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architektonicko-stav..." sheetId="2" r:id="rId2"/>
    <sheet name="D.1.4.1.c - Vytápění staveb" sheetId="3" r:id="rId3"/>
    <sheet name="D.1.4.3 - Vzduchotechnika" sheetId="4" r:id="rId4"/>
    <sheet name="D.1.4.G - Elektroinstalac..." sheetId="5" r:id="rId5"/>
    <sheet name="SO 02 - zpevněné plochy" sheetId="6" r:id="rId6"/>
    <sheet name="D.1.4. - Vytápění staveb" sheetId="7" r:id="rId7"/>
    <sheet name="D.1.4.1.c - Vytápění staveb_01" sheetId="8" r:id="rId8"/>
    <sheet name="D.1.4.2.c - Plynová zařízení" sheetId="9" r:id="rId9"/>
    <sheet name="D.1.4.3.c - Zdravotechnika" sheetId="10" r:id="rId10"/>
    <sheet name="SO 08 - VRN" sheetId="11" r:id="rId11"/>
    <sheet name="Seznam figur" sheetId="12" r:id="rId12"/>
  </sheets>
  <definedNames>
    <definedName name="_xlnm.Print_Area" localSheetId="0">'Rekapitulace stavby'!$D$4:$AO$76,'Rekapitulace stavby'!$C$82:$AQ$108</definedName>
    <definedName name="_xlnm.Print_Titles" localSheetId="0">'Rekapitulace stavby'!$92:$92</definedName>
    <definedName name="_xlnm._FilterDatabase" localSheetId="1" hidden="1">'01 - architektonicko-stav...'!$C$136:$K$1317</definedName>
    <definedName name="_xlnm.Print_Area" localSheetId="1">'01 - architektonicko-stav...'!$C$4:$J$76,'01 - architektonicko-stav...'!$C$82:$J$116,'01 - architektonicko-stav...'!$C$122:$K$1317</definedName>
    <definedName name="_xlnm.Print_Titles" localSheetId="1">'01 - architektonicko-stav...'!$136:$136</definedName>
    <definedName name="_xlnm._FilterDatabase" localSheetId="2" hidden="1">'D.1.4.1.c - Vytápění staveb'!$C$129:$K$283</definedName>
    <definedName name="_xlnm.Print_Area" localSheetId="2">'D.1.4.1.c - Vytápění staveb'!$C$4:$J$76,'D.1.4.1.c - Vytápění staveb'!$C$82:$J$109,'D.1.4.1.c - Vytápění staveb'!$C$115:$K$283</definedName>
    <definedName name="_xlnm.Print_Titles" localSheetId="2">'D.1.4.1.c - Vytápění staveb'!$129:$129</definedName>
    <definedName name="_xlnm._FilterDatabase" localSheetId="3" hidden="1">'D.1.4.3 - Vzduchotechnika'!$C$126:$K$271</definedName>
    <definedName name="_xlnm.Print_Area" localSheetId="3">'D.1.4.3 - Vzduchotechnika'!$C$4:$J$76,'D.1.4.3 - Vzduchotechnika'!$C$82:$J$106,'D.1.4.3 - Vzduchotechnika'!$C$112:$K$271</definedName>
    <definedName name="_xlnm.Print_Titles" localSheetId="3">'D.1.4.3 - Vzduchotechnika'!$126:$126</definedName>
    <definedName name="_xlnm._FilterDatabase" localSheetId="4" hidden="1">'D.1.4.G - Elektroinstalac...'!$C$177:$K$349</definedName>
    <definedName name="_xlnm.Print_Area" localSheetId="4">'D.1.4.G - Elektroinstalac...'!$C$4:$J$76,'D.1.4.G - Elektroinstalac...'!$C$82:$J$157,'D.1.4.G - Elektroinstalac...'!$C$163:$K$349</definedName>
    <definedName name="_xlnm.Print_Titles" localSheetId="4">'D.1.4.G - Elektroinstalac...'!$177:$177</definedName>
    <definedName name="_xlnm._FilterDatabase" localSheetId="5" hidden="1">'SO 02 - zpevněné plochy'!$C$134:$K$767</definedName>
    <definedName name="_xlnm.Print_Area" localSheetId="5">'SO 02 - zpevněné plochy'!$C$4:$J$76,'SO 02 - zpevněné plochy'!$C$82:$J$116,'SO 02 - zpevněné plochy'!$C$122:$K$767</definedName>
    <definedName name="_xlnm.Print_Titles" localSheetId="5">'SO 02 - zpevněné plochy'!$134:$134</definedName>
    <definedName name="_xlnm._FilterDatabase" localSheetId="6" hidden="1">'D.1.4. - Vytápění staveb'!$C$134:$K$217</definedName>
    <definedName name="_xlnm.Print_Area" localSheetId="6">'D.1.4. - Vytápění staveb'!$C$4:$J$76,'D.1.4. - Vytápění staveb'!$C$82:$J$114,'D.1.4. - Vytápění staveb'!$C$120:$K$217</definedName>
    <definedName name="_xlnm.Print_Titles" localSheetId="6">'D.1.4. - Vytápění staveb'!$134:$134</definedName>
    <definedName name="_xlnm._FilterDatabase" localSheetId="7" hidden="1">'D.1.4.1.c - Vytápění staveb_01'!$C$132:$K$308</definedName>
    <definedName name="_xlnm.Print_Area" localSheetId="7">'D.1.4.1.c - Vytápění staveb_01'!$C$4:$J$76,'D.1.4.1.c - Vytápění staveb_01'!$C$82:$J$112,'D.1.4.1.c - Vytápění staveb_01'!$C$118:$K$308</definedName>
    <definedName name="_xlnm.Print_Titles" localSheetId="7">'D.1.4.1.c - Vytápění staveb_01'!$132:$132</definedName>
    <definedName name="_xlnm._FilterDatabase" localSheetId="8" hidden="1">'D.1.4.2.c - Plynová zařízení'!$C$125:$K$220</definedName>
    <definedName name="_xlnm.Print_Area" localSheetId="8">'D.1.4.2.c - Plynová zařízení'!$C$4:$J$76,'D.1.4.2.c - Plynová zařízení'!$C$82:$J$105,'D.1.4.2.c - Plynová zařízení'!$C$111:$K$220</definedName>
    <definedName name="_xlnm.Print_Titles" localSheetId="8">'D.1.4.2.c - Plynová zařízení'!$125:$125</definedName>
    <definedName name="_xlnm._FilterDatabase" localSheetId="9" hidden="1">'D.1.4.3.c - Zdravotechnika'!$C$126:$K$172</definedName>
    <definedName name="_xlnm.Print_Area" localSheetId="9">'D.1.4.3.c - Zdravotechnika'!$C$4:$J$76,'D.1.4.3.c - Zdravotechnika'!$C$82:$J$106,'D.1.4.3.c - Zdravotechnika'!$C$112:$K$172</definedName>
    <definedName name="_xlnm.Print_Titles" localSheetId="9">'D.1.4.3.c - Zdravotechnika'!$126:$126</definedName>
    <definedName name="_xlnm._FilterDatabase" localSheetId="10" hidden="1">'SO 08 - VRN'!$C$122:$K$151</definedName>
    <definedName name="_xlnm.Print_Area" localSheetId="10">'SO 08 - VRN'!$C$4:$J$76,'SO 08 - VRN'!$C$82:$J$104,'SO 08 - VRN'!$C$110:$K$151</definedName>
    <definedName name="_xlnm.Print_Titles" localSheetId="10">'SO 08 - VRN'!$122:$122</definedName>
    <definedName name="_xlnm.Print_Area" localSheetId="11">'Seznam figur'!$C$4:$G$12</definedName>
    <definedName name="_xlnm.Print_Titles" localSheetId="11">'Seznam figur'!$9:$9</definedName>
  </definedNames>
  <calcPr/>
</workbook>
</file>

<file path=xl/calcChain.xml><?xml version="1.0" encoding="utf-8"?>
<calcChain xmlns="http://schemas.openxmlformats.org/spreadsheetml/2006/main">
  <c i="12" l="1" r="D7"/>
  <c i="11" r="J37"/>
  <c r="J36"/>
  <c i="1" r="AY107"/>
  <c i="11" r="J35"/>
  <c i="1" r="AX107"/>
  <c i="11" r="BI145"/>
  <c r="BH145"/>
  <c r="BG145"/>
  <c r="BF145"/>
  <c r="T145"/>
  <c r="T144"/>
  <c r="R145"/>
  <c r="R144"/>
  <c r="P145"/>
  <c r="P144"/>
  <c r="BI143"/>
  <c r="BH143"/>
  <c r="BG143"/>
  <c r="BF143"/>
  <c r="T143"/>
  <c r="T142"/>
  <c r="R143"/>
  <c r="R142"/>
  <c r="P143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92"/>
  <c r="J23"/>
  <c r="J18"/>
  <c r="E18"/>
  <c r="F92"/>
  <c r="J17"/>
  <c r="J12"/>
  <c r="J89"/>
  <c r="E7"/>
  <c r="E85"/>
  <c i="10" r="J39"/>
  <c r="J38"/>
  <c i="1" r="AY106"/>
  <c i="10" r="J37"/>
  <c i="1" r="AX106"/>
  <c i="10"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T133"/>
  <c r="R134"/>
  <c r="R133"/>
  <c r="P134"/>
  <c r="P133"/>
  <c r="BI132"/>
  <c r="BH132"/>
  <c r="BG132"/>
  <c r="BF132"/>
  <c r="T132"/>
  <c r="T131"/>
  <c r="R132"/>
  <c r="R131"/>
  <c r="P132"/>
  <c r="P131"/>
  <c r="BI129"/>
  <c r="BH129"/>
  <c r="BG129"/>
  <c r="BF129"/>
  <c r="T129"/>
  <c r="T128"/>
  <c r="R129"/>
  <c r="R128"/>
  <c r="P129"/>
  <c r="P128"/>
  <c r="J123"/>
  <c r="F123"/>
  <c r="F121"/>
  <c r="E119"/>
  <c r="J93"/>
  <c r="F93"/>
  <c r="F91"/>
  <c r="E89"/>
  <c r="J26"/>
  <c r="E26"/>
  <c r="J124"/>
  <c r="J25"/>
  <c r="J20"/>
  <c r="E20"/>
  <c r="F94"/>
  <c r="J19"/>
  <c r="J14"/>
  <c r="J91"/>
  <c r="E7"/>
  <c r="E115"/>
  <c i="9" r="J39"/>
  <c r="J38"/>
  <c i="1" r="AY105"/>
  <c i="9" r="J37"/>
  <c i="1" r="AX105"/>
  <c i="9"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F122"/>
  <c r="F120"/>
  <c r="E118"/>
  <c r="J93"/>
  <c r="F93"/>
  <c r="F91"/>
  <c r="E89"/>
  <c r="J26"/>
  <c r="E26"/>
  <c r="J123"/>
  <c r="J25"/>
  <c r="J20"/>
  <c r="E20"/>
  <c r="F94"/>
  <c r="J19"/>
  <c r="J14"/>
  <c r="J91"/>
  <c r="E7"/>
  <c r="E114"/>
  <c i="8" r="J39"/>
  <c r="J38"/>
  <c i="1" r="AY104"/>
  <c i="8" r="J37"/>
  <c i="1" r="AX104"/>
  <c i="8"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T296"/>
  <c r="R297"/>
  <c r="R296"/>
  <c r="P297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T147"/>
  <c r="R148"/>
  <c r="R147"/>
  <c r="P148"/>
  <c r="P147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J129"/>
  <c r="F129"/>
  <c r="F127"/>
  <c r="E125"/>
  <c r="J93"/>
  <c r="F93"/>
  <c r="F91"/>
  <c r="E89"/>
  <c r="J26"/>
  <c r="E26"/>
  <c r="J94"/>
  <c r="J25"/>
  <c r="J20"/>
  <c r="E20"/>
  <c r="F94"/>
  <c r="J19"/>
  <c r="J14"/>
  <c r="J127"/>
  <c r="E7"/>
  <c r="E85"/>
  <c i="7" r="J39"/>
  <c r="J38"/>
  <c i="1" r="AY102"/>
  <c i="7" r="J37"/>
  <c i="1" r="AX102"/>
  <c i="7"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1"/>
  <c r="BH211"/>
  <c r="BG211"/>
  <c r="BF211"/>
  <c r="T211"/>
  <c r="T210"/>
  <c r="R211"/>
  <c r="R210"/>
  <c r="P211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T180"/>
  <c r="R181"/>
  <c r="R180"/>
  <c r="P181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T159"/>
  <c r="R160"/>
  <c r="R159"/>
  <c r="P160"/>
  <c r="P159"/>
  <c r="BI158"/>
  <c r="BH158"/>
  <c r="BG158"/>
  <c r="BF158"/>
  <c r="T158"/>
  <c r="T157"/>
  <c r="R158"/>
  <c r="R157"/>
  <c r="P158"/>
  <c r="P157"/>
  <c r="BI155"/>
  <c r="BH155"/>
  <c r="BG155"/>
  <c r="BF155"/>
  <c r="T155"/>
  <c r="T154"/>
  <c r="R155"/>
  <c r="R154"/>
  <c r="P155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T146"/>
  <c r="R147"/>
  <c r="R146"/>
  <c r="P147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J131"/>
  <c r="F131"/>
  <c r="F129"/>
  <c r="E127"/>
  <c r="J93"/>
  <c r="F93"/>
  <c r="F91"/>
  <c r="E89"/>
  <c r="J26"/>
  <c r="E26"/>
  <c r="J132"/>
  <c r="J25"/>
  <c r="J20"/>
  <c r="E20"/>
  <c r="F94"/>
  <c r="J19"/>
  <c r="J14"/>
  <c r="J129"/>
  <c r="E7"/>
  <c r="E85"/>
  <c i="6" r="J37"/>
  <c r="J36"/>
  <c i="1" r="AY100"/>
  <c i="6" r="J35"/>
  <c i="1" r="AX100"/>
  <c i="6" r="BI767"/>
  <c r="BH767"/>
  <c r="BG767"/>
  <c r="BF767"/>
  <c r="T767"/>
  <c r="R767"/>
  <c r="P767"/>
  <c r="BI764"/>
  <c r="BH764"/>
  <c r="BG764"/>
  <c r="BF764"/>
  <c r="T764"/>
  <c r="R764"/>
  <c r="P764"/>
  <c r="BI751"/>
  <c r="BH751"/>
  <c r="BG751"/>
  <c r="BF751"/>
  <c r="T751"/>
  <c r="T750"/>
  <c r="R751"/>
  <c r="R750"/>
  <c r="P751"/>
  <c r="P750"/>
  <c r="BI749"/>
  <c r="BH749"/>
  <c r="BG749"/>
  <c r="BF749"/>
  <c r="T749"/>
  <c r="R749"/>
  <c r="P749"/>
  <c r="BI746"/>
  <c r="BH746"/>
  <c r="BG746"/>
  <c r="BF746"/>
  <c r="T746"/>
  <c r="R746"/>
  <c r="P746"/>
  <c r="BI743"/>
  <c r="BH743"/>
  <c r="BG743"/>
  <c r="BF743"/>
  <c r="T743"/>
  <c r="R743"/>
  <c r="P743"/>
  <c r="BI739"/>
  <c r="BH739"/>
  <c r="BG739"/>
  <c r="BF739"/>
  <c r="T739"/>
  <c r="R739"/>
  <c r="P739"/>
  <c r="BI736"/>
  <c r="BH736"/>
  <c r="BG736"/>
  <c r="BF736"/>
  <c r="T736"/>
  <c r="R736"/>
  <c r="P736"/>
  <c r="BI733"/>
  <c r="BH733"/>
  <c r="BG733"/>
  <c r="BF733"/>
  <c r="T733"/>
  <c r="R733"/>
  <c r="P733"/>
  <c r="BI730"/>
  <c r="BH730"/>
  <c r="BG730"/>
  <c r="BF730"/>
  <c r="T730"/>
  <c r="R730"/>
  <c r="P730"/>
  <c r="BI729"/>
  <c r="BH729"/>
  <c r="BG729"/>
  <c r="BF729"/>
  <c r="T729"/>
  <c r="R729"/>
  <c r="P729"/>
  <c r="BI727"/>
  <c r="BH727"/>
  <c r="BG727"/>
  <c r="BF727"/>
  <c r="T727"/>
  <c r="R727"/>
  <c r="P727"/>
  <c r="BI725"/>
  <c r="BH725"/>
  <c r="BG725"/>
  <c r="BF725"/>
  <c r="T725"/>
  <c r="R725"/>
  <c r="P725"/>
  <c r="BI722"/>
  <c r="BH722"/>
  <c r="BG722"/>
  <c r="BF722"/>
  <c r="T722"/>
  <c r="R722"/>
  <c r="P722"/>
  <c r="BI715"/>
  <c r="BH715"/>
  <c r="BG715"/>
  <c r="BF715"/>
  <c r="T715"/>
  <c r="R715"/>
  <c r="P715"/>
  <c r="BI708"/>
  <c r="BH708"/>
  <c r="BG708"/>
  <c r="BF708"/>
  <c r="T708"/>
  <c r="R708"/>
  <c r="P708"/>
  <c r="BI701"/>
  <c r="BH701"/>
  <c r="BG701"/>
  <c r="BF701"/>
  <c r="T701"/>
  <c r="R701"/>
  <c r="P701"/>
  <c r="BI697"/>
  <c r="BH697"/>
  <c r="BG697"/>
  <c r="BF697"/>
  <c r="T697"/>
  <c r="T696"/>
  <c r="R697"/>
  <c r="R696"/>
  <c r="P697"/>
  <c r="P696"/>
  <c r="BI693"/>
  <c r="BH693"/>
  <c r="BG693"/>
  <c r="BF693"/>
  <c r="T693"/>
  <c r="T692"/>
  <c r="R693"/>
  <c r="R692"/>
  <c r="P693"/>
  <c r="P692"/>
  <c r="BI691"/>
  <c r="BH691"/>
  <c r="BG691"/>
  <c r="BF691"/>
  <c r="T691"/>
  <c r="R691"/>
  <c r="P691"/>
  <c r="BI688"/>
  <c r="BH688"/>
  <c r="BG688"/>
  <c r="BF688"/>
  <c r="T688"/>
  <c r="R688"/>
  <c r="P688"/>
  <c r="BI685"/>
  <c r="BH685"/>
  <c r="BG685"/>
  <c r="BF685"/>
  <c r="T685"/>
  <c r="R685"/>
  <c r="P685"/>
  <c r="BI682"/>
  <c r="BH682"/>
  <c r="BG682"/>
  <c r="BF682"/>
  <c r="T682"/>
  <c r="R682"/>
  <c r="P682"/>
  <c r="BI679"/>
  <c r="BH679"/>
  <c r="BG679"/>
  <c r="BF679"/>
  <c r="T679"/>
  <c r="R679"/>
  <c r="P679"/>
  <c r="BI675"/>
  <c r="BH675"/>
  <c r="BG675"/>
  <c r="BF675"/>
  <c r="T675"/>
  <c r="R675"/>
  <c r="P675"/>
  <c r="BI673"/>
  <c r="BH673"/>
  <c r="BG673"/>
  <c r="BF673"/>
  <c r="T673"/>
  <c r="R673"/>
  <c r="P673"/>
  <c r="BI672"/>
  <c r="BH672"/>
  <c r="BG672"/>
  <c r="BF672"/>
  <c r="T672"/>
  <c r="R672"/>
  <c r="P672"/>
  <c r="BI668"/>
  <c r="BH668"/>
  <c r="BG668"/>
  <c r="BF668"/>
  <c r="T668"/>
  <c r="R668"/>
  <c r="P668"/>
  <c r="BI666"/>
  <c r="BH666"/>
  <c r="BG666"/>
  <c r="BF666"/>
  <c r="T666"/>
  <c r="R666"/>
  <c r="P666"/>
  <c r="BI663"/>
  <c r="BH663"/>
  <c r="BG663"/>
  <c r="BF663"/>
  <c r="T663"/>
  <c r="R663"/>
  <c r="P663"/>
  <c r="BI655"/>
  <c r="BH655"/>
  <c r="BG655"/>
  <c r="BF655"/>
  <c r="T655"/>
  <c r="R655"/>
  <c r="P655"/>
  <c r="BI653"/>
  <c r="BH653"/>
  <c r="BG653"/>
  <c r="BF653"/>
  <c r="T653"/>
  <c r="R653"/>
  <c r="P653"/>
  <c r="BI652"/>
  <c r="BH652"/>
  <c r="BG652"/>
  <c r="BF652"/>
  <c r="T652"/>
  <c r="R652"/>
  <c r="P652"/>
  <c r="BI648"/>
  <c r="BH648"/>
  <c r="BG648"/>
  <c r="BF648"/>
  <c r="T648"/>
  <c r="R648"/>
  <c r="P648"/>
  <c r="BI645"/>
  <c r="BH645"/>
  <c r="BG645"/>
  <c r="BF645"/>
  <c r="T645"/>
  <c r="R645"/>
  <c r="P645"/>
  <c r="BI642"/>
  <c r="BH642"/>
  <c r="BG642"/>
  <c r="BF642"/>
  <c r="T642"/>
  <c r="R642"/>
  <c r="P642"/>
  <c r="BI624"/>
  <c r="BH624"/>
  <c r="BG624"/>
  <c r="BF624"/>
  <c r="T624"/>
  <c r="R624"/>
  <c r="P624"/>
  <c r="BI604"/>
  <c r="BH604"/>
  <c r="BG604"/>
  <c r="BF604"/>
  <c r="T604"/>
  <c r="R604"/>
  <c r="P604"/>
  <c r="BI603"/>
  <c r="BH603"/>
  <c r="BG603"/>
  <c r="BF603"/>
  <c r="T603"/>
  <c r="R603"/>
  <c r="P603"/>
  <c r="BI600"/>
  <c r="BH600"/>
  <c r="BG600"/>
  <c r="BF600"/>
  <c r="T600"/>
  <c r="R600"/>
  <c r="P600"/>
  <c r="BI599"/>
  <c r="BH599"/>
  <c r="BG599"/>
  <c r="BF599"/>
  <c r="T599"/>
  <c r="R599"/>
  <c r="P599"/>
  <c r="BI596"/>
  <c r="BH596"/>
  <c r="BG596"/>
  <c r="BF596"/>
  <c r="T596"/>
  <c r="R596"/>
  <c r="P596"/>
  <c r="BI595"/>
  <c r="BH595"/>
  <c r="BG595"/>
  <c r="BF595"/>
  <c r="T595"/>
  <c r="R595"/>
  <c r="P595"/>
  <c r="BI591"/>
  <c r="BH591"/>
  <c r="BG591"/>
  <c r="BF591"/>
  <c r="T591"/>
  <c r="R591"/>
  <c r="P591"/>
  <c r="BI588"/>
  <c r="BH588"/>
  <c r="BG588"/>
  <c r="BF588"/>
  <c r="T588"/>
  <c r="R588"/>
  <c r="P588"/>
  <c r="BI585"/>
  <c r="BH585"/>
  <c r="BG585"/>
  <c r="BF585"/>
  <c r="T585"/>
  <c r="R585"/>
  <c r="P585"/>
  <c r="BI574"/>
  <c r="BH574"/>
  <c r="BG574"/>
  <c r="BF574"/>
  <c r="T574"/>
  <c r="R574"/>
  <c r="P574"/>
  <c r="BI572"/>
  <c r="BH572"/>
  <c r="BG572"/>
  <c r="BF572"/>
  <c r="T572"/>
  <c r="R572"/>
  <c r="P572"/>
  <c r="BI566"/>
  <c r="BH566"/>
  <c r="BG566"/>
  <c r="BF566"/>
  <c r="T566"/>
  <c r="R566"/>
  <c r="P566"/>
  <c r="BI562"/>
  <c r="BH562"/>
  <c r="BG562"/>
  <c r="BF562"/>
  <c r="T562"/>
  <c r="R562"/>
  <c r="P562"/>
  <c r="BI560"/>
  <c r="BH560"/>
  <c r="BG560"/>
  <c r="BF560"/>
  <c r="T560"/>
  <c r="R560"/>
  <c r="P560"/>
  <c r="BI557"/>
  <c r="BH557"/>
  <c r="BG557"/>
  <c r="BF557"/>
  <c r="T557"/>
  <c r="R557"/>
  <c r="P557"/>
  <c r="BI554"/>
  <c r="BH554"/>
  <c r="BG554"/>
  <c r="BF554"/>
  <c r="T554"/>
  <c r="R554"/>
  <c r="P554"/>
  <c r="BI551"/>
  <c r="BH551"/>
  <c r="BG551"/>
  <c r="BF551"/>
  <c r="T551"/>
  <c r="R551"/>
  <c r="P551"/>
  <c r="BI549"/>
  <c r="BH549"/>
  <c r="BG549"/>
  <c r="BF549"/>
  <c r="T549"/>
  <c r="R549"/>
  <c r="P549"/>
  <c r="BI542"/>
  <c r="BH542"/>
  <c r="BG542"/>
  <c r="BF542"/>
  <c r="T542"/>
  <c r="R542"/>
  <c r="P542"/>
  <c r="BI540"/>
  <c r="BH540"/>
  <c r="BG540"/>
  <c r="BF540"/>
  <c r="T540"/>
  <c r="R540"/>
  <c r="P540"/>
  <c r="BI534"/>
  <c r="BH534"/>
  <c r="BG534"/>
  <c r="BF534"/>
  <c r="T534"/>
  <c r="R534"/>
  <c r="P534"/>
  <c r="BI527"/>
  <c r="BH527"/>
  <c r="BG527"/>
  <c r="BF527"/>
  <c r="T527"/>
  <c r="R527"/>
  <c r="P527"/>
  <c r="BI524"/>
  <c r="BH524"/>
  <c r="BG524"/>
  <c r="BF524"/>
  <c r="T524"/>
  <c r="R524"/>
  <c r="P524"/>
  <c r="BI513"/>
  <c r="BH513"/>
  <c r="BG513"/>
  <c r="BF513"/>
  <c r="T513"/>
  <c r="R513"/>
  <c r="P513"/>
  <c r="BI510"/>
  <c r="BH510"/>
  <c r="BG510"/>
  <c r="BF510"/>
  <c r="T510"/>
  <c r="R510"/>
  <c r="P510"/>
  <c r="BI507"/>
  <c r="BH507"/>
  <c r="BG507"/>
  <c r="BF507"/>
  <c r="T507"/>
  <c r="R507"/>
  <c r="P507"/>
  <c r="BI498"/>
  <c r="BH498"/>
  <c r="BG498"/>
  <c r="BF498"/>
  <c r="T498"/>
  <c r="R498"/>
  <c r="P498"/>
  <c r="BI492"/>
  <c r="BH492"/>
  <c r="BG492"/>
  <c r="BF492"/>
  <c r="T492"/>
  <c r="R492"/>
  <c r="P492"/>
  <c r="BI490"/>
  <c r="BH490"/>
  <c r="BG490"/>
  <c r="BF490"/>
  <c r="T490"/>
  <c r="R490"/>
  <c r="P490"/>
  <c r="BI474"/>
  <c r="BH474"/>
  <c r="BG474"/>
  <c r="BF474"/>
  <c r="T474"/>
  <c r="R474"/>
  <c r="P474"/>
  <c r="BI471"/>
  <c r="BH471"/>
  <c r="BG471"/>
  <c r="BF471"/>
  <c r="T471"/>
  <c r="R471"/>
  <c r="P471"/>
  <c r="BI469"/>
  <c r="BH469"/>
  <c r="BG469"/>
  <c r="BF469"/>
  <c r="T469"/>
  <c r="R469"/>
  <c r="P469"/>
  <c r="BI452"/>
  <c r="BH452"/>
  <c r="BG452"/>
  <c r="BF452"/>
  <c r="T452"/>
  <c r="R452"/>
  <c r="P452"/>
  <c r="BI451"/>
  <c r="BH451"/>
  <c r="BG451"/>
  <c r="BF451"/>
  <c r="T451"/>
  <c r="R451"/>
  <c r="P451"/>
  <c r="BI431"/>
  <c r="BH431"/>
  <c r="BG431"/>
  <c r="BF431"/>
  <c r="T431"/>
  <c r="R431"/>
  <c r="P431"/>
  <c r="BI411"/>
  <c r="BH411"/>
  <c r="BG411"/>
  <c r="BF411"/>
  <c r="T411"/>
  <c r="R411"/>
  <c r="P411"/>
  <c r="BI407"/>
  <c r="BH407"/>
  <c r="BG407"/>
  <c r="BF407"/>
  <c r="T407"/>
  <c r="R407"/>
  <c r="P407"/>
  <c r="BI402"/>
  <c r="BH402"/>
  <c r="BG402"/>
  <c r="BF402"/>
  <c r="T402"/>
  <c r="R402"/>
  <c r="P402"/>
  <c r="BI388"/>
  <c r="BH388"/>
  <c r="BG388"/>
  <c r="BF388"/>
  <c r="T388"/>
  <c r="R388"/>
  <c r="P388"/>
  <c r="BI385"/>
  <c r="BH385"/>
  <c r="BG385"/>
  <c r="BF385"/>
  <c r="T385"/>
  <c r="R385"/>
  <c r="P385"/>
  <c r="BI380"/>
  <c r="BH380"/>
  <c r="BG380"/>
  <c r="BF380"/>
  <c r="T380"/>
  <c r="R380"/>
  <c r="P380"/>
  <c r="BI372"/>
  <c r="BH372"/>
  <c r="BG372"/>
  <c r="BF372"/>
  <c r="T372"/>
  <c r="R372"/>
  <c r="P372"/>
  <c r="BI348"/>
  <c r="BH348"/>
  <c r="BG348"/>
  <c r="BF348"/>
  <c r="T348"/>
  <c r="R348"/>
  <c r="P348"/>
  <c r="BI324"/>
  <c r="BH324"/>
  <c r="BG324"/>
  <c r="BF324"/>
  <c r="T324"/>
  <c r="R324"/>
  <c r="P324"/>
  <c r="BI313"/>
  <c r="BH313"/>
  <c r="BG313"/>
  <c r="BF313"/>
  <c r="T313"/>
  <c r="R313"/>
  <c r="P313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56"/>
  <c r="BH256"/>
  <c r="BG256"/>
  <c r="BF256"/>
  <c r="T256"/>
  <c r="R256"/>
  <c r="P256"/>
  <c r="BI250"/>
  <c r="BH250"/>
  <c r="BG250"/>
  <c r="BF250"/>
  <c r="T250"/>
  <c r="R250"/>
  <c r="P250"/>
  <c r="BI221"/>
  <c r="BH221"/>
  <c r="BG221"/>
  <c r="BF221"/>
  <c r="T221"/>
  <c r="R221"/>
  <c r="P221"/>
  <c r="BI217"/>
  <c r="BH217"/>
  <c r="BG217"/>
  <c r="BF217"/>
  <c r="T217"/>
  <c r="R217"/>
  <c r="P217"/>
  <c r="BI211"/>
  <c r="BH211"/>
  <c r="BG211"/>
  <c r="BF211"/>
  <c r="T211"/>
  <c r="R211"/>
  <c r="P211"/>
  <c r="BI198"/>
  <c r="BH198"/>
  <c r="BG198"/>
  <c r="BF198"/>
  <c r="T198"/>
  <c r="R198"/>
  <c r="P198"/>
  <c r="BI187"/>
  <c r="BH187"/>
  <c r="BG187"/>
  <c r="BF187"/>
  <c r="T187"/>
  <c r="R187"/>
  <c r="P187"/>
  <c r="BI168"/>
  <c r="BH168"/>
  <c r="BG168"/>
  <c r="BF168"/>
  <c r="T168"/>
  <c r="R168"/>
  <c r="P168"/>
  <c r="BI165"/>
  <c r="BH165"/>
  <c r="BG165"/>
  <c r="BF165"/>
  <c r="T165"/>
  <c r="R165"/>
  <c r="P165"/>
  <c r="BI158"/>
  <c r="BH158"/>
  <c r="BG158"/>
  <c r="BF158"/>
  <c r="T158"/>
  <c r="R158"/>
  <c r="P158"/>
  <c r="BI152"/>
  <c r="BH152"/>
  <c r="BG152"/>
  <c r="BF152"/>
  <c r="T152"/>
  <c r="R152"/>
  <c r="P152"/>
  <c r="BI146"/>
  <c r="BH146"/>
  <c r="BG146"/>
  <c r="BF146"/>
  <c r="T146"/>
  <c r="R146"/>
  <c r="P146"/>
  <c r="BI138"/>
  <c r="BH138"/>
  <c r="BG138"/>
  <c r="BF138"/>
  <c r="T138"/>
  <c r="R138"/>
  <c r="P138"/>
  <c r="J131"/>
  <c r="F131"/>
  <c r="F129"/>
  <c r="E127"/>
  <c r="J91"/>
  <c r="F91"/>
  <c r="F89"/>
  <c r="E87"/>
  <c r="J24"/>
  <c r="E24"/>
  <c r="J132"/>
  <c r="J23"/>
  <c r="J18"/>
  <c r="E18"/>
  <c r="F132"/>
  <c r="J17"/>
  <c r="J12"/>
  <c r="J129"/>
  <c r="E7"/>
  <c r="E125"/>
  <c i="5" r="J341"/>
  <c r="J338"/>
  <c r="J326"/>
  <c r="J320"/>
  <c r="J261"/>
  <c r="J219"/>
  <c r="J203"/>
  <c r="J194"/>
  <c r="J39"/>
  <c r="J38"/>
  <c i="1" r="AY99"/>
  <c i="5" r="J37"/>
  <c i="1" r="AX99"/>
  <c i="5" r="BI349"/>
  <c r="BH349"/>
  <c r="BG349"/>
  <c r="BF349"/>
  <c r="T349"/>
  <c r="T348"/>
  <c r="R349"/>
  <c r="R348"/>
  <c r="P349"/>
  <c r="P348"/>
  <c r="BI347"/>
  <c r="BH347"/>
  <c r="BG347"/>
  <c r="BF347"/>
  <c r="T347"/>
  <c r="T346"/>
  <c r="R347"/>
  <c r="R346"/>
  <c r="P347"/>
  <c r="P346"/>
  <c r="BI345"/>
  <c r="BH345"/>
  <c r="BG345"/>
  <c r="BF345"/>
  <c r="T345"/>
  <c r="T344"/>
  <c r="R345"/>
  <c r="R344"/>
  <c r="P345"/>
  <c r="P344"/>
  <c r="BI343"/>
  <c r="BH343"/>
  <c r="BG343"/>
  <c r="BF343"/>
  <c r="T343"/>
  <c r="T342"/>
  <c r="R343"/>
  <c r="R342"/>
  <c r="P343"/>
  <c r="P342"/>
  <c r="J152"/>
  <c r="BI340"/>
  <c r="BH340"/>
  <c r="BG340"/>
  <c r="BF340"/>
  <c r="T340"/>
  <c r="T339"/>
  <c r="R340"/>
  <c r="R339"/>
  <c r="P340"/>
  <c r="P339"/>
  <c r="J150"/>
  <c r="BI337"/>
  <c r="BH337"/>
  <c r="BG337"/>
  <c r="BF337"/>
  <c r="T337"/>
  <c r="T336"/>
  <c r="R337"/>
  <c r="R336"/>
  <c r="P337"/>
  <c r="P336"/>
  <c r="BI335"/>
  <c r="BH335"/>
  <c r="BG335"/>
  <c r="BF335"/>
  <c r="T335"/>
  <c r="T334"/>
  <c r="R335"/>
  <c r="R334"/>
  <c r="P335"/>
  <c r="P334"/>
  <c r="BI333"/>
  <c r="BH333"/>
  <c r="BG333"/>
  <c r="BF333"/>
  <c r="T333"/>
  <c r="R333"/>
  <c r="P333"/>
  <c r="BI332"/>
  <c r="BH332"/>
  <c r="BG332"/>
  <c r="BF332"/>
  <c r="T332"/>
  <c r="R332"/>
  <c r="P332"/>
  <c r="BI330"/>
  <c r="BH330"/>
  <c r="BG330"/>
  <c r="BF330"/>
  <c r="T330"/>
  <c r="T329"/>
  <c r="R330"/>
  <c r="R329"/>
  <c r="P330"/>
  <c r="P329"/>
  <c r="BI328"/>
  <c r="BH328"/>
  <c r="BG328"/>
  <c r="BF328"/>
  <c r="T328"/>
  <c r="T327"/>
  <c r="R328"/>
  <c r="R327"/>
  <c r="P328"/>
  <c r="P327"/>
  <c r="J144"/>
  <c r="BI323"/>
  <c r="BH323"/>
  <c r="BG323"/>
  <c r="BF323"/>
  <c r="T323"/>
  <c r="R323"/>
  <c r="P323"/>
  <c r="BI322"/>
  <c r="BH322"/>
  <c r="BG322"/>
  <c r="BF322"/>
  <c r="T322"/>
  <c r="R322"/>
  <c r="P322"/>
  <c r="J141"/>
  <c r="BI319"/>
  <c r="BH319"/>
  <c r="BG319"/>
  <c r="BF319"/>
  <c r="T319"/>
  <c r="T318"/>
  <c r="R319"/>
  <c r="R318"/>
  <c r="P319"/>
  <c r="P318"/>
  <c r="BI317"/>
  <c r="BH317"/>
  <c r="BG317"/>
  <c r="BF317"/>
  <c r="T317"/>
  <c r="T316"/>
  <c r="R317"/>
  <c r="R316"/>
  <c r="P317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T308"/>
  <c r="R309"/>
  <c r="R308"/>
  <c r="P309"/>
  <c r="P308"/>
  <c r="BI307"/>
  <c r="BH307"/>
  <c r="BG307"/>
  <c r="BF307"/>
  <c r="T307"/>
  <c r="T306"/>
  <c r="R307"/>
  <c r="R306"/>
  <c r="P307"/>
  <c r="P306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T286"/>
  <c r="R287"/>
  <c r="R286"/>
  <c r="P287"/>
  <c r="P286"/>
  <c r="BI285"/>
  <c r="BH285"/>
  <c r="BG285"/>
  <c r="BF285"/>
  <c r="T285"/>
  <c r="T284"/>
  <c r="R285"/>
  <c r="R284"/>
  <c r="P285"/>
  <c r="P284"/>
  <c r="BI283"/>
  <c r="BH283"/>
  <c r="BG283"/>
  <c r="BF283"/>
  <c r="T283"/>
  <c r="T282"/>
  <c r="R283"/>
  <c r="R282"/>
  <c r="P283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T268"/>
  <c r="R269"/>
  <c r="R268"/>
  <c r="P269"/>
  <c r="P268"/>
  <c r="BI267"/>
  <c r="BH267"/>
  <c r="BG267"/>
  <c r="BF267"/>
  <c r="T267"/>
  <c r="T266"/>
  <c r="R267"/>
  <c r="R266"/>
  <c r="P267"/>
  <c r="P266"/>
  <c r="BI265"/>
  <c r="BH265"/>
  <c r="BG265"/>
  <c r="BF265"/>
  <c r="T265"/>
  <c r="T264"/>
  <c r="R265"/>
  <c r="R264"/>
  <c r="P265"/>
  <c r="P264"/>
  <c r="BI263"/>
  <c r="BH263"/>
  <c r="BG263"/>
  <c r="BF263"/>
  <c r="T263"/>
  <c r="T262"/>
  <c r="R263"/>
  <c r="R262"/>
  <c r="P263"/>
  <c r="P262"/>
  <c r="J122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T235"/>
  <c r="R236"/>
  <c r="R235"/>
  <c r="P236"/>
  <c r="P235"/>
  <c r="BI234"/>
  <c r="BH234"/>
  <c r="BG234"/>
  <c r="BF234"/>
  <c r="T234"/>
  <c r="T233"/>
  <c r="R234"/>
  <c r="R233"/>
  <c r="P234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T220"/>
  <c r="R221"/>
  <c r="R220"/>
  <c r="P221"/>
  <c r="P220"/>
  <c r="J114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J111"/>
  <c r="BI202"/>
  <c r="BH202"/>
  <c r="BG202"/>
  <c r="BF202"/>
  <c r="T202"/>
  <c r="T201"/>
  <c r="R202"/>
  <c r="R201"/>
  <c r="P202"/>
  <c r="P201"/>
  <c r="BI200"/>
  <c r="BH200"/>
  <c r="BG200"/>
  <c r="BF200"/>
  <c r="T200"/>
  <c r="T199"/>
  <c r="R200"/>
  <c r="R199"/>
  <c r="P200"/>
  <c r="P199"/>
  <c r="BI198"/>
  <c r="BH198"/>
  <c r="BG198"/>
  <c r="BF198"/>
  <c r="T198"/>
  <c r="T197"/>
  <c r="R198"/>
  <c r="R197"/>
  <c r="P198"/>
  <c r="P197"/>
  <c r="BI196"/>
  <c r="BH196"/>
  <c r="BG196"/>
  <c r="BF196"/>
  <c r="T196"/>
  <c r="T195"/>
  <c r="R196"/>
  <c r="R195"/>
  <c r="P196"/>
  <c r="P195"/>
  <c r="J106"/>
  <c r="BI193"/>
  <c r="BH193"/>
  <c r="BG193"/>
  <c r="BF193"/>
  <c r="T193"/>
  <c r="T192"/>
  <c r="R193"/>
  <c r="R192"/>
  <c r="P193"/>
  <c r="P192"/>
  <c r="BI191"/>
  <c r="BH191"/>
  <c r="BG191"/>
  <c r="BF191"/>
  <c r="T191"/>
  <c r="T190"/>
  <c r="R191"/>
  <c r="R190"/>
  <c r="P191"/>
  <c r="P190"/>
  <c r="BI189"/>
  <c r="BH189"/>
  <c r="BG189"/>
  <c r="BF189"/>
  <c r="T189"/>
  <c r="T188"/>
  <c r="R189"/>
  <c r="R188"/>
  <c r="P189"/>
  <c r="P188"/>
  <c r="BI187"/>
  <c r="BH187"/>
  <c r="BG187"/>
  <c r="BF187"/>
  <c r="T187"/>
  <c r="T186"/>
  <c r="R187"/>
  <c r="R186"/>
  <c r="P187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T180"/>
  <c r="R181"/>
  <c r="R180"/>
  <c r="P181"/>
  <c r="P180"/>
  <c r="J174"/>
  <c r="F174"/>
  <c r="F172"/>
  <c r="E170"/>
  <c r="J93"/>
  <c r="F93"/>
  <c r="F91"/>
  <c r="E89"/>
  <c r="J26"/>
  <c r="E26"/>
  <c r="J94"/>
  <c r="J25"/>
  <c r="J20"/>
  <c r="E20"/>
  <c r="F175"/>
  <c r="J19"/>
  <c r="J14"/>
  <c r="J172"/>
  <c r="E7"/>
  <c r="E166"/>
  <c i="4" r="J39"/>
  <c r="J38"/>
  <c i="1" r="AY98"/>
  <c i="4" r="J37"/>
  <c i="1" r="AX98"/>
  <c i="4" r="BI271"/>
  <c r="BH271"/>
  <c r="BG271"/>
  <c r="BF271"/>
  <c r="T271"/>
  <c r="T270"/>
  <c r="R271"/>
  <c r="R270"/>
  <c r="P271"/>
  <c r="P270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T133"/>
  <c r="R134"/>
  <c r="R133"/>
  <c r="P134"/>
  <c r="P133"/>
  <c r="BI131"/>
  <c r="BH131"/>
  <c r="BG131"/>
  <c r="BF131"/>
  <c r="T131"/>
  <c r="R131"/>
  <c r="P131"/>
  <c r="BI129"/>
  <c r="BH129"/>
  <c r="BG129"/>
  <c r="BF129"/>
  <c r="T129"/>
  <c r="R129"/>
  <c r="P129"/>
  <c r="J123"/>
  <c r="F123"/>
  <c r="F121"/>
  <c r="E119"/>
  <c r="J93"/>
  <c r="F93"/>
  <c r="F91"/>
  <c r="E89"/>
  <c r="J26"/>
  <c r="E26"/>
  <c r="J94"/>
  <c r="J25"/>
  <c r="J20"/>
  <c r="E20"/>
  <c r="F94"/>
  <c r="J19"/>
  <c r="J14"/>
  <c r="J91"/>
  <c r="E7"/>
  <c r="E85"/>
  <c i="3" r="J39"/>
  <c r="J38"/>
  <c i="1" r="AY97"/>
  <c i="3" r="J37"/>
  <c i="1" r="AX97"/>
  <c i="3"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T142"/>
  <c r="R143"/>
  <c r="R142"/>
  <c r="P143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T134"/>
  <c r="R135"/>
  <c r="R134"/>
  <c r="P135"/>
  <c r="P134"/>
  <c r="BI132"/>
  <c r="BH132"/>
  <c r="BG132"/>
  <c r="BF132"/>
  <c r="T132"/>
  <c r="T131"/>
  <c r="R132"/>
  <c r="R131"/>
  <c r="P132"/>
  <c r="P131"/>
  <c r="J126"/>
  <c r="F126"/>
  <c r="F124"/>
  <c r="E122"/>
  <c r="J93"/>
  <c r="F93"/>
  <c r="F91"/>
  <c r="E89"/>
  <c r="J26"/>
  <c r="E26"/>
  <c r="J127"/>
  <c r="J25"/>
  <c r="J20"/>
  <c r="E20"/>
  <c r="F94"/>
  <c r="J19"/>
  <c r="J14"/>
  <c r="J91"/>
  <c r="E7"/>
  <c r="E85"/>
  <c i="2" r="J39"/>
  <c r="J38"/>
  <c i="1" r="AY96"/>
  <c i="2" r="J37"/>
  <c i="1" r="AX96"/>
  <c i="2" r="BI1317"/>
  <c r="BH1317"/>
  <c r="BG1317"/>
  <c r="BF1317"/>
  <c r="T1317"/>
  <c r="R1317"/>
  <c r="P1317"/>
  <c r="BI1316"/>
  <c r="BH1316"/>
  <c r="BG1316"/>
  <c r="BF1316"/>
  <c r="T1316"/>
  <c r="R1316"/>
  <c r="P1316"/>
  <c r="BI1314"/>
  <c r="BH1314"/>
  <c r="BG1314"/>
  <c r="BF1314"/>
  <c r="T1314"/>
  <c r="R1314"/>
  <c r="P1314"/>
  <c r="BI1305"/>
  <c r="BH1305"/>
  <c r="BG1305"/>
  <c r="BF1305"/>
  <c r="T1305"/>
  <c r="R1305"/>
  <c r="P1305"/>
  <c r="BI1222"/>
  <c r="BH1222"/>
  <c r="BG1222"/>
  <c r="BF1222"/>
  <c r="T1222"/>
  <c r="R1222"/>
  <c r="P1222"/>
  <c r="BI1220"/>
  <c r="BH1220"/>
  <c r="BG1220"/>
  <c r="BF1220"/>
  <c r="T1220"/>
  <c r="R1220"/>
  <c r="P1220"/>
  <c r="BI1212"/>
  <c r="BH1212"/>
  <c r="BG1212"/>
  <c r="BF1212"/>
  <c r="T1212"/>
  <c r="R1212"/>
  <c r="P1212"/>
  <c r="BI1210"/>
  <c r="BH1210"/>
  <c r="BG1210"/>
  <c r="BF1210"/>
  <c r="T1210"/>
  <c r="R1210"/>
  <c r="P1210"/>
  <c r="BI1142"/>
  <c r="BH1142"/>
  <c r="BG1142"/>
  <c r="BF1142"/>
  <c r="T1142"/>
  <c r="R1142"/>
  <c r="P1142"/>
  <c r="BI1095"/>
  <c r="BH1095"/>
  <c r="BG1095"/>
  <c r="BF1095"/>
  <c r="T1095"/>
  <c r="R1095"/>
  <c r="P1095"/>
  <c r="BI1093"/>
  <c r="BH1093"/>
  <c r="BG1093"/>
  <c r="BF1093"/>
  <c r="T1093"/>
  <c r="R1093"/>
  <c r="P1093"/>
  <c r="BI1084"/>
  <c r="BH1084"/>
  <c r="BG1084"/>
  <c r="BF1084"/>
  <c r="T1084"/>
  <c r="R1084"/>
  <c r="P1084"/>
  <c r="BI1071"/>
  <c r="BH1071"/>
  <c r="BG1071"/>
  <c r="BF1071"/>
  <c r="T1071"/>
  <c r="R1071"/>
  <c r="P1071"/>
  <c r="BI1069"/>
  <c r="BH1069"/>
  <c r="BG1069"/>
  <c r="BF1069"/>
  <c r="T1069"/>
  <c r="R1069"/>
  <c r="P1069"/>
  <c r="BI1068"/>
  <c r="BH1068"/>
  <c r="BG1068"/>
  <c r="BF1068"/>
  <c r="T1068"/>
  <c r="R1068"/>
  <c r="P1068"/>
  <c r="BI1064"/>
  <c r="BH1064"/>
  <c r="BG1064"/>
  <c r="BF1064"/>
  <c r="T1064"/>
  <c r="R1064"/>
  <c r="P1064"/>
  <c r="BI1061"/>
  <c r="BH1061"/>
  <c r="BG1061"/>
  <c r="BF1061"/>
  <c r="T1061"/>
  <c r="R1061"/>
  <c r="P1061"/>
  <c r="BI1058"/>
  <c r="BH1058"/>
  <c r="BG1058"/>
  <c r="BF1058"/>
  <c r="T1058"/>
  <c r="R1058"/>
  <c r="P1058"/>
  <c r="BI1057"/>
  <c r="BH1057"/>
  <c r="BG1057"/>
  <c r="BF1057"/>
  <c r="T1057"/>
  <c r="R1057"/>
  <c r="P1057"/>
  <c r="BI1054"/>
  <c r="BH1054"/>
  <c r="BG1054"/>
  <c r="BF1054"/>
  <c r="T1054"/>
  <c r="R1054"/>
  <c r="P1054"/>
  <c r="BI1050"/>
  <c r="BH1050"/>
  <c r="BG1050"/>
  <c r="BF1050"/>
  <c r="T1050"/>
  <c r="R1050"/>
  <c r="P1050"/>
  <c r="BI1046"/>
  <c r="BH1046"/>
  <c r="BG1046"/>
  <c r="BF1046"/>
  <c r="T1046"/>
  <c r="R1046"/>
  <c r="P1046"/>
  <c r="BI1042"/>
  <c r="BH1042"/>
  <c r="BG1042"/>
  <c r="BF1042"/>
  <c r="T1042"/>
  <c r="R1042"/>
  <c r="P1042"/>
  <c r="BI1038"/>
  <c r="BH1038"/>
  <c r="BG1038"/>
  <c r="BF1038"/>
  <c r="T1038"/>
  <c r="R1038"/>
  <c r="P1038"/>
  <c r="BI1034"/>
  <c r="BH1034"/>
  <c r="BG1034"/>
  <c r="BF1034"/>
  <c r="T1034"/>
  <c r="R1034"/>
  <c r="P1034"/>
  <c r="BI1030"/>
  <c r="BH1030"/>
  <c r="BG1030"/>
  <c r="BF1030"/>
  <c r="T1030"/>
  <c r="R1030"/>
  <c r="P1030"/>
  <c r="BI1026"/>
  <c r="BH1026"/>
  <c r="BG1026"/>
  <c r="BF1026"/>
  <c r="T1026"/>
  <c r="R1026"/>
  <c r="P1026"/>
  <c r="BI1022"/>
  <c r="BH1022"/>
  <c r="BG1022"/>
  <c r="BF1022"/>
  <c r="T1022"/>
  <c r="R1022"/>
  <c r="P1022"/>
  <c r="BI1021"/>
  <c r="BH1021"/>
  <c r="BG1021"/>
  <c r="BF1021"/>
  <c r="T1021"/>
  <c r="R1021"/>
  <c r="P1021"/>
  <c r="BI1014"/>
  <c r="BH1014"/>
  <c r="BG1014"/>
  <c r="BF1014"/>
  <c r="T1014"/>
  <c r="T1013"/>
  <c r="R1014"/>
  <c r="R1013"/>
  <c r="P1014"/>
  <c r="P1013"/>
  <c r="BI1012"/>
  <c r="BH1012"/>
  <c r="BG1012"/>
  <c r="BF1012"/>
  <c r="T1012"/>
  <c r="R1012"/>
  <c r="P1012"/>
  <c r="BI1008"/>
  <c r="BH1008"/>
  <c r="BG1008"/>
  <c r="BF1008"/>
  <c r="T1008"/>
  <c r="R1008"/>
  <c r="P1008"/>
  <c r="BI1004"/>
  <c r="BH1004"/>
  <c r="BG1004"/>
  <c r="BF1004"/>
  <c r="T1004"/>
  <c r="R1004"/>
  <c r="P1004"/>
  <c r="BI994"/>
  <c r="BH994"/>
  <c r="BG994"/>
  <c r="BF994"/>
  <c r="T994"/>
  <c r="R994"/>
  <c r="P994"/>
  <c r="BI986"/>
  <c r="BH986"/>
  <c r="BG986"/>
  <c r="BF986"/>
  <c r="T986"/>
  <c r="R986"/>
  <c r="P986"/>
  <c r="BI982"/>
  <c r="BH982"/>
  <c r="BG982"/>
  <c r="BF982"/>
  <c r="T982"/>
  <c r="R982"/>
  <c r="P982"/>
  <c r="BI966"/>
  <c r="BH966"/>
  <c r="BG966"/>
  <c r="BF966"/>
  <c r="T966"/>
  <c r="R966"/>
  <c r="P966"/>
  <c r="BI962"/>
  <c r="BH962"/>
  <c r="BG962"/>
  <c r="BF962"/>
  <c r="T962"/>
  <c r="R962"/>
  <c r="P962"/>
  <c r="BI948"/>
  <c r="BH948"/>
  <c r="BG948"/>
  <c r="BF948"/>
  <c r="T948"/>
  <c r="R948"/>
  <c r="P948"/>
  <c r="BI942"/>
  <c r="BH942"/>
  <c r="BG942"/>
  <c r="BF942"/>
  <c r="T942"/>
  <c r="R942"/>
  <c r="P942"/>
  <c r="BI916"/>
  <c r="BH916"/>
  <c r="BG916"/>
  <c r="BF916"/>
  <c r="T916"/>
  <c r="R916"/>
  <c r="P916"/>
  <c r="BI908"/>
  <c r="BH908"/>
  <c r="BG908"/>
  <c r="BF908"/>
  <c r="T908"/>
  <c r="R908"/>
  <c r="P908"/>
  <c r="BI906"/>
  <c r="BH906"/>
  <c r="BG906"/>
  <c r="BF906"/>
  <c r="T906"/>
  <c r="R906"/>
  <c r="P906"/>
  <c r="BI902"/>
  <c r="BH902"/>
  <c r="BG902"/>
  <c r="BF902"/>
  <c r="T902"/>
  <c r="R902"/>
  <c r="P902"/>
  <c r="BI895"/>
  <c r="BH895"/>
  <c r="BG895"/>
  <c r="BF895"/>
  <c r="T895"/>
  <c r="R895"/>
  <c r="P895"/>
  <c r="BI884"/>
  <c r="BH884"/>
  <c r="BG884"/>
  <c r="BF884"/>
  <c r="T884"/>
  <c r="R884"/>
  <c r="P884"/>
  <c r="BI879"/>
  <c r="BH879"/>
  <c r="BG879"/>
  <c r="BF879"/>
  <c r="T879"/>
  <c r="R879"/>
  <c r="P879"/>
  <c r="BI875"/>
  <c r="BH875"/>
  <c r="BG875"/>
  <c r="BF875"/>
  <c r="T875"/>
  <c r="R875"/>
  <c r="P875"/>
  <c r="BI873"/>
  <c r="BH873"/>
  <c r="BG873"/>
  <c r="BF873"/>
  <c r="T873"/>
  <c r="R873"/>
  <c r="P873"/>
  <c r="BI869"/>
  <c r="BH869"/>
  <c r="BG869"/>
  <c r="BF869"/>
  <c r="T869"/>
  <c r="R869"/>
  <c r="P869"/>
  <c r="BI868"/>
  <c r="BH868"/>
  <c r="BG868"/>
  <c r="BF868"/>
  <c r="T868"/>
  <c r="R868"/>
  <c r="P868"/>
  <c r="BI867"/>
  <c r="BH867"/>
  <c r="BG867"/>
  <c r="BF867"/>
  <c r="T867"/>
  <c r="R867"/>
  <c r="P867"/>
  <c r="BI865"/>
  <c r="BH865"/>
  <c r="BG865"/>
  <c r="BF865"/>
  <c r="T865"/>
  <c r="R865"/>
  <c r="P865"/>
  <c r="BI862"/>
  <c r="BH862"/>
  <c r="BG862"/>
  <c r="BF862"/>
  <c r="T862"/>
  <c r="R862"/>
  <c r="P862"/>
  <c r="BI856"/>
  <c r="BH856"/>
  <c r="BG856"/>
  <c r="BF856"/>
  <c r="T856"/>
  <c r="R856"/>
  <c r="P856"/>
  <c r="BI854"/>
  <c r="BH854"/>
  <c r="BG854"/>
  <c r="BF854"/>
  <c r="T854"/>
  <c r="R854"/>
  <c r="P854"/>
  <c r="BI845"/>
  <c r="BH845"/>
  <c r="BG845"/>
  <c r="BF845"/>
  <c r="T845"/>
  <c r="R845"/>
  <c r="P845"/>
  <c r="BI837"/>
  <c r="BH837"/>
  <c r="BG837"/>
  <c r="BF837"/>
  <c r="T837"/>
  <c r="R837"/>
  <c r="P837"/>
  <c r="BI830"/>
  <c r="BH830"/>
  <c r="BG830"/>
  <c r="BF830"/>
  <c r="T830"/>
  <c r="R830"/>
  <c r="P830"/>
  <c r="BI824"/>
  <c r="BH824"/>
  <c r="BG824"/>
  <c r="BF824"/>
  <c r="T824"/>
  <c r="R824"/>
  <c r="P824"/>
  <c r="BI822"/>
  <c r="BH822"/>
  <c r="BG822"/>
  <c r="BF822"/>
  <c r="T822"/>
  <c r="R822"/>
  <c r="P822"/>
  <c r="BI816"/>
  <c r="BH816"/>
  <c r="BG816"/>
  <c r="BF816"/>
  <c r="T816"/>
  <c r="R816"/>
  <c r="P816"/>
  <c r="BI805"/>
  <c r="BH805"/>
  <c r="BG805"/>
  <c r="BF805"/>
  <c r="T805"/>
  <c r="R805"/>
  <c r="P805"/>
  <c r="BI803"/>
  <c r="BH803"/>
  <c r="BG803"/>
  <c r="BF803"/>
  <c r="T803"/>
  <c r="R803"/>
  <c r="P803"/>
  <c r="BI792"/>
  <c r="BH792"/>
  <c r="BG792"/>
  <c r="BF792"/>
  <c r="T792"/>
  <c r="R792"/>
  <c r="P792"/>
  <c r="BI790"/>
  <c r="BH790"/>
  <c r="BG790"/>
  <c r="BF790"/>
  <c r="T790"/>
  <c r="R790"/>
  <c r="P790"/>
  <c r="BI789"/>
  <c r="BH789"/>
  <c r="BG789"/>
  <c r="BF789"/>
  <c r="T789"/>
  <c r="R789"/>
  <c r="P789"/>
  <c r="BI786"/>
  <c r="BH786"/>
  <c r="BG786"/>
  <c r="BF786"/>
  <c r="T786"/>
  <c r="R786"/>
  <c r="P786"/>
  <c r="BI784"/>
  <c r="BH784"/>
  <c r="BG784"/>
  <c r="BF784"/>
  <c r="T784"/>
  <c r="R784"/>
  <c r="P784"/>
  <c r="BI770"/>
  <c r="BH770"/>
  <c r="BG770"/>
  <c r="BF770"/>
  <c r="T770"/>
  <c r="R770"/>
  <c r="P770"/>
  <c r="BI768"/>
  <c r="BH768"/>
  <c r="BG768"/>
  <c r="BF768"/>
  <c r="T768"/>
  <c r="R768"/>
  <c r="P768"/>
  <c r="BI754"/>
  <c r="BH754"/>
  <c r="BG754"/>
  <c r="BF754"/>
  <c r="T754"/>
  <c r="R754"/>
  <c r="P754"/>
  <c r="BI752"/>
  <c r="BH752"/>
  <c r="BG752"/>
  <c r="BF752"/>
  <c r="T752"/>
  <c r="R752"/>
  <c r="P752"/>
  <c r="BI738"/>
  <c r="BH738"/>
  <c r="BG738"/>
  <c r="BF738"/>
  <c r="T738"/>
  <c r="R738"/>
  <c r="P738"/>
  <c r="BI715"/>
  <c r="BH715"/>
  <c r="BG715"/>
  <c r="BF715"/>
  <c r="T715"/>
  <c r="R715"/>
  <c r="P715"/>
  <c r="BI712"/>
  <c r="BH712"/>
  <c r="BG712"/>
  <c r="BF712"/>
  <c r="T712"/>
  <c r="R712"/>
  <c r="P712"/>
  <c r="BI698"/>
  <c r="BH698"/>
  <c r="BG698"/>
  <c r="BF698"/>
  <c r="T698"/>
  <c r="R698"/>
  <c r="P698"/>
  <c r="BI695"/>
  <c r="BH695"/>
  <c r="BG695"/>
  <c r="BF695"/>
  <c r="T695"/>
  <c r="T694"/>
  <c r="R695"/>
  <c r="R694"/>
  <c r="P695"/>
  <c r="P694"/>
  <c r="BI691"/>
  <c r="BH691"/>
  <c r="BG691"/>
  <c r="BF691"/>
  <c r="T691"/>
  <c r="R691"/>
  <c r="P691"/>
  <c r="BI688"/>
  <c r="BH688"/>
  <c r="BG688"/>
  <c r="BF688"/>
  <c r="T688"/>
  <c r="R688"/>
  <c r="P688"/>
  <c r="BI685"/>
  <c r="BH685"/>
  <c r="BG685"/>
  <c r="BF685"/>
  <c r="T685"/>
  <c r="R685"/>
  <c r="P685"/>
  <c r="BI682"/>
  <c r="BH682"/>
  <c r="BG682"/>
  <c r="BF682"/>
  <c r="T682"/>
  <c r="R682"/>
  <c r="P682"/>
  <c r="BI679"/>
  <c r="BH679"/>
  <c r="BG679"/>
  <c r="BF679"/>
  <c r="T679"/>
  <c r="R679"/>
  <c r="P679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3"/>
  <c r="BH673"/>
  <c r="BG673"/>
  <c r="BF673"/>
  <c r="T673"/>
  <c r="R673"/>
  <c r="P673"/>
  <c r="BI672"/>
  <c r="BH672"/>
  <c r="BG672"/>
  <c r="BF672"/>
  <c r="T672"/>
  <c r="R672"/>
  <c r="P672"/>
  <c r="BI671"/>
  <c r="BH671"/>
  <c r="BG671"/>
  <c r="BF671"/>
  <c r="T671"/>
  <c r="R671"/>
  <c r="P671"/>
  <c r="BI670"/>
  <c r="BH670"/>
  <c r="BG670"/>
  <c r="BF670"/>
  <c r="T670"/>
  <c r="R670"/>
  <c r="P670"/>
  <c r="BI618"/>
  <c r="BH618"/>
  <c r="BG618"/>
  <c r="BF618"/>
  <c r="T618"/>
  <c r="R618"/>
  <c r="P618"/>
  <c r="BI615"/>
  <c r="BH615"/>
  <c r="BG615"/>
  <c r="BF615"/>
  <c r="T615"/>
  <c r="R615"/>
  <c r="P615"/>
  <c r="BI543"/>
  <c r="BH543"/>
  <c r="BG543"/>
  <c r="BF543"/>
  <c r="T543"/>
  <c r="R543"/>
  <c r="P543"/>
  <c r="BI535"/>
  <c r="BH535"/>
  <c r="BG535"/>
  <c r="BF535"/>
  <c r="T535"/>
  <c r="R535"/>
  <c r="P535"/>
  <c r="BI522"/>
  <c r="BH522"/>
  <c r="BG522"/>
  <c r="BF522"/>
  <c r="T522"/>
  <c r="R522"/>
  <c r="P522"/>
  <c r="BI495"/>
  <c r="BH495"/>
  <c r="BG495"/>
  <c r="BF495"/>
  <c r="T495"/>
  <c r="R495"/>
  <c r="P495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3"/>
  <c r="BH483"/>
  <c r="BG483"/>
  <c r="BF483"/>
  <c r="T483"/>
  <c r="R483"/>
  <c r="P483"/>
  <c r="BI477"/>
  <c r="BH477"/>
  <c r="BG477"/>
  <c r="BF477"/>
  <c r="T477"/>
  <c r="R477"/>
  <c r="P477"/>
  <c r="BI476"/>
  <c r="BH476"/>
  <c r="BG476"/>
  <c r="BF476"/>
  <c r="T476"/>
  <c r="R476"/>
  <c r="P476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0"/>
  <c r="BH470"/>
  <c r="BG470"/>
  <c r="BF470"/>
  <c r="T470"/>
  <c r="R470"/>
  <c r="P470"/>
  <c r="BI456"/>
  <c r="BH456"/>
  <c r="BG456"/>
  <c r="BF456"/>
  <c r="T456"/>
  <c r="R456"/>
  <c r="P456"/>
  <c r="BI439"/>
  <c r="BH439"/>
  <c r="BG439"/>
  <c r="BF439"/>
  <c r="T439"/>
  <c r="R439"/>
  <c r="P439"/>
  <c r="BI430"/>
  <c r="BH430"/>
  <c r="BG430"/>
  <c r="BF430"/>
  <c r="T430"/>
  <c r="R430"/>
  <c r="P430"/>
  <c r="BI428"/>
  <c r="BH428"/>
  <c r="BG428"/>
  <c r="BF428"/>
  <c r="T428"/>
  <c r="R428"/>
  <c r="P428"/>
  <c r="BI414"/>
  <c r="BH414"/>
  <c r="BG414"/>
  <c r="BF414"/>
  <c r="T414"/>
  <c r="R414"/>
  <c r="P414"/>
  <c r="BI412"/>
  <c r="BH412"/>
  <c r="BG412"/>
  <c r="BF412"/>
  <c r="T412"/>
  <c r="R412"/>
  <c r="P412"/>
  <c r="BI394"/>
  <c r="BH394"/>
  <c r="BG394"/>
  <c r="BF394"/>
  <c r="T394"/>
  <c r="R394"/>
  <c r="P394"/>
  <c r="BI392"/>
  <c r="BH392"/>
  <c r="BG392"/>
  <c r="BF392"/>
  <c r="T392"/>
  <c r="R392"/>
  <c r="P392"/>
  <c r="BI364"/>
  <c r="BH364"/>
  <c r="BG364"/>
  <c r="BF364"/>
  <c r="T364"/>
  <c r="R364"/>
  <c r="P364"/>
  <c r="BI362"/>
  <c r="BH362"/>
  <c r="BG362"/>
  <c r="BF362"/>
  <c r="T362"/>
  <c r="R362"/>
  <c r="P362"/>
  <c r="BI349"/>
  <c r="BH349"/>
  <c r="BG349"/>
  <c r="BF349"/>
  <c r="T349"/>
  <c r="R349"/>
  <c r="P349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7"/>
  <c r="BH327"/>
  <c r="BG327"/>
  <c r="BF327"/>
  <c r="T327"/>
  <c r="R327"/>
  <c r="P327"/>
  <c r="BI281"/>
  <c r="BH281"/>
  <c r="BG281"/>
  <c r="BF281"/>
  <c r="T281"/>
  <c r="R281"/>
  <c r="P281"/>
  <c r="BI279"/>
  <c r="BH279"/>
  <c r="BG279"/>
  <c r="BF279"/>
  <c r="T279"/>
  <c r="R279"/>
  <c r="P279"/>
  <c r="BI270"/>
  <c r="BH270"/>
  <c r="BG270"/>
  <c r="BF270"/>
  <c r="T270"/>
  <c r="R270"/>
  <c r="P270"/>
  <c r="BI268"/>
  <c r="BH268"/>
  <c r="BG268"/>
  <c r="BF268"/>
  <c r="T268"/>
  <c r="R268"/>
  <c r="P268"/>
  <c r="BI264"/>
  <c r="BH264"/>
  <c r="BG264"/>
  <c r="BF264"/>
  <c r="T264"/>
  <c r="R264"/>
  <c r="P264"/>
  <c r="BI255"/>
  <c r="BH255"/>
  <c r="BG255"/>
  <c r="BF255"/>
  <c r="T255"/>
  <c r="R255"/>
  <c r="P255"/>
  <c r="BI247"/>
  <c r="BH247"/>
  <c r="BG247"/>
  <c r="BF247"/>
  <c r="T247"/>
  <c r="R247"/>
  <c r="P247"/>
  <c r="BI245"/>
  <c r="BH245"/>
  <c r="BG245"/>
  <c r="BF245"/>
  <c r="T245"/>
  <c r="R245"/>
  <c r="P245"/>
  <c r="BI231"/>
  <c r="BH231"/>
  <c r="BG231"/>
  <c r="BF231"/>
  <c r="T231"/>
  <c r="R231"/>
  <c r="P231"/>
  <c r="BI229"/>
  <c r="BH229"/>
  <c r="BG229"/>
  <c r="BF229"/>
  <c r="T229"/>
  <c r="R229"/>
  <c r="P229"/>
  <c r="BI220"/>
  <c r="BH220"/>
  <c r="BG220"/>
  <c r="BF220"/>
  <c r="T220"/>
  <c r="R220"/>
  <c r="P220"/>
  <c r="BI218"/>
  <c r="BH218"/>
  <c r="BG218"/>
  <c r="BF218"/>
  <c r="T218"/>
  <c r="R218"/>
  <c r="P218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R197"/>
  <c r="P197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70"/>
  <c r="BH170"/>
  <c r="BG170"/>
  <c r="BF170"/>
  <c r="T170"/>
  <c r="R170"/>
  <c r="P170"/>
  <c r="BI159"/>
  <c r="BH159"/>
  <c r="BG159"/>
  <c r="BF159"/>
  <c r="T159"/>
  <c r="R159"/>
  <c r="P159"/>
  <c r="BI157"/>
  <c r="BH157"/>
  <c r="BG157"/>
  <c r="BF157"/>
  <c r="T157"/>
  <c r="R157"/>
  <c r="P157"/>
  <c r="BI140"/>
  <c r="BH140"/>
  <c r="BG140"/>
  <c r="BF140"/>
  <c r="T140"/>
  <c r="R140"/>
  <c r="P140"/>
  <c r="J133"/>
  <c r="F133"/>
  <c r="F131"/>
  <c r="E129"/>
  <c r="J93"/>
  <c r="F93"/>
  <c r="F91"/>
  <c r="E89"/>
  <c r="J26"/>
  <c r="E26"/>
  <c r="J134"/>
  <c r="J25"/>
  <c r="J20"/>
  <c r="E20"/>
  <c r="F134"/>
  <c r="J19"/>
  <c r="J14"/>
  <c r="J131"/>
  <c r="E7"/>
  <c r="E125"/>
  <c i="1" r="L90"/>
  <c r="AM90"/>
  <c r="AM89"/>
  <c r="L89"/>
  <c r="AM87"/>
  <c r="L87"/>
  <c r="L85"/>
  <c r="L84"/>
  <c i="2" r="BK1317"/>
  <c r="BK1305"/>
  <c r="BK1222"/>
  <c r="BK1212"/>
  <c r="J1142"/>
  <c r="J1093"/>
  <c r="BK1069"/>
  <c r="J1064"/>
  <c r="BK1057"/>
  <c r="J1050"/>
  <c r="J1042"/>
  <c r="BK1030"/>
  <c r="J1022"/>
  <c r="BK1012"/>
  <c r="J1004"/>
  <c r="BK982"/>
  <c r="BK962"/>
  <c r="J942"/>
  <c r="BK906"/>
  <c r="BK895"/>
  <c r="BK879"/>
  <c r="J873"/>
  <c r="J868"/>
  <c r="J862"/>
  <c r="BK856"/>
  <c r="J845"/>
  <c r="BK824"/>
  <c r="J816"/>
  <c r="BK792"/>
  <c r="BK784"/>
  <c r="J768"/>
  <c r="BK738"/>
  <c r="BK698"/>
  <c r="J691"/>
  <c r="BK682"/>
  <c r="BK676"/>
  <c r="J672"/>
  <c r="J670"/>
  <c r="J543"/>
  <c r="J495"/>
  <c r="J490"/>
  <c r="BK477"/>
  <c r="BK474"/>
  <c r="J472"/>
  <c r="BK439"/>
  <c r="J428"/>
  <c r="BK364"/>
  <c r="J337"/>
  <c r="BK327"/>
  <c r="J279"/>
  <c r="BK264"/>
  <c r="BK245"/>
  <c r="BK220"/>
  <c r="J207"/>
  <c r="J200"/>
  <c r="BK189"/>
  <c r="J170"/>
  <c r="J140"/>
  <c i="3" r="BK273"/>
  <c r="J266"/>
  <c r="BK247"/>
  <c r="J237"/>
  <c r="J205"/>
  <c r="J175"/>
  <c r="BK160"/>
  <c r="J140"/>
  <c r="BK267"/>
  <c r="J246"/>
  <c r="BK239"/>
  <c r="BK226"/>
  <c r="BK207"/>
  <c r="J189"/>
  <c r="J154"/>
  <c r="BK281"/>
  <c r="J273"/>
  <c r="BK251"/>
  <c r="BK227"/>
  <c r="BK216"/>
  <c r="BK209"/>
  <c r="J199"/>
  <c r="BK193"/>
  <c r="BK170"/>
  <c r="J162"/>
  <c r="BK143"/>
  <c r="BK277"/>
  <c r="J257"/>
  <c r="BK245"/>
  <c r="J231"/>
  <c r="BK215"/>
  <c r="J203"/>
  <c r="BK183"/>
  <c r="J166"/>
  <c r="BK152"/>
  <c r="J274"/>
  <c r="J258"/>
  <c r="BK236"/>
  <c r="J217"/>
  <c r="J198"/>
  <c r="BK169"/>
  <c r="J149"/>
  <c r="BK259"/>
  <c r="J252"/>
  <c r="BK235"/>
  <c r="BK225"/>
  <c r="J215"/>
  <c r="BK191"/>
  <c r="J179"/>
  <c r="BK167"/>
  <c r="BK151"/>
  <c r="J276"/>
  <c r="BK266"/>
  <c r="J254"/>
  <c r="BK246"/>
  <c r="J230"/>
  <c r="J209"/>
  <c r="BK158"/>
  <c r="J283"/>
  <c i="4" r="BK258"/>
  <c r="J238"/>
  <c r="BK216"/>
  <c r="J178"/>
  <c r="BK262"/>
  <c r="J233"/>
  <c r="BK211"/>
  <c r="J184"/>
  <c r="BK146"/>
  <c r="BK252"/>
  <c r="J226"/>
  <c r="J196"/>
  <c r="J163"/>
  <c r="J248"/>
  <c r="J210"/>
  <c r="BK200"/>
  <c r="BK162"/>
  <c r="BK250"/>
  <c r="BK243"/>
  <c r="BK225"/>
  <c r="BK199"/>
  <c r="J170"/>
  <c r="J246"/>
  <c r="J217"/>
  <c r="BK190"/>
  <c r="J154"/>
  <c r="J138"/>
  <c r="J256"/>
  <c r="BK245"/>
  <c r="J197"/>
  <c r="J179"/>
  <c r="J271"/>
  <c r="J261"/>
  <c r="J250"/>
  <c r="J199"/>
  <c r="J158"/>
  <c i="5" r="J335"/>
  <c r="J295"/>
  <c r="BK273"/>
  <c r="BK243"/>
  <c r="BK191"/>
  <c r="J314"/>
  <c r="J285"/>
  <c r="J245"/>
  <c r="J217"/>
  <c r="BK313"/>
  <c r="BK249"/>
  <c r="BK212"/>
  <c r="J312"/>
  <c r="J263"/>
  <c r="J221"/>
  <c r="BK312"/>
  <c r="BK283"/>
  <c r="BK250"/>
  <c r="BK227"/>
  <c r="J206"/>
  <c r="J315"/>
  <c r="J292"/>
  <c r="J184"/>
  <c i="6" r="J751"/>
  <c r="J642"/>
  <c r="J540"/>
  <c r="BK474"/>
  <c r="J138"/>
  <c r="J554"/>
  <c r="BK751"/>
  <c r="BK701"/>
  <c r="BK642"/>
  <c r="BK411"/>
  <c r="BK708"/>
  <c r="J560"/>
  <c r="BK313"/>
  <c r="J168"/>
  <c r="J682"/>
  <c r="BK527"/>
  <c r="BK256"/>
  <c r="J300"/>
  <c r="BK764"/>
  <c i="7" r="BK191"/>
  <c r="J170"/>
  <c r="BK169"/>
  <c r="J166"/>
  <c r="BK160"/>
  <c r="BK152"/>
  <c r="BK147"/>
  <c r="J145"/>
  <c r="J141"/>
  <c r="BK214"/>
  <c r="BK201"/>
  <c r="J197"/>
  <c r="BK193"/>
  <c r="BK173"/>
  <c r="J169"/>
  <c r="J163"/>
  <c r="J160"/>
  <c r="BK155"/>
  <c r="J147"/>
  <c r="BK145"/>
  <c r="J139"/>
  <c r="J209"/>
  <c r="BK208"/>
  <c r="BK188"/>
  <c r="BK184"/>
  <c r="BK211"/>
  <c r="J205"/>
  <c r="BK207"/>
  <c r="J181"/>
  <c r="J185"/>
  <c i="8" r="BK285"/>
  <c r="J240"/>
  <c r="BK215"/>
  <c r="J190"/>
  <c r="J165"/>
  <c r="BK140"/>
  <c r="BK248"/>
  <c r="J216"/>
  <c r="J151"/>
  <c r="BK268"/>
  <c r="J239"/>
  <c r="J195"/>
  <c r="BK176"/>
  <c r="BK148"/>
  <c r="J288"/>
  <c r="BK263"/>
  <c r="BK239"/>
  <c r="BK210"/>
  <c r="BK189"/>
  <c r="J153"/>
  <c r="J285"/>
  <c r="J263"/>
  <c r="BK237"/>
  <c r="BK200"/>
  <c r="J140"/>
  <c r="BK275"/>
  <c r="BK249"/>
  <c r="J230"/>
  <c r="BK217"/>
  <c r="J200"/>
  <c r="J189"/>
  <c r="BK175"/>
  <c r="BK164"/>
  <c r="J157"/>
  <c i="9" r="J212"/>
  <c r="J190"/>
  <c r="BK158"/>
  <c r="J128"/>
  <c r="BK191"/>
  <c r="J165"/>
  <c r="BK134"/>
  <c r="BK202"/>
  <c r="BK183"/>
  <c r="BK165"/>
  <c r="BK153"/>
  <c r="J142"/>
  <c r="J201"/>
  <c r="J181"/>
  <c r="BK164"/>
  <c r="BK128"/>
  <c r="J192"/>
  <c r="J153"/>
  <c r="BK219"/>
  <c r="BK180"/>
  <c r="J159"/>
  <c r="J143"/>
  <c r="J130"/>
  <c r="J211"/>
  <c r="J191"/>
  <c r="J174"/>
  <c r="BK163"/>
  <c i="10" r="BK159"/>
  <c r="J151"/>
  <c r="BK157"/>
  <c r="BK153"/>
  <c r="J171"/>
  <c r="BK151"/>
  <c r="J156"/>
  <c r="J164"/>
  <c r="BK132"/>
  <c r="J160"/>
  <c r="J134"/>
  <c i="11" r="BK129"/>
  <c r="J140"/>
  <c r="BK135"/>
  <c r="BK137"/>
  <c r="J126"/>
  <c r="J129"/>
  <c i="2" r="J1317"/>
  <c r="BK1314"/>
  <c r="BK1220"/>
  <c r="BK1210"/>
  <c r="BK1095"/>
  <c r="J1084"/>
  <c r="J1068"/>
  <c r="J1058"/>
  <c r="BK1050"/>
  <c r="BK1038"/>
  <c r="BK1026"/>
  <c r="J1021"/>
  <c r="BK1008"/>
  <c r="BK986"/>
  <c r="BK948"/>
  <c r="BK908"/>
  <c r="J895"/>
  <c r="BK875"/>
  <c r="J869"/>
  <c r="BK865"/>
  <c r="J854"/>
  <c r="BK837"/>
  <c r="J824"/>
  <c r="BK805"/>
  <c r="J792"/>
  <c r="J789"/>
  <c r="BK770"/>
  <c r="J752"/>
  <c r="BK712"/>
  <c r="BK695"/>
  <c r="BK685"/>
  <c r="BK679"/>
  <c r="J677"/>
  <c r="BK673"/>
  <c r="BK670"/>
  <c r="J615"/>
  <c r="BK522"/>
  <c r="J492"/>
  <c r="BK490"/>
  <c r="J483"/>
  <c r="J474"/>
  <c r="BK470"/>
  <c r="BK428"/>
  <c r="BK412"/>
  <c r="J362"/>
  <c r="BK333"/>
  <c r="BK279"/>
  <c r="J268"/>
  <c r="J255"/>
  <c r="BK231"/>
  <c r="J220"/>
  <c r="BK205"/>
  <c r="BK197"/>
  <c r="BK186"/>
  <c r="BK157"/>
  <c r="F36"/>
  <c i="3" r="J172"/>
  <c r="BK135"/>
  <c i="4" r="J265"/>
  <c r="BK251"/>
  <c r="BK224"/>
  <c r="BK195"/>
  <c r="J144"/>
  <c r="BK237"/>
  <c r="J213"/>
  <c r="BK167"/>
  <c r="BK265"/>
  <c r="J245"/>
  <c r="J212"/>
  <c r="J185"/>
  <c r="BK155"/>
  <c r="BK231"/>
  <c r="J201"/>
  <c r="BK177"/>
  <c r="BK147"/>
  <c r="BK242"/>
  <c r="BK227"/>
  <c r="J183"/>
  <c r="J140"/>
  <c r="J249"/>
  <c r="BK222"/>
  <c r="BK205"/>
  <c r="BK163"/>
  <c r="J134"/>
  <c r="J251"/>
  <c r="J237"/>
  <c r="BK217"/>
  <c r="BK156"/>
  <c r="BK271"/>
  <c r="J255"/>
  <c r="J218"/>
  <c r="J167"/>
  <c r="BK136"/>
  <c i="5" r="J343"/>
  <c r="BK311"/>
  <c r="BK293"/>
  <c r="BK276"/>
  <c r="BK247"/>
  <c r="BK216"/>
  <c r="BK340"/>
  <c r="BK322"/>
  <c r="BK290"/>
  <c r="J275"/>
  <c r="J246"/>
  <c r="BK224"/>
  <c r="BK183"/>
  <c r="J323"/>
  <c r="BK297"/>
  <c r="BK253"/>
  <c r="BK225"/>
  <c r="J187"/>
  <c r="BK323"/>
  <c r="J287"/>
  <c r="BK255"/>
  <c r="J238"/>
  <c r="BK218"/>
  <c r="BK314"/>
  <c r="J289"/>
  <c r="BK279"/>
  <c r="J267"/>
  <c r="BK245"/>
  <c r="J224"/>
  <c r="BK211"/>
  <c r="J196"/>
  <c r="J322"/>
  <c r="J296"/>
  <c r="J218"/>
  <c r="BK189"/>
  <c i="6" r="BK451"/>
  <c r="J279"/>
  <c r="J211"/>
  <c r="BK733"/>
  <c r="BK663"/>
  <c r="BK599"/>
  <c r="BK560"/>
  <c r="BK510"/>
  <c r="BK402"/>
  <c r="J256"/>
  <c r="BK727"/>
  <c r="BK604"/>
  <c r="BK551"/>
  <c r="J764"/>
  <c r="J722"/>
  <c r="J663"/>
  <c r="J603"/>
  <c r="J566"/>
  <c r="BK348"/>
  <c r="BK739"/>
  <c r="J693"/>
  <c r="J679"/>
  <c r="J585"/>
  <c r="J451"/>
  <c r="BK300"/>
  <c r="J198"/>
  <c r="J685"/>
  <c r="J599"/>
  <c r="BK540"/>
  <c r="J290"/>
  <c r="BK490"/>
  <c r="J297"/>
  <c r="BK138"/>
  <c i="7" r="J201"/>
  <c r="J176"/>
  <c r="BK143"/>
  <c r="J208"/>
  <c r="BK178"/>
  <c r="J177"/>
  <c r="BK139"/>
  <c r="BK163"/>
  <c r="BK206"/>
  <c r="J193"/>
  <c r="BK177"/>
  <c r="BK199"/>
  <c r="BK172"/>
  <c i="8" r="BK295"/>
  <c r="J278"/>
  <c r="J253"/>
  <c r="BK230"/>
  <c r="BK223"/>
  <c r="BK192"/>
  <c r="J170"/>
  <c r="BK159"/>
  <c r="J148"/>
  <c r="BK276"/>
  <c r="BK257"/>
  <c r="J234"/>
  <c r="J215"/>
  <c r="BK195"/>
  <c r="BK153"/>
  <c r="BK289"/>
  <c r="J257"/>
  <c r="BK242"/>
  <c r="J228"/>
  <c r="BK216"/>
  <c r="J193"/>
  <c r="J175"/>
  <c r="BK160"/>
  <c r="BK301"/>
  <c r="BK280"/>
  <c r="J256"/>
  <c r="J244"/>
  <c r="J223"/>
  <c r="J207"/>
  <c r="J191"/>
  <c r="J174"/>
  <c r="BK286"/>
  <c r="J274"/>
  <c r="J242"/>
  <c r="BK214"/>
  <c r="BK183"/>
  <c r="J294"/>
  <c r="J269"/>
  <c r="BK253"/>
  <c r="J225"/>
  <c r="J208"/>
  <c r="J192"/>
  <c r="J178"/>
  <c r="BK150"/>
  <c r="J135"/>
  <c i="9" r="J207"/>
  <c r="BK184"/>
  <c r="J168"/>
  <c r="BK142"/>
  <c r="BK199"/>
  <c r="BK172"/>
  <c r="J135"/>
  <c r="J198"/>
  <c r="BK186"/>
  <c i="10" r="J136"/>
  <c r="BK171"/>
  <c r="BK161"/>
  <c r="J170"/>
  <c r="J138"/>
  <c r="BK141"/>
  <c r="BK170"/>
  <c i="2" r="J1316"/>
  <c r="J1314"/>
  <c r="J1222"/>
  <c r="J1212"/>
  <c r="BK1142"/>
  <c r="BK1084"/>
  <c r="J1069"/>
  <c r="BK1061"/>
  <c r="J1057"/>
  <c r="BK1046"/>
  <c r="J1038"/>
  <c r="J1030"/>
  <c r="BK1022"/>
  <c r="J1014"/>
  <c r="BK1004"/>
  <c r="J986"/>
  <c r="J966"/>
  <c r="BK942"/>
  <c r="J908"/>
  <c r="J902"/>
  <c r="J884"/>
  <c r="BK873"/>
  <c r="BK868"/>
  <c r="J865"/>
  <c r="J856"/>
  <c r="J830"/>
  <c r="BK816"/>
  <c r="BK803"/>
  <c r="J790"/>
  <c r="BK786"/>
  <c r="J770"/>
  <c r="J754"/>
  <c r="J738"/>
  <c r="J712"/>
  <c r="BK691"/>
  <c r="J685"/>
  <c r="BK677"/>
  <c r="J676"/>
  <c r="BK672"/>
  <c r="BK618"/>
  <c r="BK543"/>
  <c r="J522"/>
  <c r="BK491"/>
  <c r="J488"/>
  <c r="BK483"/>
  <c r="J476"/>
  <c r="J473"/>
  <c r="BK456"/>
  <c r="BK430"/>
  <c r="J412"/>
  <c r="BK394"/>
  <c r="J394"/>
  <c r="BK392"/>
  <c r="BK362"/>
  <c r="BK337"/>
  <c r="J329"/>
  <c r="BK281"/>
  <c r="J270"/>
  <c r="BK255"/>
  <c r="J247"/>
  <c r="BK229"/>
  <c r="J218"/>
  <c r="J201"/>
  <c r="BK191"/>
  <c r="J186"/>
  <c r="J159"/>
  <c r="F38"/>
  <c i="3" r="BK252"/>
  <c r="J242"/>
  <c r="BK220"/>
  <c r="J187"/>
  <c r="BK145"/>
  <c r="BK280"/>
  <c i="4" r="J252"/>
  <c r="BK230"/>
  <c r="BK202"/>
  <c r="J159"/>
  <c r="J239"/>
  <c r="BK218"/>
  <c r="J194"/>
  <c r="J165"/>
  <c r="BK253"/>
  <c r="BK234"/>
  <c r="BK209"/>
  <c r="J182"/>
  <c r="J145"/>
  <c r="J229"/>
  <c r="J195"/>
  <c r="BK183"/>
  <c r="J156"/>
  <c r="BK246"/>
  <c r="J234"/>
  <c r="BK203"/>
  <c r="J175"/>
  <c r="J129"/>
  <c r="J241"/>
  <c r="J214"/>
  <c r="BK194"/>
  <c r="J181"/>
  <c r="BK142"/>
  <c r="BK257"/>
  <c r="J236"/>
  <c r="BK207"/>
  <c r="BK148"/>
  <c r="J267"/>
  <c r="BK240"/>
  <c r="BK210"/>
  <c r="BK184"/>
  <c r="BK151"/>
  <c i="5" r="J347"/>
  <c r="J319"/>
  <c r="J294"/>
  <c r="BK259"/>
  <c r="J231"/>
  <c r="BK196"/>
  <c r="BK343"/>
  <c r="BK319"/>
  <c r="BK295"/>
  <c r="BK277"/>
  <c r="BK236"/>
  <c r="BK349"/>
  <c r="BK328"/>
  <c r="J298"/>
  <c r="J248"/>
  <c r="J223"/>
  <c r="BK200"/>
  <c r="J340"/>
  <c r="J302"/>
  <c r="BK267"/>
  <c r="BK241"/>
  <c r="J215"/>
  <c r="BK187"/>
  <c r="BK296"/>
  <c r="J272"/>
  <c r="J255"/>
  <c r="J239"/>
  <c r="BK217"/>
  <c r="BK198"/>
  <c r="BK335"/>
  <c r="BK299"/>
  <c r="J277"/>
  <c r="J212"/>
  <c r="BK181"/>
  <c i="6" r="BK380"/>
  <c r="BK221"/>
  <c r="J146"/>
  <c r="BK668"/>
  <c r="BK624"/>
  <c r="J572"/>
  <c r="BK507"/>
  <c r="J289"/>
  <c r="J730"/>
  <c r="BK648"/>
  <c r="BK557"/>
  <c r="BK498"/>
  <c r="J715"/>
  <c r="J655"/>
  <c r="BK591"/>
  <c r="BK471"/>
  <c r="BK743"/>
  <c r="J701"/>
  <c r="J624"/>
  <c r="BK513"/>
  <c r="BK385"/>
  <c r="J250"/>
  <c r="J697"/>
  <c r="BK673"/>
  <c r="J591"/>
  <c r="J490"/>
  <c r="BK297"/>
  <c r="J492"/>
  <c r="J402"/>
  <c r="BK279"/>
  <c r="BK767"/>
  <c i="7" r="J206"/>
  <c r="BK183"/>
  <c r="J155"/>
  <c r="J214"/>
  <c r="BK181"/>
  <c r="J137"/>
  <c r="J188"/>
  <c r="J172"/>
  <c r="BK195"/>
  <c r="BK205"/>
  <c r="BK185"/>
  <c r="BK158"/>
  <c r="BK189"/>
  <c i="8" r="J305"/>
  <c r="J283"/>
  <c r="BK270"/>
  <c r="BK233"/>
  <c r="BK221"/>
  <c r="BK194"/>
  <c r="J181"/>
  <c r="J150"/>
  <c r="BK288"/>
  <c r="J264"/>
  <c r="BK240"/>
  <c r="J211"/>
  <c r="BK182"/>
  <c r="J299"/>
  <c r="BK290"/>
  <c r="BK278"/>
  <c r="BK252"/>
  <c r="J232"/>
  <c r="J218"/>
  <c r="BK181"/>
  <c r="BK172"/>
  <c r="BK166"/>
  <c r="J308"/>
  <c r="BK283"/>
  <c r="J268"/>
  <c r="BK250"/>
  <c r="BK232"/>
  <c r="J217"/>
  <c r="BK203"/>
  <c r="J182"/>
  <c r="BK163"/>
  <c r="J304"/>
  <c r="J277"/>
  <c r="J260"/>
  <c r="BK211"/>
  <c r="BK158"/>
  <c r="J280"/>
  <c r="BK264"/>
  <c r="J243"/>
  <c r="BK219"/>
  <c r="J203"/>
  <c r="J196"/>
  <c r="J177"/>
  <c r="J163"/>
  <c r="BK152"/>
  <c i="9" r="BK211"/>
  <c r="J200"/>
  <c r="BK179"/>
  <c r="BK150"/>
  <c r="BK213"/>
  <c r="BK178"/>
  <c r="J139"/>
  <c r="BK214"/>
  <c r="BK201"/>
  <c r="BK174"/>
  <c r="J162"/>
  <c r="J151"/>
  <c r="BK141"/>
  <c r="J194"/>
  <c r="J172"/>
  <c r="BK159"/>
  <c r="BK196"/>
  <c r="BK162"/>
  <c r="BK130"/>
  <c r="BK192"/>
  <c r="BK166"/>
  <c r="BK155"/>
  <c r="BK136"/>
  <c r="J195"/>
  <c r="J175"/>
  <c r="J147"/>
  <c i="10" r="BK156"/>
  <c r="J165"/>
  <c r="BK129"/>
  <c r="J143"/>
  <c r="J167"/>
  <c r="J129"/>
  <c r="BK138"/>
  <c i="11" r="BK141"/>
  <c r="BK145"/>
  <c r="BK126"/>
  <c r="BK128"/>
  <c r="J133"/>
  <c r="J130"/>
  <c r="BK139"/>
  <c i="1" r="AS103"/>
  <c i="2" r="BK1093"/>
  <c r="J1071"/>
  <c r="BK1064"/>
  <c r="J1061"/>
  <c r="BK1054"/>
  <c r="J1046"/>
  <c r="BK1034"/>
  <c r="J1026"/>
  <c r="BK1014"/>
  <c r="J1008"/>
  <c r="J994"/>
  <c r="J982"/>
  <c r="J962"/>
  <c r="BK916"/>
  <c r="J906"/>
  <c r="BK884"/>
  <c r="J875"/>
  <c r="BK867"/>
  <c r="BK862"/>
  <c r="BK845"/>
  <c r="BK830"/>
  <c r="J822"/>
  <c r="J805"/>
  <c r="BK790"/>
  <c r="J786"/>
  <c r="BK768"/>
  <c r="BK752"/>
  <c r="J715"/>
  <c r="J695"/>
  <c r="J688"/>
  <c r="J682"/>
  <c r="BK675"/>
  <c r="J673"/>
  <c r="J671"/>
  <c r="BK615"/>
  <c r="J535"/>
  <c r="BK492"/>
  <c r="BK488"/>
  <c r="J486"/>
  <c r="J477"/>
  <c r="BK473"/>
  <c r="J470"/>
  <c r="J439"/>
  <c r="J414"/>
  <c r="J364"/>
  <c r="J349"/>
  <c r="BK329"/>
  <c r="J327"/>
  <c r="BK270"/>
  <c r="J264"/>
  <c r="J245"/>
  <c r="J229"/>
  <c r="BK207"/>
  <c r="BK201"/>
  <c r="J197"/>
  <c r="J189"/>
  <c r="BK159"/>
  <c r="BK140"/>
  <c r="J36"/>
  <c i="3" r="J153"/>
  <c i="4" r="J263"/>
  <c r="J227"/>
  <c r="BK186"/>
  <c r="J260"/>
  <c r="J232"/>
  <c r="J205"/>
  <c r="BK179"/>
  <c r="BK140"/>
  <c r="BK247"/>
  <c r="J207"/>
  <c r="BK176"/>
  <c r="J136"/>
  <c r="J228"/>
  <c r="BK192"/>
  <c r="BK181"/>
  <c r="J155"/>
  <c r="BK249"/>
  <c r="J209"/>
  <c r="J180"/>
  <c r="J131"/>
  <c r="BK226"/>
  <c r="J211"/>
  <c r="J177"/>
  <c r="BK145"/>
  <c r="J253"/>
  <c r="J243"/>
  <c r="J193"/>
  <c r="J176"/>
  <c r="BK268"/>
  <c r="J219"/>
  <c r="J192"/>
  <c r="BK174"/>
  <c r="J142"/>
  <c i="5" r="BK332"/>
  <c r="J305"/>
  <c r="BK281"/>
  <c r="BK257"/>
  <c r="BK239"/>
  <c r="J193"/>
  <c r="J337"/>
  <c r="J313"/>
  <c r="BK287"/>
  <c r="BK265"/>
  <c r="BK228"/>
  <c r="BK210"/>
  <c r="BK309"/>
  <c r="J265"/>
  <c r="J251"/>
  <c r="J240"/>
  <c r="J211"/>
  <c r="BK184"/>
  <c r="BK317"/>
  <c r="J278"/>
  <c r="BK246"/>
  <c r="J234"/>
  <c r="J208"/>
  <c r="J309"/>
  <c r="J273"/>
  <c r="J260"/>
  <c r="J249"/>
  <c r="BK229"/>
  <c r="J216"/>
  <c r="J202"/>
  <c r="J183"/>
  <c r="J293"/>
  <c r="BK232"/>
  <c r="J191"/>
  <c i="6" r="BK469"/>
  <c r="BK372"/>
  <c r="J217"/>
  <c r="J743"/>
  <c r="J653"/>
  <c r="BK596"/>
  <c r="J549"/>
  <c r="J524"/>
  <c r="J452"/>
  <c r="J277"/>
  <c r="J727"/>
  <c r="J600"/>
  <c r="BK549"/>
  <c r="J498"/>
  <c r="BK736"/>
  <c r="BK679"/>
  <c r="J652"/>
  <c r="BK574"/>
  <c r="J749"/>
  <c r="J729"/>
  <c r="J688"/>
  <c r="BK645"/>
  <c r="J551"/>
  <c r="J431"/>
  <c r="J303"/>
  <c r="BK211"/>
  <c r="BK693"/>
  <c r="J672"/>
  <c r="BK554"/>
  <c r="J407"/>
  <c r="BK289"/>
  <c r="J411"/>
  <c r="J287"/>
  <c r="BK152"/>
  <c i="7" r="BK216"/>
  <c r="BK170"/>
  <c r="J152"/>
  <c r="J211"/>
  <c r="J191"/>
  <c r="BK217"/>
  <c r="BK176"/>
  <c r="J202"/>
  <c r="J215"/>
  <c r="J199"/>
  <c r="J178"/>
  <c r="J143"/>
  <c r="BK187"/>
  <c r="J158"/>
  <c i="8" r="BK297"/>
  <c r="J275"/>
  <c r="J245"/>
  <c r="BK226"/>
  <c r="J202"/>
  <c r="BK186"/>
  <c r="J166"/>
  <c r="BK154"/>
  <c r="BK287"/>
  <c r="J255"/>
  <c r="J237"/>
  <c r="BK206"/>
  <c r="J164"/>
  <c r="BK308"/>
  <c r="J287"/>
  <c r="J279"/>
  <c r="BK255"/>
  <c r="BK241"/>
  <c r="J226"/>
  <c r="J214"/>
  <c r="BK190"/>
  <c r="BK170"/>
  <c r="J142"/>
  <c r="BK294"/>
  <c r="BK273"/>
  <c r="J258"/>
  <c r="BK245"/>
  <c r="J224"/>
  <c r="J206"/>
  <c r="BK193"/>
  <c r="BK180"/>
  <c r="J155"/>
  <c r="J297"/>
  <c r="BK282"/>
  <c r="J265"/>
  <c r="J238"/>
  <c r="BK202"/>
  <c r="J154"/>
  <c r="BK277"/>
  <c r="J267"/>
  <c r="BK244"/>
  <c r="J221"/>
  <c r="BK201"/>
  <c r="J186"/>
  <c r="BK174"/>
  <c r="J158"/>
  <c r="BK146"/>
  <c i="9" r="BK206"/>
  <c r="J182"/>
  <c r="J164"/>
  <c r="BK140"/>
  <c r="BK210"/>
  <c r="J176"/>
  <c r="J137"/>
  <c r="BK208"/>
  <c r="J193"/>
  <c r="J169"/>
  <c r="J157"/>
  <c r="J146"/>
  <c r="J205"/>
  <c r="J184"/>
  <c r="BK168"/>
  <c r="J213"/>
  <c r="BK189"/>
  <c r="J136"/>
  <c r="J189"/>
  <c r="J163"/>
  <c r="BK146"/>
  <c r="BK215"/>
  <c r="J208"/>
  <c r="J185"/>
  <c r="J170"/>
  <c r="J145"/>
  <c i="10" r="BK155"/>
  <c r="BK147"/>
  <c r="J146"/>
  <c r="J159"/>
  <c r="J168"/>
  <c r="J132"/>
  <c r="BK149"/>
  <c i="11" r="J137"/>
  <c r="J134"/>
  <c r="BK130"/>
  <c r="J128"/>
  <c r="J127"/>
  <c i="2" r="F37"/>
  <c i="3" r="BK274"/>
  <c r="J268"/>
  <c r="BK261"/>
  <c r="J238"/>
  <c r="J222"/>
  <c r="J181"/>
  <c r="BK163"/>
  <c r="J145"/>
  <c r="BK270"/>
  <c r="BK243"/>
  <c r="J232"/>
  <c r="J218"/>
  <c r="BK202"/>
  <c r="BK185"/>
  <c r="J132"/>
  <c r="BK276"/>
  <c r="BK256"/>
  <c r="J239"/>
  <c r="BK232"/>
  <c r="BK222"/>
  <c r="BK211"/>
  <c r="BK200"/>
  <c r="J180"/>
  <c r="BK166"/>
  <c r="BK154"/>
  <c r="J135"/>
  <c r="BK268"/>
  <c r="J260"/>
  <c r="J248"/>
  <c r="BK228"/>
  <c r="J210"/>
  <c r="J200"/>
  <c r="BK189"/>
  <c r="J170"/>
  <c r="J156"/>
  <c r="BK140"/>
  <c r="BK271"/>
  <c r="J249"/>
  <c r="BK218"/>
  <c r="BK205"/>
  <c r="J183"/>
  <c r="BK168"/>
  <c r="BK153"/>
  <c r="BK272"/>
  <c r="BK253"/>
  <c r="BK240"/>
  <c r="J226"/>
  <c r="J221"/>
  <c r="J213"/>
  <c r="BK203"/>
  <c r="J185"/>
  <c r="J169"/>
  <c r="J160"/>
  <c r="J281"/>
  <c r="J267"/>
  <c r="BK262"/>
  <c r="J251"/>
  <c r="J233"/>
  <c r="BK212"/>
  <c r="J159"/>
  <c r="BK283"/>
  <c r="BK269"/>
  <c i="4" r="J257"/>
  <c r="BK233"/>
  <c r="BK208"/>
  <c r="J169"/>
  <c r="BK238"/>
  <c r="BK215"/>
  <c r="J190"/>
  <c r="BK169"/>
  <c r="BK266"/>
  <c r="BK235"/>
  <c r="BK204"/>
  <c r="BK171"/>
  <c r="J264"/>
  <c r="J220"/>
  <c r="BK197"/>
  <c r="BK175"/>
  <c r="J148"/>
  <c r="BK239"/>
  <c r="J222"/>
  <c r="BK189"/>
  <c r="J157"/>
  <c r="J254"/>
  <c r="J223"/>
  <c r="BK213"/>
  <c r="J171"/>
  <c r="J149"/>
  <c r="J259"/>
  <c r="BK229"/>
  <c r="J191"/>
  <c r="BK157"/>
  <c r="BK129"/>
  <c r="BK256"/>
  <c r="J230"/>
  <c r="BK214"/>
  <c r="J188"/>
  <c r="BK165"/>
  <c r="BK131"/>
  <c i="5" r="J328"/>
  <c r="J297"/>
  <c r="J280"/>
  <c r="J254"/>
  <c r="J227"/>
  <c r="J189"/>
  <c r="J332"/>
  <c r="J299"/>
  <c r="J279"/>
  <c r="J250"/>
  <c r="J225"/>
  <c r="BK337"/>
  <c r="J301"/>
  <c r="J244"/>
  <c r="BK231"/>
  <c r="J205"/>
  <c r="J181"/>
  <c r="J311"/>
  <c r="BK275"/>
  <c r="BK240"/>
  <c r="J228"/>
  <c r="J210"/>
  <c r="J317"/>
  <c r="BK285"/>
  <c r="BK269"/>
  <c r="BK251"/>
  <c r="BK234"/>
  <c r="BK221"/>
  <c r="J209"/>
  <c r="BK345"/>
  <c r="BK301"/>
  <c r="J276"/>
  <c r="BK207"/>
  <c i="6" r="J294"/>
  <c r="BK168"/>
  <c r="J673"/>
  <c r="J645"/>
  <c r="BK562"/>
  <c r="J534"/>
  <c r="J380"/>
  <c r="J221"/>
  <c r="BK666"/>
  <c r="BK566"/>
  <c r="J527"/>
  <c r="J739"/>
  <c r="BK697"/>
  <c r="BK653"/>
  <c r="BK542"/>
  <c r="BK198"/>
  <c r="J733"/>
  <c r="BK691"/>
  <c r="BK675"/>
  <c r="J562"/>
  <c r="BK452"/>
  <c r="J324"/>
  <c r="BK277"/>
  <c r="BK746"/>
  <c r="BK688"/>
  <c r="BK655"/>
  <c r="J574"/>
  <c r="BK388"/>
  <c r="J165"/>
  <c r="J313"/>
  <c r="BK217"/>
  <c r="BK715"/>
  <c i="7" r="BK198"/>
  <c r="BK167"/>
  <c r="BK137"/>
  <c r="J200"/>
  <c r="BK168"/>
  <c r="J198"/>
  <c r="J150"/>
  <c r="BK150"/>
  <c r="BK200"/>
  <c r="J189"/>
  <c r="J168"/>
  <c r="BK215"/>
  <c r="J183"/>
  <c i="8" r="BK299"/>
  <c r="BK279"/>
  <c r="BK258"/>
  <c r="BK228"/>
  <c r="J220"/>
  <c r="J197"/>
  <c r="J176"/>
  <c r="BK161"/>
  <c r="J146"/>
  <c r="BK267"/>
  <c r="J249"/>
  <c r="J235"/>
  <c r="J205"/>
  <c r="J161"/>
  <c r="BK304"/>
  <c r="BK284"/>
  <c r="BK271"/>
  <c r="J250"/>
  <c r="J229"/>
  <c r="J219"/>
  <c r="BK177"/>
  <c r="BK167"/>
  <c r="J137"/>
  <c r="J290"/>
  <c r="BK272"/>
  <c r="J248"/>
  <c r="J231"/>
  <c r="BK213"/>
  <c r="BK204"/>
  <c r="BK185"/>
  <c r="BK173"/>
  <c r="J307"/>
  <c r="J284"/>
  <c r="BK266"/>
  <c r="J251"/>
  <c r="BK231"/>
  <c r="BK156"/>
  <c r="J293"/>
  <c r="J270"/>
  <c r="BK259"/>
  <c r="J222"/>
  <c r="J209"/>
  <c r="J198"/>
  <c r="J183"/>
  <c r="J167"/>
  <c r="J159"/>
  <c i="9" r="J173"/>
  <c r="J160"/>
  <c r="BK143"/>
  <c r="J219"/>
  <c r="J186"/>
  <c r="J171"/>
  <c r="J141"/>
  <c r="BK200"/>
  <c r="BK170"/>
  <c r="BK207"/>
  <c r="BK185"/>
  <c r="BK152"/>
  <c r="BK132"/>
  <c r="BK205"/>
  <c r="J183"/>
  <c r="J158"/>
  <c i="10" r="BK169"/>
  <c r="J161"/>
  <c r="J166"/>
  <c r="J141"/>
  <c r="J155"/>
  <c r="BK164"/>
  <c r="BK166"/>
  <c r="BK140"/>
  <c r="BK165"/>
  <c i="2" r="BK1316"/>
  <c r="J1305"/>
  <c r="J1220"/>
  <c r="J1210"/>
  <c r="J1095"/>
  <c r="BK1071"/>
  <c r="BK1068"/>
  <c r="BK1058"/>
  <c r="J1054"/>
  <c r="BK1042"/>
  <c r="J1034"/>
  <c r="BK1021"/>
  <c r="J1012"/>
  <c r="BK994"/>
  <c r="BK966"/>
  <c r="J948"/>
  <c r="J916"/>
  <c r="BK902"/>
  <c r="J879"/>
  <c r="BK869"/>
  <c r="J867"/>
  <c r="BK854"/>
  <c r="J837"/>
  <c r="BK822"/>
  <c r="J803"/>
  <c r="BK789"/>
  <c r="J784"/>
  <c r="BK754"/>
  <c r="BK715"/>
  <c r="J698"/>
  <c r="BK688"/>
  <c r="J679"/>
  <c r="J675"/>
  <c r="BK671"/>
  <c r="J618"/>
  <c r="BK535"/>
  <c r="BK495"/>
  <c r="J491"/>
  <c r="BK486"/>
  <c r="BK476"/>
  <c r="BK472"/>
  <c r="J456"/>
  <c r="J430"/>
  <c r="BK414"/>
  <c r="J392"/>
  <c r="BK349"/>
  <c r="J333"/>
  <c r="J281"/>
  <c r="BK268"/>
  <c r="BK247"/>
  <c r="J231"/>
  <c r="BK218"/>
  <c r="J205"/>
  <c r="BK200"/>
  <c r="J191"/>
  <c r="BK170"/>
  <c r="J157"/>
  <c i="1" r="AS95"/>
  <c i="3" r="J243"/>
  <c r="J235"/>
  <c r="J193"/>
  <c r="J167"/>
  <c r="J158"/>
  <c r="BK279"/>
  <c r="J263"/>
  <c r="BK242"/>
  <c r="BK229"/>
  <c r="BK210"/>
  <c r="J197"/>
  <c r="BK176"/>
  <c r="BK147"/>
  <c r="J278"/>
  <c r="J264"/>
  <c r="J244"/>
  <c r="J236"/>
  <c r="J225"/>
  <c r="BK214"/>
  <c r="J208"/>
  <c r="BK198"/>
  <c r="BK179"/>
  <c r="BK165"/>
  <c r="J147"/>
  <c r="BK278"/>
  <c r="BK263"/>
  <c r="J259"/>
  <c r="BK249"/>
  <c r="BK237"/>
  <c r="BK221"/>
  <c r="BK206"/>
  <c r="BK197"/>
  <c r="J177"/>
  <c r="J168"/>
  <c r="BK159"/>
  <c r="BK149"/>
  <c r="J275"/>
  <c r="J270"/>
  <c r="J250"/>
  <c r="J227"/>
  <c r="BK213"/>
  <c r="J201"/>
  <c r="BK171"/>
  <c r="J157"/>
  <c r="J282"/>
  <c r="J256"/>
  <c r="BK250"/>
  <c r="BK231"/>
  <c r="J223"/>
  <c r="J211"/>
  <c r="BK201"/>
  <c r="BK181"/>
  <c r="J171"/>
  <c r="BK162"/>
  <c r="J138"/>
  <c r="J271"/>
  <c r="J265"/>
  <c r="J247"/>
  <c r="J240"/>
  <c r="BK217"/>
  <c r="J206"/>
  <c r="J143"/>
  <c r="BK265"/>
  <c i="4" r="BK254"/>
  <c r="J231"/>
  <c r="BK196"/>
  <c r="BK153"/>
  <c r="BK223"/>
  <c r="J204"/>
  <c r="BK154"/>
  <c r="J258"/>
  <c r="BK232"/>
  <c r="J200"/>
  <c r="BK158"/>
  <c r="J235"/>
  <c r="J208"/>
  <c r="J189"/>
  <c r="BK170"/>
  <c r="BK264"/>
  <c r="BK236"/>
  <c r="J206"/>
  <c r="BK185"/>
  <c r="J146"/>
  <c r="BK255"/>
  <c r="J215"/>
  <c r="BK191"/>
  <c r="J162"/>
  <c r="J262"/>
  <c r="BK248"/>
  <c r="BK221"/>
  <c r="J186"/>
  <c r="J147"/>
  <c r="J268"/>
  <c r="BK241"/>
  <c r="BK198"/>
  <c r="BK178"/>
  <c r="BK144"/>
  <c i="5" r="J345"/>
  <c r="BK315"/>
  <c r="BK289"/>
  <c r="BK260"/>
  <c r="J241"/>
  <c r="BK208"/>
  <c r="J349"/>
  <c r="BK330"/>
  <c r="BK292"/>
  <c r="J269"/>
  <c r="BK263"/>
  <c r="BK230"/>
  <c r="BK202"/>
  <c r="J330"/>
  <c r="J290"/>
  <c r="BK256"/>
  <c r="J236"/>
  <c r="J213"/>
  <c r="BK185"/>
  <c r="BK294"/>
  <c r="BK280"/>
  <c r="J257"/>
  <c r="BK248"/>
  <c r="J232"/>
  <c r="BK213"/>
  <c r="BK193"/>
  <c r="BK305"/>
  <c r="BK271"/>
  <c r="BK205"/>
  <c i="6" r="J388"/>
  <c r="BK250"/>
  <c r="J158"/>
  <c r="J666"/>
  <c r="BK603"/>
  <c r="J557"/>
  <c r="BK492"/>
  <c r="J385"/>
  <c r="BK158"/>
  <c r="BK652"/>
  <c r="BK572"/>
  <c r="BK524"/>
  <c r="BK730"/>
  <c r="J668"/>
  <c r="J588"/>
  <c r="J507"/>
  <c r="J746"/>
  <c r="BK685"/>
  <c r="BK595"/>
  <c r="BK534"/>
  <c r="BK407"/>
  <c r="BK294"/>
  <c r="J736"/>
  <c r="J691"/>
  <c r="J604"/>
  <c r="J510"/>
  <c r="BK324"/>
  <c r="BK187"/>
  <c r="J348"/>
  <c r="BK165"/>
  <c i="7" r="J207"/>
  <c r="J175"/>
  <c r="J195"/>
  <c r="J173"/>
  <c r="BK190"/>
  <c r="BK202"/>
  <c r="J190"/>
  <c r="BK166"/>
  <c r="BK196"/>
  <c r="J167"/>
  <c i="8" r="J292"/>
  <c r="BK274"/>
  <c r="BK243"/>
  <c r="BK225"/>
  <c r="J213"/>
  <c r="BK191"/>
  <c r="J171"/>
  <c r="J156"/>
  <c r="BK142"/>
  <c r="J273"/>
  <c r="BK262"/>
  <c r="BK238"/>
  <c r="BK207"/>
  <c r="BK165"/>
  <c r="J295"/>
  <c r="J286"/>
  <c r="J259"/>
  <c r="J246"/>
  <c r="J227"/>
  <c r="BK198"/>
  <c r="J180"/>
  <c r="BK171"/>
  <c r="J162"/>
  <c r="BK307"/>
  <c r="J282"/>
  <c r="J262"/>
  <c r="BK246"/>
  <c r="BK229"/>
  <c r="BK208"/>
  <c r="J201"/>
  <c r="BK179"/>
  <c r="J152"/>
  <c r="BK293"/>
  <c r="J276"/>
  <c r="BK256"/>
  <c r="BK236"/>
  <c r="J184"/>
  <c r="BK135"/>
  <c r="J271"/>
  <c r="J261"/>
  <c r="BK227"/>
  <c r="J204"/>
  <c r="BK197"/>
  <c r="J185"/>
  <c r="J172"/>
  <c r="J160"/>
  <c i="9" r="BK217"/>
  <c r="BK198"/>
  <c r="BK177"/>
  <c r="BK161"/>
  <c r="BK135"/>
  <c r="BK193"/>
  <c r="BK175"/>
  <c r="J217"/>
  <c r="J206"/>
  <c r="J155"/>
  <c r="J134"/>
  <c r="BK190"/>
  <c r="BK173"/>
  <c r="BK144"/>
  <c r="J199"/>
  <c r="J166"/>
  <c r="J144"/>
  <c r="J197"/>
  <c r="BK171"/>
  <c r="J161"/>
  <c r="J140"/>
  <c r="J214"/>
  <c r="BK194"/>
  <c r="J179"/>
  <c r="BK167"/>
  <c r="J132"/>
  <c i="10" r="J153"/>
  <c r="BK160"/>
  <c r="J158"/>
  <c r="BK134"/>
  <c r="BK146"/>
  <c r="J142"/>
  <c r="J157"/>
  <c r="BK142"/>
  <c i="11" r="BK133"/>
  <c r="BK143"/>
  <c r="J135"/>
  <c r="BK127"/>
  <c r="J132"/>
  <c r="BK132"/>
  <c i="2" r="F39"/>
  <c i="1" r="AS101"/>
  <c i="3" r="J272"/>
  <c r="J253"/>
  <c r="BK241"/>
  <c r="BK230"/>
  <c r="BK187"/>
  <c r="J165"/>
  <c r="BK156"/>
  <c r="J277"/>
  <c r="J261"/>
  <c r="BK233"/>
  <c r="BK224"/>
  <c r="BK208"/>
  <c r="J191"/>
  <c r="J164"/>
  <c r="J279"/>
  <c r="BK258"/>
  <c r="BK238"/>
  <c r="J224"/>
  <c r="J212"/>
  <c r="J207"/>
  <c r="J195"/>
  <c r="BK177"/>
  <c r="BK161"/>
  <c r="J280"/>
  <c r="BK275"/>
  <c r="J262"/>
  <c r="BK254"/>
  <c r="J241"/>
  <c r="J214"/>
  <c r="BK204"/>
  <c r="BK195"/>
  <c r="BK175"/>
  <c r="J161"/>
  <c r="J151"/>
  <c r="BK282"/>
  <c r="BK264"/>
  <c r="J245"/>
  <c r="BK223"/>
  <c r="J202"/>
  <c r="BK172"/>
  <c r="J163"/>
  <c r="BK138"/>
  <c r="BK257"/>
  <c r="BK248"/>
  <c r="J229"/>
  <c r="J220"/>
  <c r="J204"/>
  <c r="BK199"/>
  <c r="J176"/>
  <c r="BK164"/>
  <c r="BK157"/>
  <c r="BK132"/>
  <c r="J269"/>
  <c r="BK260"/>
  <c r="BK244"/>
  <c r="J228"/>
  <c r="J216"/>
  <c r="BK180"/>
  <c r="J152"/>
  <c i="4" r="BK267"/>
  <c r="J244"/>
  <c r="BK220"/>
  <c r="J187"/>
  <c r="BK134"/>
  <c r="J225"/>
  <c r="BK201"/>
  <c r="J174"/>
  <c r="BK260"/>
  <c r="J242"/>
  <c r="J221"/>
  <c r="BK193"/>
  <c r="BK263"/>
  <c r="J224"/>
  <c r="BK206"/>
  <c r="BK188"/>
  <c r="J153"/>
  <c r="J240"/>
  <c r="BK212"/>
  <c r="J198"/>
  <c r="BK159"/>
  <c r="BK259"/>
  <c r="BK244"/>
  <c r="J216"/>
  <c r="J202"/>
  <c r="BK182"/>
  <c r="J151"/>
  <c r="BK261"/>
  <c r="J247"/>
  <c r="BK219"/>
  <c r="BK180"/>
  <c r="BK138"/>
  <c r="J266"/>
  <c r="BK228"/>
  <c r="J203"/>
  <c r="BK187"/>
  <c r="BK149"/>
  <c i="5" r="BK302"/>
  <c r="BK278"/>
  <c r="J253"/>
  <c r="J229"/>
  <c r="J200"/>
  <c r="BK333"/>
  <c r="BK304"/>
  <c r="J283"/>
  <c r="BK254"/>
  <c r="BK238"/>
  <c r="J333"/>
  <c r="BK307"/>
  <c r="J259"/>
  <c r="J243"/>
  <c r="BK215"/>
  <c r="J198"/>
  <c r="BK347"/>
  <c r="J307"/>
  <c r="J271"/>
  <c r="BK244"/>
  <c r="J230"/>
  <c r="BK206"/>
  <c r="BK298"/>
  <c r="J281"/>
  <c r="J256"/>
  <c r="J247"/>
  <c r="BK223"/>
  <c r="J207"/>
  <c r="J185"/>
  <c r="J304"/>
  <c r="BK272"/>
  <c r="BK209"/>
  <c i="6" r="BK749"/>
  <c r="BK303"/>
  <c r="J187"/>
  <c r="BK722"/>
  <c r="J648"/>
  <c r="BK585"/>
  <c r="J471"/>
  <c r="J281"/>
  <c r="BK725"/>
  <c r="J595"/>
  <c r="J542"/>
  <c r="J767"/>
  <c r="BK729"/>
  <c r="BK672"/>
  <c r="J596"/>
  <c r="J513"/>
  <c r="J152"/>
  <c r="J725"/>
  <c r="BK682"/>
  <c r="BK600"/>
  <c r="J469"/>
  <c r="J372"/>
  <c r="BK287"/>
  <c r="J708"/>
  <c r="J675"/>
  <c r="BK588"/>
  <c r="J474"/>
  <c r="BK281"/>
  <c r="BK431"/>
  <c r="BK290"/>
  <c r="BK146"/>
  <c i="7" r="J217"/>
  <c r="J187"/>
  <c r="BK165"/>
  <c r="J216"/>
  <c r="BK197"/>
  <c r="BK192"/>
  <c r="J165"/>
  <c r="J192"/>
  <c r="BK209"/>
  <c r="J196"/>
  <c r="BK175"/>
  <c r="BK141"/>
  <c r="J184"/>
  <c i="8" r="J301"/>
  <c r="J281"/>
  <c r="BK261"/>
  <c r="BK234"/>
  <c r="BK224"/>
  <c r="J199"/>
  <c r="J179"/>
  <c r="BK162"/>
  <c r="BK151"/>
  <c r="J289"/>
  <c r="BK265"/>
  <c r="BK247"/>
  <c r="BK218"/>
  <c r="BK196"/>
  <c r="BK155"/>
  <c r="J291"/>
  <c r="BK281"/>
  <c r="BK251"/>
  <c r="J236"/>
  <c r="BK220"/>
  <c r="BK209"/>
  <c r="BK178"/>
  <c r="BK145"/>
  <c r="BK292"/>
  <c r="J266"/>
  <c r="J247"/>
  <c r="BK235"/>
  <c r="BK222"/>
  <c r="BK205"/>
  <c r="BK184"/>
  <c r="BK157"/>
  <c r="BK291"/>
  <c r="BK269"/>
  <c r="J252"/>
  <c r="J233"/>
  <c r="BK199"/>
  <c r="BK305"/>
  <c r="J272"/>
  <c r="BK260"/>
  <c r="J241"/>
  <c r="J210"/>
  <c r="J194"/>
  <c r="J173"/>
  <c r="BK137"/>
  <c r="J145"/>
  <c i="9" r="BK209"/>
  <c r="BK195"/>
  <c r="BK176"/>
  <c r="J152"/>
  <c r="J215"/>
  <c r="J180"/>
  <c r="BK145"/>
  <c r="J209"/>
  <c r="J196"/>
  <c r="BK181"/>
  <c r="J167"/>
  <c r="J150"/>
  <c r="BK137"/>
  <c r="BK197"/>
  <c r="J178"/>
  <c r="BK160"/>
  <c r="BK212"/>
  <c r="BK182"/>
  <c r="BK147"/>
  <c r="J202"/>
  <c r="BK169"/>
  <c r="BK157"/>
  <c r="BK139"/>
  <c r="J210"/>
  <c r="J177"/>
  <c r="BK151"/>
  <c i="10" r="BK168"/>
  <c r="J147"/>
  <c r="J137"/>
  <c r="J149"/>
  <c r="J169"/>
  <c r="BK136"/>
  <c r="BK143"/>
  <c r="BK158"/>
  <c r="BK137"/>
  <c r="BK167"/>
  <c r="J140"/>
  <c i="11" r="J143"/>
  <c r="J145"/>
  <c r="BK134"/>
  <c r="J139"/>
  <c r="BK140"/>
  <c r="J141"/>
  <c i="2" l="1" r="P158"/>
  <c r="BK697"/>
  <c r="BK791"/>
  <c r="J791"/>
  <c r="J107"/>
  <c r="R855"/>
  <c r="P866"/>
  <c r="T866"/>
  <c r="P874"/>
  <c r="BK1070"/>
  <c r="J1070"/>
  <c r="J114"/>
  <c r="T1221"/>
  <c i="3" r="P144"/>
  <c r="P178"/>
  <c r="T255"/>
  <c i="4" r="BK128"/>
  <c r="J128"/>
  <c r="J99"/>
  <c r="T128"/>
  <c r="R135"/>
  <c r="P150"/>
  <c r="BK161"/>
  <c r="J161"/>
  <c r="J103"/>
  <c r="T161"/>
  <c i="5" r="R204"/>
  <c r="BK222"/>
  <c r="J222"/>
  <c r="J116"/>
  <c r="R222"/>
  <c r="BK242"/>
  <c r="J242"/>
  <c r="J121"/>
  <c r="R270"/>
  <c r="R274"/>
  <c r="P288"/>
  <c r="T291"/>
  <c r="T300"/>
  <c r="BK310"/>
  <c r="J310"/>
  <c r="J138"/>
  <c r="T321"/>
  <c i="6" r="T302"/>
  <c r="P401"/>
  <c r="T401"/>
  <c r="BK565"/>
  <c r="J565"/>
  <c r="J104"/>
  <c r="R651"/>
  <c r="R671"/>
  <c r="T700"/>
  <c i="7" r="T136"/>
  <c r="R149"/>
  <c r="T171"/>
  <c r="R194"/>
  <c r="T213"/>
  <c i="8" r="BK149"/>
  <c r="J149"/>
  <c r="J103"/>
  <c r="BK169"/>
  <c r="J169"/>
  <c r="J104"/>
  <c r="R212"/>
  <c r="P303"/>
  <c i="9" r="BK127"/>
  <c r="J127"/>
  <c r="J99"/>
  <c r="BK138"/>
  <c r="J138"/>
  <c r="J100"/>
  <c r="R188"/>
  <c r="R216"/>
  <c i="3" r="R144"/>
  <c r="P155"/>
  <c r="BK174"/>
  <c r="J174"/>
  <c r="J105"/>
  <c r="R174"/>
  <c r="P255"/>
  <c i="8" r="P134"/>
  <c r="T149"/>
  <c r="T169"/>
  <c r="P212"/>
  <c r="R303"/>
  <c i="9" r="P149"/>
  <c r="P204"/>
  <c i="10" r="BK135"/>
  <c r="J135"/>
  <c r="J102"/>
  <c r="P139"/>
  <c r="T139"/>
  <c r="BK163"/>
  <c r="J163"/>
  <c r="J105"/>
  <c i="11" r="R125"/>
  <c i="2" r="BK158"/>
  <c r="J158"/>
  <c r="J101"/>
  <c r="BK455"/>
  <c r="J455"/>
  <c r="J102"/>
  <c r="T674"/>
  <c r="R791"/>
  <c r="BK907"/>
  <c r="J907"/>
  <c r="J111"/>
  <c r="BK1020"/>
  <c r="J1020"/>
  <c r="J113"/>
  <c r="T1070"/>
  <c i="3" r="R137"/>
  <c r="R130"/>
  <c r="BK155"/>
  <c r="J155"/>
  <c r="J104"/>
  <c r="T155"/>
  <c r="BK234"/>
  <c r="J234"/>
  <c r="J107"/>
  <c r="T234"/>
  <c i="4" r="BK173"/>
  <c i="5" r="P182"/>
  <c r="P179"/>
  <c r="T204"/>
  <c r="T226"/>
  <c r="R242"/>
  <c r="BK270"/>
  <c r="J270"/>
  <c r="J127"/>
  <c r="R288"/>
  <c r="BK300"/>
  <c r="J300"/>
  <c r="J134"/>
  <c r="BK303"/>
  <c r="J303"/>
  <c r="J135"/>
  <c r="T310"/>
  <c i="6" r="BK137"/>
  <c r="R302"/>
  <c r="BK401"/>
  <c r="J401"/>
  <c r="J100"/>
  <c r="R401"/>
  <c r="P491"/>
  <c r="BK556"/>
  <c r="J556"/>
  <c r="J103"/>
  <c r="T556"/>
  <c r="BK651"/>
  <c r="J651"/>
  <c r="J105"/>
  <c r="T678"/>
  <c r="BK728"/>
  <c r="J728"/>
  <c r="J112"/>
  <c i="7" r="T149"/>
  <c r="T162"/>
  <c r="BK174"/>
  <c r="J174"/>
  <c r="J107"/>
  <c r="P182"/>
  <c r="T194"/>
  <c r="R213"/>
  <c i="8" r="BK134"/>
  <c r="J134"/>
  <c r="J99"/>
  <c r="BK139"/>
  <c r="J139"/>
  <c r="J100"/>
  <c r="BK144"/>
  <c r="J144"/>
  <c r="J101"/>
  <c r="R188"/>
  <c r="BK254"/>
  <c r="J254"/>
  <c r="J107"/>
  <c r="T298"/>
  <c r="T306"/>
  <c i="9" r="R127"/>
  <c r="T138"/>
  <c r="T188"/>
  <c r="T216"/>
  <c i="10" r="T135"/>
  <c r="P145"/>
  <c r="R163"/>
  <c i="11" r="P125"/>
  <c r="P138"/>
  <c i="2" r="BK139"/>
  <c r="J139"/>
  <c r="J100"/>
  <c r="R139"/>
  <c r="P455"/>
  <c r="R674"/>
  <c r="T697"/>
  <c r="T855"/>
  <c r="BK874"/>
  <c r="J874"/>
  <c r="J110"/>
  <c r="T874"/>
  <c r="R1020"/>
  <c r="R1070"/>
  <c i="3" r="P137"/>
  <c r="P130"/>
  <c i="1" r="AU97"/>
  <c i="3" r="T144"/>
  <c r="R155"/>
  <c r="P174"/>
  <c r="T174"/>
  <c r="BK255"/>
  <c r="J255"/>
  <c r="J108"/>
  <c i="4" r="T173"/>
  <c i="5" r="R182"/>
  <c r="R179"/>
  <c r="P214"/>
  <c r="P222"/>
  <c r="P242"/>
  <c r="P270"/>
  <c r="P274"/>
  <c r="BK288"/>
  <c r="J288"/>
  <c r="J132"/>
  <c r="R291"/>
  <c r="R300"/>
  <c r="T303"/>
  <c r="P310"/>
  <c r="P321"/>
  <c r="BK331"/>
  <c r="J331"/>
  <c r="J147"/>
  <c i="6" r="P302"/>
  <c r="BK491"/>
  <c r="J491"/>
  <c r="J102"/>
  <c r="P565"/>
  <c r="BK671"/>
  <c r="J671"/>
  <c r="J106"/>
  <c r="P671"/>
  <c r="R700"/>
  <c i="7" r="P136"/>
  <c r="BK149"/>
  <c r="R162"/>
  <c r="R171"/>
  <c r="T182"/>
  <c r="R186"/>
  <c r="BK213"/>
  <c r="J213"/>
  <c r="J113"/>
  <c i="8" r="T139"/>
  <c r="T144"/>
  <c r="BK188"/>
  <c r="J188"/>
  <c r="J105"/>
  <c r="T254"/>
  <c r="R298"/>
  <c r="P306"/>
  <c i="9" r="P127"/>
  <c r="R138"/>
  <c r="BK188"/>
  <c r="J188"/>
  <c r="J102"/>
  <c r="BK216"/>
  <c r="J216"/>
  <c r="J104"/>
  <c i="10" r="BK139"/>
  <c r="J139"/>
  <c r="J103"/>
  <c r="BK145"/>
  <c r="J145"/>
  <c r="J104"/>
  <c r="P163"/>
  <c i="11" r="T125"/>
  <c i="2" r="P139"/>
  <c r="T455"/>
  <c r="T791"/>
  <c r="R907"/>
  <c r="P1070"/>
  <c i="4" r="R173"/>
  <c i="5" r="T182"/>
  <c r="T179"/>
  <c r="T178"/>
  <c r="R214"/>
  <c r="T222"/>
  <c r="T242"/>
  <c i="6" r="P137"/>
  <c r="BK410"/>
  <c r="J410"/>
  <c r="J101"/>
  <c r="T491"/>
  <c r="R556"/>
  <c r="T651"/>
  <c r="T671"/>
  <c r="P700"/>
  <c r="R763"/>
  <c r="R762"/>
  <c i="7" r="BK171"/>
  <c r="J171"/>
  <c r="J106"/>
  <c r="R174"/>
  <c r="BK194"/>
  <c r="J194"/>
  <c r="J111"/>
  <c i="8" r="P139"/>
  <c r="R144"/>
  <c r="T188"/>
  <c r="P254"/>
  <c r="P298"/>
  <c r="R306"/>
  <c i="9" r="T127"/>
  <c r="P138"/>
  <c r="P188"/>
  <c r="P216"/>
  <c i="11" r="R131"/>
  <c i="2" r="R158"/>
  <c r="P674"/>
  <c r="R697"/>
  <c r="P855"/>
  <c r="T907"/>
  <c r="R1221"/>
  <c i="3" r="T137"/>
  <c r="T130"/>
  <c r="T178"/>
  <c r="P234"/>
  <c i="4" r="P173"/>
  <c i="5" r="P204"/>
  <c r="R226"/>
  <c r="BK237"/>
  <c r="J237"/>
  <c r="J120"/>
  <c r="R237"/>
  <c r="T270"/>
  <c r="T288"/>
  <c r="R331"/>
  <c r="R325"/>
  <c i="6" r="R137"/>
  <c r="R410"/>
  <c r="T565"/>
  <c r="P678"/>
  <c r="T728"/>
  <c r="T763"/>
  <c r="T762"/>
  <c i="7" r="P162"/>
  <c r="P174"/>
  <c r="R182"/>
  <c r="P186"/>
  <c i="8" r="R149"/>
  <c r="R169"/>
  <c r="BK212"/>
  <c r="J212"/>
  <c r="J106"/>
  <c r="BK298"/>
  <c r="J298"/>
  <c r="J109"/>
  <c r="BK306"/>
  <c r="J306"/>
  <c r="J111"/>
  <c i="9" r="BK149"/>
  <c r="J149"/>
  <c r="J101"/>
  <c r="R204"/>
  <c i="10" r="R135"/>
  <c r="R145"/>
  <c r="T163"/>
  <c i="11" r="BK125"/>
  <c r="J125"/>
  <c r="J98"/>
  <c r="T131"/>
  <c r="R138"/>
  <c i="2" r="T139"/>
  <c r="R455"/>
  <c r="P791"/>
  <c r="BK866"/>
  <c r="J866"/>
  <c r="J109"/>
  <c r="R866"/>
  <c r="R874"/>
  <c r="T1020"/>
  <c r="BK1221"/>
  <c r="J1221"/>
  <c r="J115"/>
  <c i="3" r="BK144"/>
  <c r="J144"/>
  <c r="J103"/>
  <c r="R178"/>
  <c r="R234"/>
  <c i="4" r="R128"/>
  <c r="P135"/>
  <c r="BK150"/>
  <c r="J150"/>
  <c r="J102"/>
  <c r="T150"/>
  <c r="R161"/>
  <c i="5" r="BK204"/>
  <c r="J204"/>
  <c r="J112"/>
  <c r="T214"/>
  <c r="BK226"/>
  <c r="J226"/>
  <c r="J117"/>
  <c r="P237"/>
  <c r="T274"/>
  <c r="P291"/>
  <c r="P300"/>
  <c r="R303"/>
  <c r="R310"/>
  <c r="T331"/>
  <c r="T325"/>
  <c i="6" r="T137"/>
  <c r="P410"/>
  <c r="R491"/>
  <c r="P556"/>
  <c r="P651"/>
  <c r="R678"/>
  <c r="BK700"/>
  <c r="J700"/>
  <c r="J111"/>
  <c r="R728"/>
  <c r="BK763"/>
  <c r="BK762"/>
  <c r="J762"/>
  <c r="J114"/>
  <c i="7" r="R136"/>
  <c r="R135"/>
  <c r="P149"/>
  <c r="BK162"/>
  <c r="J162"/>
  <c r="J105"/>
  <c r="T174"/>
  <c r="BK186"/>
  <c r="J186"/>
  <c r="J110"/>
  <c r="T186"/>
  <c i="8" r="R134"/>
  <c r="R139"/>
  <c r="P144"/>
  <c r="P188"/>
  <c r="R254"/>
  <c r="T303"/>
  <c i="9" r="T149"/>
  <c r="T204"/>
  <c i="10" r="P135"/>
  <c r="P127"/>
  <c i="1" r="AU106"/>
  <c i="10" r="R139"/>
  <c r="T145"/>
  <c i="11" r="BK131"/>
  <c r="J131"/>
  <c r="J99"/>
  <c r="BK138"/>
  <c r="J138"/>
  <c r="J101"/>
  <c i="2" r="T158"/>
  <c r="T138"/>
  <c r="BK674"/>
  <c r="J674"/>
  <c r="J103"/>
  <c r="P697"/>
  <c r="BK855"/>
  <c r="J855"/>
  <c r="J108"/>
  <c r="P907"/>
  <c r="P1020"/>
  <c r="P1221"/>
  <c i="3" r="BK137"/>
  <c r="J137"/>
  <c r="J101"/>
  <c r="BK178"/>
  <c r="J178"/>
  <c r="J106"/>
  <c r="R255"/>
  <c i="4" r="P128"/>
  <c r="BK135"/>
  <c r="J135"/>
  <c r="J101"/>
  <c r="T135"/>
  <c r="R150"/>
  <c r="P161"/>
  <c i="5" r="BK182"/>
  <c r="J182"/>
  <c r="J101"/>
  <c r="BK214"/>
  <c r="J214"/>
  <c r="J113"/>
  <c r="P226"/>
  <c r="T237"/>
  <c r="BK274"/>
  <c r="J274"/>
  <c r="J128"/>
  <c r="BK291"/>
  <c r="J291"/>
  <c r="J133"/>
  <c r="P303"/>
  <c r="BK321"/>
  <c r="J321"/>
  <c r="J142"/>
  <c r="R321"/>
  <c r="P331"/>
  <c r="P325"/>
  <c i="6" r="BK302"/>
  <c r="J302"/>
  <c r="J99"/>
  <c r="T410"/>
  <c r="R565"/>
  <c r="BK678"/>
  <c r="P728"/>
  <c r="P763"/>
  <c r="P762"/>
  <c i="7" r="BK136"/>
  <c r="J136"/>
  <c r="J99"/>
  <c r="P171"/>
  <c r="BK182"/>
  <c r="J182"/>
  <c r="J109"/>
  <c r="P194"/>
  <c r="P213"/>
  <c i="8" r="T134"/>
  <c r="P149"/>
  <c r="P169"/>
  <c r="T212"/>
  <c r="BK303"/>
  <c r="J303"/>
  <c r="J110"/>
  <c i="9" r="R149"/>
  <c r="BK204"/>
  <c r="J204"/>
  <c r="J103"/>
  <c i="11" r="P131"/>
  <c r="T138"/>
  <c i="3" r="BK131"/>
  <c r="J131"/>
  <c r="J99"/>
  <c i="5" r="BK180"/>
  <c r="J180"/>
  <c r="J100"/>
  <c r="BK262"/>
  <c r="J262"/>
  <c r="J123"/>
  <c r="BK268"/>
  <c r="J268"/>
  <c r="J126"/>
  <c r="BK306"/>
  <c r="J306"/>
  <c r="J136"/>
  <c i="7" r="BK159"/>
  <c r="J159"/>
  <c r="J104"/>
  <c i="5" r="BK199"/>
  <c r="J199"/>
  <c r="J109"/>
  <c r="BK220"/>
  <c r="J220"/>
  <c r="J115"/>
  <c r="BK329"/>
  <c r="J329"/>
  <c r="J146"/>
  <c r="BK334"/>
  <c r="J334"/>
  <c r="J148"/>
  <c r="BK348"/>
  <c r="J348"/>
  <c r="J156"/>
  <c i="7" r="BK146"/>
  <c r="J146"/>
  <c r="J100"/>
  <c i="5" r="BK195"/>
  <c r="J195"/>
  <c r="J107"/>
  <c r="BK201"/>
  <c r="J201"/>
  <c r="J110"/>
  <c r="BK233"/>
  <c r="J233"/>
  <c r="J118"/>
  <c r="BK264"/>
  <c r="J264"/>
  <c r="J124"/>
  <c r="BK266"/>
  <c r="J266"/>
  <c r="J125"/>
  <c r="BK282"/>
  <c r="J282"/>
  <c r="J129"/>
  <c r="BK286"/>
  <c r="J286"/>
  <c r="J131"/>
  <c r="BK316"/>
  <c r="J316"/>
  <c r="J139"/>
  <c r="BK339"/>
  <c r="J339"/>
  <c r="J151"/>
  <c r="BK342"/>
  <c r="J342"/>
  <c r="J153"/>
  <c i="6" r="BK692"/>
  <c r="J692"/>
  <c r="J109"/>
  <c i="7" r="BK180"/>
  <c r="J180"/>
  <c r="J108"/>
  <c i="10" r="BK133"/>
  <c r="J133"/>
  <c r="J101"/>
  <c i="11" r="BK144"/>
  <c r="J144"/>
  <c r="J103"/>
  <c i="5" r="BK192"/>
  <c r="J192"/>
  <c r="J105"/>
  <c r="BK346"/>
  <c r="J346"/>
  <c r="J155"/>
  <c i="6" r="BK750"/>
  <c r="J750"/>
  <c r="J113"/>
  <c i="2" r="BK1013"/>
  <c r="J1013"/>
  <c r="J112"/>
  <c i="5" r="BK197"/>
  <c r="J197"/>
  <c r="J108"/>
  <c r="BK336"/>
  <c r="J336"/>
  <c r="J149"/>
  <c r="BK344"/>
  <c r="J344"/>
  <c r="J154"/>
  <c i="6" r="BK696"/>
  <c r="J696"/>
  <c r="J110"/>
  <c i="7" r="BK154"/>
  <c r="J154"/>
  <c r="J102"/>
  <c r="BK210"/>
  <c r="J210"/>
  <c r="J112"/>
  <c i="10" r="BK128"/>
  <c r="J128"/>
  <c r="J99"/>
  <c r="BK131"/>
  <c r="J131"/>
  <c r="J100"/>
  <c i="2" r="BK694"/>
  <c r="J694"/>
  <c r="J104"/>
  <c i="4" r="BK133"/>
  <c r="J133"/>
  <c r="J100"/>
  <c i="5" r="BK186"/>
  <c r="J186"/>
  <c r="J102"/>
  <c r="BK190"/>
  <c r="J190"/>
  <c r="J104"/>
  <c r="BK327"/>
  <c r="J327"/>
  <c r="J145"/>
  <c i="7" r="BK157"/>
  <c r="J157"/>
  <c r="J103"/>
  <c i="8" r="BK147"/>
  <c r="J147"/>
  <c r="J102"/>
  <c i="11" r="BK136"/>
  <c r="J136"/>
  <c r="J100"/>
  <c i="3" r="BK134"/>
  <c r="J134"/>
  <c r="J100"/>
  <c r="BK142"/>
  <c r="J142"/>
  <c r="J102"/>
  <c i="4" r="BK270"/>
  <c r="J270"/>
  <c r="J105"/>
  <c i="5" r="BK188"/>
  <c r="J188"/>
  <c r="J103"/>
  <c r="BK235"/>
  <c r="J235"/>
  <c r="J119"/>
  <c r="BK284"/>
  <c r="J284"/>
  <c r="J130"/>
  <c r="BK308"/>
  <c r="J308"/>
  <c r="J137"/>
  <c r="BK318"/>
  <c r="J318"/>
  <c r="J140"/>
  <c i="8" r="BK296"/>
  <c r="J296"/>
  <c r="J108"/>
  <c i="11" r="BK142"/>
  <c r="J142"/>
  <c r="J102"/>
  <c r="J120"/>
  <c r="BE128"/>
  <c r="E113"/>
  <c r="F120"/>
  <c r="BE127"/>
  <c r="BE140"/>
  <c r="J117"/>
  <c r="BE126"/>
  <c r="BE130"/>
  <c r="BE132"/>
  <c r="BE143"/>
  <c r="BE139"/>
  <c r="BE129"/>
  <c r="BE133"/>
  <c r="BE134"/>
  <c r="BE141"/>
  <c r="BE145"/>
  <c r="BE135"/>
  <c r="BE137"/>
  <c i="10" r="BE136"/>
  <c r="BE137"/>
  <c r="BE146"/>
  <c r="BE155"/>
  <c r="BE156"/>
  <c r="BE157"/>
  <c r="J121"/>
  <c r="F124"/>
  <c r="BE149"/>
  <c r="BE167"/>
  <c r="J94"/>
  <c r="BE134"/>
  <c r="BE161"/>
  <c r="BE165"/>
  <c r="BE166"/>
  <c r="BE171"/>
  <c r="BE142"/>
  <c r="BE147"/>
  <c r="BE160"/>
  <c r="BE129"/>
  <c r="BE132"/>
  <c r="BE138"/>
  <c r="BE151"/>
  <c r="BE164"/>
  <c i="9" r="BK126"/>
  <c r="J126"/>
  <c r="J98"/>
  <c i="10" r="E85"/>
  <c r="BE141"/>
  <c r="BE143"/>
  <c r="BE153"/>
  <c r="BE159"/>
  <c r="BE168"/>
  <c r="BE169"/>
  <c r="BE170"/>
  <c r="BE140"/>
  <c r="BE158"/>
  <c i="9" r="J94"/>
  <c r="F123"/>
  <c r="BE128"/>
  <c r="BE136"/>
  <c r="BE137"/>
  <c r="BE143"/>
  <c r="BE165"/>
  <c r="BE166"/>
  <c r="BE171"/>
  <c r="BE172"/>
  <c r="BE173"/>
  <c r="BE201"/>
  <c r="BE202"/>
  <c r="BE206"/>
  <c r="BE207"/>
  <c r="BE150"/>
  <c r="BE174"/>
  <c r="BE177"/>
  <c r="BE178"/>
  <c r="BE179"/>
  <c r="BE181"/>
  <c r="BE182"/>
  <c r="BE183"/>
  <c r="BE199"/>
  <c r="BE200"/>
  <c r="BE211"/>
  <c r="BE212"/>
  <c r="E85"/>
  <c r="J120"/>
  <c r="BE134"/>
  <c r="BE135"/>
  <c r="BE159"/>
  <c r="BE160"/>
  <c r="BE161"/>
  <c r="BE163"/>
  <c r="BE164"/>
  <c r="BE175"/>
  <c r="BE176"/>
  <c r="BE209"/>
  <c r="BE210"/>
  <c r="BE167"/>
  <c r="BE189"/>
  <c r="BE193"/>
  <c r="BE208"/>
  <c r="BE140"/>
  <c r="BE158"/>
  <c r="BE180"/>
  <c r="BE191"/>
  <c r="BE192"/>
  <c r="BE205"/>
  <c r="BE130"/>
  <c r="BE132"/>
  <c r="BE141"/>
  <c r="BE142"/>
  <c r="BE151"/>
  <c r="BE152"/>
  <c r="BE168"/>
  <c r="BE169"/>
  <c r="BE170"/>
  <c r="BE184"/>
  <c r="BE185"/>
  <c r="BE186"/>
  <c r="BE190"/>
  <c r="BE195"/>
  <c r="BE196"/>
  <c r="BE197"/>
  <c r="BE198"/>
  <c r="BE217"/>
  <c r="BE139"/>
  <c r="BE144"/>
  <c r="BE145"/>
  <c r="BE146"/>
  <c r="BE147"/>
  <c r="BE153"/>
  <c r="BE155"/>
  <c r="BE157"/>
  <c r="BE162"/>
  <c r="BE194"/>
  <c r="BE213"/>
  <c r="BE214"/>
  <c r="BE215"/>
  <c r="BE219"/>
  <c i="8" r="BE137"/>
  <c r="BE142"/>
  <c i="7" r="J149"/>
  <c r="J101"/>
  <c i="8" r="J91"/>
  <c r="E121"/>
  <c r="F130"/>
  <c r="BE148"/>
  <c r="BE155"/>
  <c r="BE156"/>
  <c r="BE161"/>
  <c r="BE162"/>
  <c r="BE166"/>
  <c r="BE170"/>
  <c r="BE171"/>
  <c r="BE176"/>
  <c r="BE182"/>
  <c r="BE184"/>
  <c r="BE190"/>
  <c r="BE193"/>
  <c r="BE195"/>
  <c r="BE199"/>
  <c r="BE207"/>
  <c r="BE218"/>
  <c r="BE220"/>
  <c r="BE224"/>
  <c r="BE228"/>
  <c r="BE242"/>
  <c r="BE246"/>
  <c r="BE248"/>
  <c r="BE251"/>
  <c r="BE252"/>
  <c r="BE262"/>
  <c r="BE263"/>
  <c r="BE268"/>
  <c r="BE274"/>
  <c r="BE276"/>
  <c r="BE278"/>
  <c r="BE279"/>
  <c r="BE292"/>
  <c r="BE297"/>
  <c r="BE299"/>
  <c r="BE304"/>
  <c r="BE201"/>
  <c r="BE213"/>
  <c r="BE229"/>
  <c r="BE232"/>
  <c r="BE234"/>
  <c r="BE244"/>
  <c r="BE250"/>
  <c r="BE253"/>
  <c r="BE255"/>
  <c r="BE264"/>
  <c r="BE267"/>
  <c r="BE272"/>
  <c r="BE273"/>
  <c r="BE275"/>
  <c r="BE280"/>
  <c r="BE283"/>
  <c r="BE290"/>
  <c r="BE294"/>
  <c r="BE301"/>
  <c r="BE305"/>
  <c r="J130"/>
  <c r="BE151"/>
  <c r="BE172"/>
  <c r="BE181"/>
  <c r="BE183"/>
  <c r="BE186"/>
  <c r="BE200"/>
  <c r="BE209"/>
  <c r="BE211"/>
  <c r="BE215"/>
  <c r="BE216"/>
  <c r="BE221"/>
  <c r="BE227"/>
  <c r="BE230"/>
  <c r="BE240"/>
  <c r="BE241"/>
  <c r="BE243"/>
  <c r="BE249"/>
  <c r="BE257"/>
  <c r="BE265"/>
  <c r="BE270"/>
  <c r="BE271"/>
  <c r="BE277"/>
  <c r="BE281"/>
  <c r="BE286"/>
  <c r="BE287"/>
  <c r="BE289"/>
  <c r="BE291"/>
  <c r="BE135"/>
  <c r="BE140"/>
  <c r="BE146"/>
  <c r="BE154"/>
  <c r="BE157"/>
  <c r="BE163"/>
  <c r="BE165"/>
  <c r="BE173"/>
  <c r="BE174"/>
  <c r="BE191"/>
  <c r="BE192"/>
  <c r="BE196"/>
  <c r="BE197"/>
  <c r="BE202"/>
  <c r="BE204"/>
  <c r="BE205"/>
  <c r="BE206"/>
  <c r="BE223"/>
  <c r="BE226"/>
  <c r="BE231"/>
  <c r="BE235"/>
  <c r="BE238"/>
  <c r="BE245"/>
  <c r="BE256"/>
  <c r="BE258"/>
  <c r="BE282"/>
  <c r="BE285"/>
  <c r="BE288"/>
  <c r="BE307"/>
  <c r="BE150"/>
  <c r="BE152"/>
  <c r="BE158"/>
  <c r="BE159"/>
  <c r="BE160"/>
  <c r="BE180"/>
  <c r="BE194"/>
  <c r="BE210"/>
  <c r="BE217"/>
  <c r="BE219"/>
  <c r="BE222"/>
  <c r="BE225"/>
  <c r="BE233"/>
  <c r="BE236"/>
  <c r="BE239"/>
  <c r="BE259"/>
  <c r="BE260"/>
  <c r="BE261"/>
  <c r="BE266"/>
  <c r="BE293"/>
  <c r="BE295"/>
  <c r="BE145"/>
  <c r="BE153"/>
  <c r="BE164"/>
  <c r="BE167"/>
  <c r="BE175"/>
  <c r="BE177"/>
  <c r="BE178"/>
  <c r="BE179"/>
  <c r="BE185"/>
  <c r="BE189"/>
  <c r="BE198"/>
  <c r="BE203"/>
  <c r="BE208"/>
  <c r="BE214"/>
  <c r="BE237"/>
  <c r="BE247"/>
  <c r="BE269"/>
  <c r="BE284"/>
  <c r="BE308"/>
  <c i="7" r="F132"/>
  <c r="BE139"/>
  <c r="BE150"/>
  <c r="BE163"/>
  <c r="BE165"/>
  <c r="BE169"/>
  <c r="BE193"/>
  <c r="BE207"/>
  <c r="BE208"/>
  <c i="6" r="J678"/>
  <c r="J108"/>
  <c i="7" r="BE137"/>
  <c r="BE155"/>
  <c r="BE173"/>
  <c r="BE145"/>
  <c r="BE167"/>
  <c r="BE168"/>
  <c r="BE170"/>
  <c r="BE172"/>
  <c r="BE175"/>
  <c r="BE187"/>
  <c r="BE199"/>
  <c r="BE200"/>
  <c i="6" r="J763"/>
  <c r="J115"/>
  <c i="7" r="J94"/>
  <c r="BE141"/>
  <c r="BE143"/>
  <c r="BE160"/>
  <c r="BE181"/>
  <c r="BE183"/>
  <c r="BE189"/>
  <c r="BE190"/>
  <c r="BE201"/>
  <c r="BE214"/>
  <c r="E123"/>
  <c r="BE152"/>
  <c r="BE166"/>
  <c r="BE195"/>
  <c r="BE196"/>
  <c r="BE197"/>
  <c r="BE198"/>
  <c r="BE202"/>
  <c r="BE211"/>
  <c r="BE216"/>
  <c r="BE217"/>
  <c i="6" r="J137"/>
  <c r="J98"/>
  <c i="7" r="J91"/>
  <c r="BE191"/>
  <c r="BE205"/>
  <c r="BE206"/>
  <c r="BE209"/>
  <c r="BE158"/>
  <c r="BE176"/>
  <c r="BE177"/>
  <c r="BE184"/>
  <c r="BE188"/>
  <c r="BE147"/>
  <c r="BE178"/>
  <c r="BE185"/>
  <c r="BE192"/>
  <c r="BE215"/>
  <c i="6" r="F92"/>
  <c r="BE158"/>
  <c r="BE211"/>
  <c r="BE289"/>
  <c r="BE372"/>
  <c r="BE474"/>
  <c r="BE168"/>
  <c r="BE250"/>
  <c r="BE287"/>
  <c r="BE294"/>
  <c r="BE303"/>
  <c r="BE313"/>
  <c r="BE385"/>
  <c r="BE507"/>
  <c r="BE534"/>
  <c r="BE551"/>
  <c r="BE572"/>
  <c r="BE603"/>
  <c r="BE653"/>
  <c r="BE691"/>
  <c r="BE708"/>
  <c r="J89"/>
  <c r="BE217"/>
  <c r="BE221"/>
  <c r="BE256"/>
  <c r="BE281"/>
  <c r="BE348"/>
  <c r="BE380"/>
  <c r="BE402"/>
  <c r="BE411"/>
  <c r="BE471"/>
  <c r="BE510"/>
  <c r="BE524"/>
  <c r="BE549"/>
  <c r="BE557"/>
  <c r="BE560"/>
  <c r="BE574"/>
  <c r="BE591"/>
  <c r="BE596"/>
  <c r="BE604"/>
  <c r="BE648"/>
  <c r="BE668"/>
  <c r="BE672"/>
  <c r="BE675"/>
  <c r="BE682"/>
  <c r="BE685"/>
  <c r="BE688"/>
  <c r="BE697"/>
  <c r="BE701"/>
  <c r="BE730"/>
  <c r="BE746"/>
  <c r="BE764"/>
  <c r="E85"/>
  <c r="J92"/>
  <c r="BE187"/>
  <c r="BE324"/>
  <c r="BE407"/>
  <c r="BE554"/>
  <c r="BE562"/>
  <c r="BE585"/>
  <c r="BE595"/>
  <c r="BE600"/>
  <c r="BE624"/>
  <c r="BE666"/>
  <c r="BE673"/>
  <c r="BE693"/>
  <c r="BE715"/>
  <c r="BE729"/>
  <c r="BE743"/>
  <c r="BE498"/>
  <c r="BE513"/>
  <c r="BE540"/>
  <c r="BE588"/>
  <c r="BE599"/>
  <c r="BE645"/>
  <c r="BE725"/>
  <c r="BE727"/>
  <c r="BE733"/>
  <c r="BE146"/>
  <c r="BE152"/>
  <c r="BE279"/>
  <c r="BE300"/>
  <c r="BE388"/>
  <c r="BE451"/>
  <c r="BE469"/>
  <c r="BE490"/>
  <c r="BE527"/>
  <c r="BE542"/>
  <c r="BE566"/>
  <c r="BE642"/>
  <c r="BE652"/>
  <c r="BE655"/>
  <c r="BE663"/>
  <c r="BE679"/>
  <c r="BE722"/>
  <c r="BE736"/>
  <c r="BE739"/>
  <c r="BE749"/>
  <c r="BE751"/>
  <c r="BE767"/>
  <c r="BE138"/>
  <c r="BE165"/>
  <c r="BE198"/>
  <c r="BE277"/>
  <c r="BE290"/>
  <c r="BE297"/>
  <c r="BE431"/>
  <c r="BE452"/>
  <c r="BE492"/>
  <c i="5" r="E85"/>
  <c r="BE206"/>
  <c r="BE208"/>
  <c r="BE211"/>
  <c r="BE221"/>
  <c r="BE231"/>
  <c r="BE265"/>
  <c r="BE290"/>
  <c r="BE295"/>
  <c r="BE298"/>
  <c r="BE302"/>
  <c r="BE323"/>
  <c r="BE328"/>
  <c r="BE333"/>
  <c r="BE337"/>
  <c i="4" r="J173"/>
  <c r="J104"/>
  <c i="5" r="J175"/>
  <c r="BE181"/>
  <c r="BE184"/>
  <c r="BE187"/>
  <c r="BE200"/>
  <c r="BE205"/>
  <c r="BE210"/>
  <c r="BE228"/>
  <c r="BE241"/>
  <c r="BE246"/>
  <c r="BE253"/>
  <c r="BE255"/>
  <c r="BE259"/>
  <c r="BE271"/>
  <c r="BE287"/>
  <c r="BE311"/>
  <c r="BE313"/>
  <c r="BE319"/>
  <c r="F94"/>
  <c r="BE189"/>
  <c r="BE207"/>
  <c r="BE209"/>
  <c r="BE212"/>
  <c r="BE217"/>
  <c r="BE227"/>
  <c r="BE229"/>
  <c r="BE232"/>
  <c r="BE245"/>
  <c r="BE248"/>
  <c r="BE250"/>
  <c r="BE254"/>
  <c r="BE260"/>
  <c r="BE273"/>
  <c r="BE277"/>
  <c r="BE281"/>
  <c r="BE285"/>
  <c r="BE289"/>
  <c r="BE292"/>
  <c r="BE301"/>
  <c r="BE315"/>
  <c r="BE322"/>
  <c r="BE332"/>
  <c r="BE343"/>
  <c r="J91"/>
  <c r="BE183"/>
  <c r="BE185"/>
  <c r="BE213"/>
  <c r="BE224"/>
  <c r="BE225"/>
  <c r="BE236"/>
  <c r="BE238"/>
  <c r="BE247"/>
  <c r="BE251"/>
  <c r="BE257"/>
  <c r="BE269"/>
  <c r="BE272"/>
  <c r="BE278"/>
  <c r="BE293"/>
  <c r="BE299"/>
  <c r="BE314"/>
  <c r="BE335"/>
  <c r="BE345"/>
  <c r="BE347"/>
  <c r="BE349"/>
  <c r="BE196"/>
  <c r="BE202"/>
  <c r="BE216"/>
  <c r="BE223"/>
  <c r="BE234"/>
  <c r="BE239"/>
  <c r="BE243"/>
  <c r="BE244"/>
  <c r="BE249"/>
  <c r="BE263"/>
  <c r="BE267"/>
  <c r="BE276"/>
  <c r="BE294"/>
  <c r="BE297"/>
  <c r="BE305"/>
  <c r="BE309"/>
  <c r="BE312"/>
  <c r="BE191"/>
  <c r="BE193"/>
  <c r="BE198"/>
  <c r="BE215"/>
  <c r="BE218"/>
  <c r="BE230"/>
  <c r="BE240"/>
  <c r="BE256"/>
  <c r="BE275"/>
  <c r="BE279"/>
  <c r="BE280"/>
  <c r="BE283"/>
  <c r="BE296"/>
  <c r="BE304"/>
  <c r="BE307"/>
  <c r="BE317"/>
  <c r="BE330"/>
  <c r="BE340"/>
  <c i="4" r="F124"/>
  <c r="BE190"/>
  <c r="BE193"/>
  <c r="BE194"/>
  <c r="BE201"/>
  <c r="BE215"/>
  <c r="BE235"/>
  <c r="BE248"/>
  <c r="BE259"/>
  <c r="BE267"/>
  <c r="BE268"/>
  <c r="BE271"/>
  <c r="E115"/>
  <c r="BE151"/>
  <c r="BE153"/>
  <c r="BE162"/>
  <c r="BE163"/>
  <c r="BE167"/>
  <c r="BE170"/>
  <c r="BE174"/>
  <c r="BE177"/>
  <c r="BE182"/>
  <c r="BE183"/>
  <c r="BE184"/>
  <c r="BE205"/>
  <c r="BE232"/>
  <c r="BE234"/>
  <c r="BE238"/>
  <c r="BE239"/>
  <c r="BE254"/>
  <c r="BE255"/>
  <c r="BE258"/>
  <c r="J121"/>
  <c r="BE129"/>
  <c r="BE140"/>
  <c r="BE147"/>
  <c r="BE155"/>
  <c r="BE157"/>
  <c r="BE158"/>
  <c r="BE159"/>
  <c r="BE169"/>
  <c r="BE178"/>
  <c r="BE185"/>
  <c r="BE186"/>
  <c r="BE187"/>
  <c r="BE195"/>
  <c r="BE206"/>
  <c r="BE208"/>
  <c r="BE209"/>
  <c r="BE210"/>
  <c r="BE212"/>
  <c r="BE219"/>
  <c r="BE220"/>
  <c r="BE231"/>
  <c r="BE240"/>
  <c r="BE245"/>
  <c r="BE252"/>
  <c r="BE253"/>
  <c r="BE260"/>
  <c r="BE263"/>
  <c r="BE264"/>
  <c r="BE265"/>
  <c r="BE266"/>
  <c r="BE138"/>
  <c r="BE142"/>
  <c r="BE144"/>
  <c r="BE154"/>
  <c r="BE156"/>
  <c r="BE181"/>
  <c r="BE192"/>
  <c r="BE211"/>
  <c r="BE217"/>
  <c r="BE218"/>
  <c r="BE224"/>
  <c r="BE230"/>
  <c r="BE233"/>
  <c r="BE241"/>
  <c r="BE131"/>
  <c r="BE134"/>
  <c r="BE145"/>
  <c r="BE146"/>
  <c r="BE179"/>
  <c r="BE203"/>
  <c r="BE204"/>
  <c r="BE213"/>
  <c r="BE214"/>
  <c r="BE216"/>
  <c r="BE226"/>
  <c r="BE236"/>
  <c r="BE237"/>
  <c r="BE243"/>
  <c r="BE249"/>
  <c r="BE250"/>
  <c r="BE256"/>
  <c r="BE189"/>
  <c r="BE198"/>
  <c r="BE223"/>
  <c r="BE228"/>
  <c r="BE229"/>
  <c r="BE251"/>
  <c r="BE257"/>
  <c r="BE261"/>
  <c r="BE262"/>
  <c r="J124"/>
  <c r="BE136"/>
  <c r="BE149"/>
  <c r="BE188"/>
  <c r="BE196"/>
  <c r="BE197"/>
  <c r="BE199"/>
  <c r="BE202"/>
  <c r="BE207"/>
  <c r="BE221"/>
  <c r="BE227"/>
  <c r="BE242"/>
  <c r="BE244"/>
  <c r="BE246"/>
  <c r="BE247"/>
  <c r="BE148"/>
  <c r="BE165"/>
  <c r="BE171"/>
  <c r="BE175"/>
  <c r="BE176"/>
  <c r="BE180"/>
  <c r="BE191"/>
  <c r="BE200"/>
  <c r="BE222"/>
  <c r="BE225"/>
  <c i="3" r="BE262"/>
  <c r="BE267"/>
  <c r="BE271"/>
  <c r="BE272"/>
  <c r="BE283"/>
  <c i="2" r="BK138"/>
  <c r="J138"/>
  <c r="J99"/>
  <c i="3" r="J94"/>
  <c r="F127"/>
  <c r="BE140"/>
  <c r="BE183"/>
  <c r="BE200"/>
  <c r="BE201"/>
  <c r="BE210"/>
  <c r="BE211"/>
  <c r="BE213"/>
  <c r="BE218"/>
  <c r="BE223"/>
  <c r="BE225"/>
  <c r="BE239"/>
  <c r="BE241"/>
  <c r="BE243"/>
  <c r="BE245"/>
  <c r="BE249"/>
  <c r="BE250"/>
  <c r="BE278"/>
  <c r="J124"/>
  <c r="BE161"/>
  <c r="BE166"/>
  <c r="BE168"/>
  <c r="BE175"/>
  <c r="BE180"/>
  <c r="BE189"/>
  <c r="BE212"/>
  <c r="BE216"/>
  <c r="BE217"/>
  <c r="BE230"/>
  <c r="BE233"/>
  <c r="BE246"/>
  <c r="BE247"/>
  <c r="BE260"/>
  <c r="BE264"/>
  <c r="BE266"/>
  <c r="BE274"/>
  <c r="BE275"/>
  <c r="BE276"/>
  <c r="BE277"/>
  <c r="BE279"/>
  <c r="BE132"/>
  <c r="BE135"/>
  <c r="BE143"/>
  <c r="BE152"/>
  <c r="BE156"/>
  <c r="BE159"/>
  <c r="BE160"/>
  <c r="BE162"/>
  <c r="BE167"/>
  <c r="BE179"/>
  <c r="BE185"/>
  <c r="BE187"/>
  <c r="BE193"/>
  <c r="BE203"/>
  <c r="BE207"/>
  <c r="BE208"/>
  <c r="BE235"/>
  <c r="BE238"/>
  <c r="BE248"/>
  <c r="BE261"/>
  <c r="BE263"/>
  <c i="2" r="J697"/>
  <c r="J106"/>
  <c i="3" r="E118"/>
  <c r="BE147"/>
  <c r="BE165"/>
  <c r="BE172"/>
  <c r="BE181"/>
  <c r="BE199"/>
  <c r="BE220"/>
  <c r="BE224"/>
  <c r="BE232"/>
  <c r="BE242"/>
  <c r="BE244"/>
  <c r="BE251"/>
  <c r="BE252"/>
  <c r="BE253"/>
  <c r="BE265"/>
  <c r="BE269"/>
  <c r="BE163"/>
  <c r="BE164"/>
  <c r="BE169"/>
  <c r="BE171"/>
  <c r="BE176"/>
  <c r="BE191"/>
  <c r="BE195"/>
  <c r="BE197"/>
  <c r="BE202"/>
  <c r="BE221"/>
  <c r="BE229"/>
  <c r="BE237"/>
  <c r="BE240"/>
  <c r="BE254"/>
  <c r="BE282"/>
  <c r="BE138"/>
  <c r="BE145"/>
  <c r="BE149"/>
  <c r="BE151"/>
  <c r="BE157"/>
  <c r="BE158"/>
  <c r="BE198"/>
  <c r="BE204"/>
  <c r="BE205"/>
  <c r="BE206"/>
  <c r="BE214"/>
  <c r="BE215"/>
  <c r="BE222"/>
  <c r="BE236"/>
  <c r="BE268"/>
  <c r="BE273"/>
  <c r="BE281"/>
  <c r="BE153"/>
  <c r="BE154"/>
  <c r="BE170"/>
  <c r="BE177"/>
  <c r="BE209"/>
  <c r="BE226"/>
  <c r="BE227"/>
  <c r="BE228"/>
  <c r="BE231"/>
  <c r="BE256"/>
  <c r="BE257"/>
  <c r="BE258"/>
  <c r="BE259"/>
  <c r="BE270"/>
  <c r="BE280"/>
  <c i="1" r="BA96"/>
  <c r="BB96"/>
  <c i="2" r="E85"/>
  <c r="J91"/>
  <c r="F94"/>
  <c r="J94"/>
  <c r="BE140"/>
  <c r="BE157"/>
  <c r="BE159"/>
  <c r="BE170"/>
  <c r="BE186"/>
  <c r="BE189"/>
  <c r="BE191"/>
  <c r="BE197"/>
  <c r="BE200"/>
  <c r="BE201"/>
  <c r="BE205"/>
  <c r="BE207"/>
  <c r="BE218"/>
  <c r="BE220"/>
  <c r="BE229"/>
  <c r="BE231"/>
  <c r="BE245"/>
  <c r="BE247"/>
  <c r="BE255"/>
  <c r="BE264"/>
  <c r="BE268"/>
  <c r="BE270"/>
  <c r="BE279"/>
  <c r="BE281"/>
  <c r="BE327"/>
  <c r="BE329"/>
  <c r="BE333"/>
  <c r="BE337"/>
  <c r="BE349"/>
  <c r="BE362"/>
  <c r="BE364"/>
  <c r="BE392"/>
  <c r="BE394"/>
  <c r="BE412"/>
  <c r="BE414"/>
  <c r="BE428"/>
  <c r="BE430"/>
  <c r="BE439"/>
  <c r="BE456"/>
  <c r="BE470"/>
  <c r="BE472"/>
  <c r="BE473"/>
  <c r="BE474"/>
  <c r="BE476"/>
  <c r="BE477"/>
  <c r="BE483"/>
  <c r="BE486"/>
  <c r="BE488"/>
  <c r="BE490"/>
  <c r="BE491"/>
  <c r="BE492"/>
  <c r="BE495"/>
  <c r="BE522"/>
  <c r="BE535"/>
  <c r="BE543"/>
  <c r="BE615"/>
  <c r="BE618"/>
  <c r="BE670"/>
  <c r="BE671"/>
  <c r="BE672"/>
  <c r="BE673"/>
  <c r="BE675"/>
  <c r="BE676"/>
  <c r="BE677"/>
  <c r="BE679"/>
  <c r="BE682"/>
  <c r="BE685"/>
  <c r="BE688"/>
  <c r="BE691"/>
  <c r="BE695"/>
  <c r="BE698"/>
  <c r="BE712"/>
  <c r="BE715"/>
  <c r="BE738"/>
  <c r="BE752"/>
  <c r="BE754"/>
  <c r="BE768"/>
  <c r="BE770"/>
  <c r="BE784"/>
  <c r="BE786"/>
  <c r="BE789"/>
  <c r="BE790"/>
  <c r="BE792"/>
  <c r="BE803"/>
  <c r="BE805"/>
  <c r="BE816"/>
  <c r="BE822"/>
  <c r="BE824"/>
  <c r="BE830"/>
  <c r="BE837"/>
  <c r="BE845"/>
  <c r="BE854"/>
  <c r="BE856"/>
  <c r="BE862"/>
  <c r="BE865"/>
  <c r="BE867"/>
  <c r="BE868"/>
  <c r="BE869"/>
  <c r="BE873"/>
  <c r="BE875"/>
  <c r="BE879"/>
  <c r="BE884"/>
  <c r="BE895"/>
  <c r="BE902"/>
  <c r="BE906"/>
  <c r="BE908"/>
  <c r="BE916"/>
  <c r="BE942"/>
  <c r="BE948"/>
  <c r="BE962"/>
  <c r="BE966"/>
  <c r="BE982"/>
  <c r="BE986"/>
  <c r="BE994"/>
  <c r="BE1004"/>
  <c r="BE1008"/>
  <c r="BE1012"/>
  <c r="BE1014"/>
  <c r="BE1021"/>
  <c r="BE1022"/>
  <c r="BE1026"/>
  <c r="BE1030"/>
  <c r="BE1034"/>
  <c r="BE1038"/>
  <c r="BE1042"/>
  <c r="BE1046"/>
  <c r="BE1050"/>
  <c r="BE1054"/>
  <c r="BE1057"/>
  <c r="BE1058"/>
  <c r="BE1061"/>
  <c r="BE1064"/>
  <c r="BE1068"/>
  <c r="BE1069"/>
  <c r="BE1071"/>
  <c r="BE1084"/>
  <c r="BE1093"/>
  <c r="BE1095"/>
  <c r="BE1142"/>
  <c r="BE1210"/>
  <c r="BE1212"/>
  <c r="BE1220"/>
  <c r="BE1222"/>
  <c r="BE1305"/>
  <c r="BE1314"/>
  <c r="BE1316"/>
  <c r="BE1317"/>
  <c i="1" r="BC96"/>
  <c r="AW96"/>
  <c r="BD96"/>
  <c i="4" r="J36"/>
  <c i="1" r="AW98"/>
  <c i="5" r="F39"/>
  <c i="1" r="BD99"/>
  <c i="6" r="F36"/>
  <c i="1" r="BC100"/>
  <c i="8" r="F39"/>
  <c i="1" r="BD104"/>
  <c i="3" r="F37"/>
  <c i="1" r="BB97"/>
  <c i="5" r="F37"/>
  <c i="1" r="BB99"/>
  <c i="7" r="F37"/>
  <c i="1" r="BB102"/>
  <c r="BB101"/>
  <c r="AX101"/>
  <c i="7" r="F36"/>
  <c i="1" r="BA102"/>
  <c r="BA101"/>
  <c r="AW101"/>
  <c i="8" r="F37"/>
  <c i="1" r="BB104"/>
  <c i="10" r="F36"/>
  <c i="1" r="BA106"/>
  <c i="11" r="F35"/>
  <c i="1" r="BB107"/>
  <c i="3" r="F39"/>
  <c i="1" r="BD97"/>
  <c i="5" r="F36"/>
  <c i="1" r="BA99"/>
  <c i="6" r="F34"/>
  <c i="1" r="BA100"/>
  <c i="9" r="J36"/>
  <c i="1" r="AW105"/>
  <c i="10" r="F38"/>
  <c i="1" r="BC106"/>
  <c i="11" r="F34"/>
  <c i="1" r="BA107"/>
  <c r="AS94"/>
  <c i="4" r="F39"/>
  <c i="1" r="BD98"/>
  <c i="4" r="F37"/>
  <c i="1" r="BB98"/>
  <c i="6" r="F35"/>
  <c i="1" r="BB100"/>
  <c i="9" r="F39"/>
  <c i="1" r="BD105"/>
  <c i="9" r="F37"/>
  <c i="1" r="BB105"/>
  <c i="3" r="J36"/>
  <c i="1" r="AW97"/>
  <c i="6" r="F37"/>
  <c i="1" r="BD100"/>
  <c i="8" r="F36"/>
  <c i="1" r="BA104"/>
  <c i="10" r="F39"/>
  <c i="1" r="BD106"/>
  <c i="11" r="J34"/>
  <c i="1" r="AW107"/>
  <c i="3" r="F36"/>
  <c i="1" r="BA97"/>
  <c i="5" r="F38"/>
  <c i="1" r="BC99"/>
  <c i="7" r="F39"/>
  <c i="1" r="BD102"/>
  <c r="BD101"/>
  <c i="8" r="J36"/>
  <c i="1" r="AW104"/>
  <c i="10" r="J36"/>
  <c i="1" r="AW106"/>
  <c i="11" r="F37"/>
  <c i="1" r="BD107"/>
  <c i="3" r="F38"/>
  <c i="1" r="BC97"/>
  <c i="5" r="J36"/>
  <c i="1" r="AW99"/>
  <c i="7" r="J36"/>
  <c i="1" r="AW102"/>
  <c i="7" r="F38"/>
  <c i="1" r="BC102"/>
  <c r="BC101"/>
  <c r="AY101"/>
  <c i="8" r="F38"/>
  <c i="1" r="BC104"/>
  <c i="10" r="F37"/>
  <c i="1" r="BB106"/>
  <c i="11" r="F36"/>
  <c i="1" r="BC107"/>
  <c i="4" r="F36"/>
  <c i="1" r="BA98"/>
  <c i="4" r="F38"/>
  <c i="1" r="BC98"/>
  <c i="6" r="J34"/>
  <c i="1" r="AW100"/>
  <c i="9" r="F36"/>
  <c i="1" r="BA105"/>
  <c i="9" r="F38"/>
  <c i="1" r="BC105"/>
  <c i="5" l="1" r="R178"/>
  <c r="P178"/>
  <c i="1" r="AU99"/>
  <c i="10" r="R127"/>
  <c i="6" r="P677"/>
  <c i="7" r="P135"/>
  <c i="1" r="AU102"/>
  <c i="2" r="T696"/>
  <c r="T137"/>
  <c i="11" r="P124"/>
  <c r="P123"/>
  <c i="1" r="AU107"/>
  <c i="7" r="T135"/>
  <c i="6" r="R677"/>
  <c i="9" r="P126"/>
  <c i="1" r="AU105"/>
  <c i="8" r="T133"/>
  <c i="6" r="BK677"/>
  <c r="J677"/>
  <c r="J107"/>
  <c i="2" r="R696"/>
  <c i="11" r="T124"/>
  <c r="T123"/>
  <c i="7" r="BK135"/>
  <c r="J135"/>
  <c r="J98"/>
  <c i="6" r="BK136"/>
  <c r="J136"/>
  <c r="J97"/>
  <c i="8" r="R133"/>
  <c i="4" r="R127"/>
  <c i="2" r="R138"/>
  <c r="R137"/>
  <c i="10" r="T127"/>
  <c i="4" r="BK127"/>
  <c r="J127"/>
  <c r="T127"/>
  <c i="2" r="P696"/>
  <c i="6" r="R136"/>
  <c r="R135"/>
  <c i="9" r="R126"/>
  <c i="11" r="R124"/>
  <c r="R123"/>
  <c i="8" r="P133"/>
  <c i="1" r="AU104"/>
  <c i="2" r="BK696"/>
  <c r="J696"/>
  <c r="J105"/>
  <c i="4" r="P127"/>
  <c i="1" r="AU98"/>
  <c i="9" r="T126"/>
  <c i="6" r="T136"/>
  <c r="P136"/>
  <c r="P135"/>
  <c i="1" r="AU100"/>
  <c i="6" r="T677"/>
  <c i="2" r="P138"/>
  <c r="P137"/>
  <c i="1" r="AU96"/>
  <c i="3" r="BK130"/>
  <c r="J130"/>
  <c i="11" r="BK124"/>
  <c r="BK123"/>
  <c r="J123"/>
  <c i="5" r="BK325"/>
  <c r="J325"/>
  <c r="J143"/>
  <c i="8" r="BK133"/>
  <c r="J133"/>
  <c r="J98"/>
  <c i="10" r="BK127"/>
  <c r="J127"/>
  <c i="5" r="BK179"/>
  <c r="BK178"/>
  <c r="J178"/>
  <c r="J98"/>
  <c i="2" r="BK137"/>
  <c r="J137"/>
  <c i="10" r="J32"/>
  <c i="1" r="AG106"/>
  <c i="3" r="F35"/>
  <c i="1" r="AZ97"/>
  <c r="BA95"/>
  <c r="AW95"/>
  <c i="7" r="F35"/>
  <c i="1" r="AZ102"/>
  <c r="AZ101"/>
  <c r="AV101"/>
  <c r="AT101"/>
  <c i="8" r="F35"/>
  <c i="1" r="AZ104"/>
  <c i="9" r="J32"/>
  <c i="1" r="AG105"/>
  <c r="BB103"/>
  <c r="AX103"/>
  <c i="10" r="J35"/>
  <c i="1" r="AV106"/>
  <c r="AT106"/>
  <c r="AN106"/>
  <c i="4" r="F35"/>
  <c i="1" r="AZ98"/>
  <c r="BD95"/>
  <c i="6" r="J33"/>
  <c i="1" r="AV100"/>
  <c r="AT100"/>
  <c i="4" r="J35"/>
  <c i="1" r="AV98"/>
  <c r="AT98"/>
  <c r="BC95"/>
  <c i="7" r="J35"/>
  <c i="1" r="AV102"/>
  <c r="AT102"/>
  <c i="9" r="J35"/>
  <c i="1" r="AV105"/>
  <c r="AT105"/>
  <c i="10" r="F35"/>
  <c i="1" r="AZ106"/>
  <c i="3" r="J35"/>
  <c i="1" r="AV97"/>
  <c r="AT97"/>
  <c i="9" r="F35"/>
  <c i="1" r="AZ105"/>
  <c r="BA103"/>
  <c r="AW103"/>
  <c i="11" r="J33"/>
  <c i="1" r="AV107"/>
  <c r="AT107"/>
  <c r="AU101"/>
  <c i="5" r="F35"/>
  <c i="1" r="AZ99"/>
  <c r="BB95"/>
  <c i="8" r="J35"/>
  <c i="1" r="AV104"/>
  <c r="AT104"/>
  <c r="BD103"/>
  <c r="BC103"/>
  <c r="AY103"/>
  <c i="11" r="F33"/>
  <c i="1" r="AZ107"/>
  <c i="3" r="J32"/>
  <c i="1" r="AG97"/>
  <c i="5" r="J35"/>
  <c i="1" r="AV99"/>
  <c r="AT99"/>
  <c i="6" r="F33"/>
  <c i="1" r="AZ100"/>
  <c i="4" r="J32"/>
  <c i="1" r="AG98"/>
  <c i="11" r="J30"/>
  <c i="1" r="AG107"/>
  <c i="2" r="F35"/>
  <c i="1" r="AZ96"/>
  <c i="2" r="J35"/>
  <c i="1" r="AV96"/>
  <c r="AT96"/>
  <c i="2" r="J32"/>
  <c i="1" r="AG96"/>
  <c i="6" l="1" r="T135"/>
  <c i="5" r="J179"/>
  <c r="J99"/>
  <c i="11" r="J96"/>
  <c i="4" r="J98"/>
  <c i="11" r="J124"/>
  <c r="J97"/>
  <c i="3" r="J98"/>
  <c i="10" r="J98"/>
  <c i="6" r="BK135"/>
  <c r="J135"/>
  <c i="11" r="J39"/>
  <c i="1" r="AN105"/>
  <c i="10" r="J41"/>
  <c i="9" r="J41"/>
  <c i="4" r="J41"/>
  <c i="1" r="AN96"/>
  <c i="2" r="J98"/>
  <c i="3" r="J41"/>
  <c i="2" r="J41"/>
  <c i="1" r="AN98"/>
  <c r="AN97"/>
  <c r="AN107"/>
  <c i="5" r="J32"/>
  <c i="1" r="AG99"/>
  <c r="AG95"/>
  <c i="7" r="J32"/>
  <c i="1" r="AG102"/>
  <c r="AG101"/>
  <c r="AN101"/>
  <c r="BC94"/>
  <c r="W32"/>
  <c r="AU103"/>
  <c r="BD94"/>
  <c r="W33"/>
  <c r="AU95"/>
  <c r="AU94"/>
  <c i="6" r="J30"/>
  <c i="1" r="AG100"/>
  <c r="AX95"/>
  <c r="BA94"/>
  <c r="W30"/>
  <c r="BB94"/>
  <c r="W31"/>
  <c i="8" r="J32"/>
  <c i="1" r="AG104"/>
  <c r="AG103"/>
  <c r="AY95"/>
  <c r="AZ103"/>
  <c r="AV103"/>
  <c r="AT103"/>
  <c r="AN103"/>
  <c r="AZ95"/>
  <c r="AV95"/>
  <c r="AT95"/>
  <c r="AN95"/>
  <c i="7" l="1" r="J41"/>
  <c i="6" r="J39"/>
  <c i="8" r="J41"/>
  <c i="5" r="J41"/>
  <c i="6" r="J96"/>
  <c i="1" r="AN100"/>
  <c r="AN102"/>
  <c r="AN104"/>
  <c r="AN99"/>
  <c r="AG94"/>
  <c r="AK26"/>
  <c r="AY94"/>
  <c r="AX94"/>
  <c r="AW94"/>
  <c r="AK30"/>
  <c r="AZ94"/>
  <c r="W29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<sst xmlns="http://schemas.openxmlformats.org/spreadsheetml/2006/main">
  <si>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</si>
  <si>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</si>
  <si>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</si>
  <si>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</si>
  <si>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</si>
  <si>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{2799de82-9cbe-49cd-ad30-069f962d87b8}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</si>
  <si>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</si>
  <si>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</si>
  <si>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</si>
  <si>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</si>
  <si>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</si>
  <si>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</si>
  <si>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</si>
  <si>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</si>
  <si>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1907_2023/10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</si>
  <si>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</si>
  <si>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</si>
  <si>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stávající přístavby a spojovacího krčku Základní Škola, ul. Komenského č.p.11, Ústí nad Orlicí</t>
  </si>
  <si>
    <t>KSO:</t>
  </si>
  <si>
    <t>CC-CZ:</t>
  </si>
  <si>
    <t>Místo:</t>
  </si>
  <si>
    <t>ul. Komenského č.p.11, Ústí nad Orlicí</t>
  </si>
  <si>
    <t>Datum:</t>
  </si>
  <si>
    <t>17. 10. 2023</t>
  </si>
  <si>
    <t>Zadavatel:</t>
  </si>
  <si>
    <t>IČ:</t>
  </si>
  <si>
    <t>00279676</t>
  </si>
  <si>
    <t>Město Ústí nad Orlicí, Sychrova 16, Ústí n. Orlicí</t>
  </si>
  <si>
    <t>DIČ:</t>
  </si>
  <si>
    <t>Uchazeč:</t>
  </si>
  <si>
    <t>Vyplň údaj</t>
  </si>
  <si>
    <t>Projektant:</t>
  </si>
  <si>
    <t>06428088</t>
  </si>
  <si>
    <t>ŽÁROVKA PROJEKTANTI,Křižíkova 788/2,Hradec Králové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</si>
  <si>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</si>
  <si>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</si>
  <si>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</si>
  <si>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</si>
  <si>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</si>
  <si>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</si>
  <si>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</si>
  <si>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</si>
  <si>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</si>
  <si>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</si>
  <si>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</si>
  <si>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</si>
  <si>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</si>
  <si>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</si>
  <si>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</si>
  <si>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</si>
  <si>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</si>
  <si>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</si>
  <si>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</si>
  <si>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</si>
  <si>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</si>
  <si>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</si>
  <si>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</si>
  <si>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</si>
  <si>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</si>
  <si>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</si>
  <si>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</si>
  <si>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</si>
  <si>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</si>
  <si>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</si>
  <si>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</si>
  <si>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</si>
  <si>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</si>
  <si>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</si>
  <si>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</si>
  <si>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</si>
  <si>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</si>
  <si>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</si>
  <si>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</si>
  <si>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</si>
  <si>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</si>
  <si>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</si>
  <si>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</si>
  <si>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</si>
  <si>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</si>
  <si>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</si>
  <si>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</si>
  <si>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</si>
  <si>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</si>
  <si>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architektonicko stavební část - bez výplní otvorů</t>
  </si>
  <si>
    <t>STA</t>
  </si>
  <si>
    <t>1</t>
  </si>
  <si>
    <t>{e058f899-38df-441b-8d75-1910c4e8d16e}</t>
  </si>
  <si>
    <t>2</t>
  </si>
  <si>
    <t>/</t>
  </si>
  <si>
    <t>01</t>
  </si>
  <si>
    <t>architektonicko-stavební řešení - bez výplní otvorů</t>
  </si>
  <si>
    <t>Soupis</t>
  </si>
  <si>
    <t>{a561dbf2-29c2-477c-8e98-52236a0ad9ae}</t>
  </si>
  <si>
    <t>D.1.4.1.c</t>
  </si>
  <si>
    <t>Vytápění staveb</t>
  </si>
  <si>
    <t>{5fa13102-e687-40c0-bf99-2cb551e1c252}</t>
  </si>
  <si>
    <t>D.1.4.3</t>
  </si>
  <si>
    <t>Vzduchotechnika</t>
  </si>
  <si>
    <t>{40477f3a-fcb8-4b89-9938-de9ad1891761}</t>
  </si>
  <si>
    <t>D.1.4.G</t>
  </si>
  <si>
    <t>Elektroinstalace a bleskosvod</t>
  </si>
  <si>
    <t>{3d5db0a7-0f43-4303-8c84-f4c406dc6041}</t>
  </si>
  <si>
    <t>SO 02</t>
  </si>
  <si>
    <t>zpevněné plochy</t>
  </si>
  <si>
    <t>{4e47068a-f56c-462e-b6b3-3dee1cb23017}</t>
  </si>
  <si>
    <t>SO 03</t>
  </si>
  <si>
    <t>Přeložka - úprava teplovodního rozvodu mezi původní budovou školy a přístavbou</t>
  </si>
  <si>
    <t>{f6707c2b-3f29-4076-b055-63d10aa5aff5}</t>
  </si>
  <si>
    <t>D.1.4.</t>
  </si>
  <si>
    <t>{0970d67e-fd86-4741-b48c-684c8f41a48a}</t>
  </si>
  <si>
    <t>SO 04</t>
  </si>
  <si>
    <t>Rekonstrukce kotelny</t>
  </si>
  <si>
    <t>{beb992d9-71d1-418a-ad56-0090605948b2}</t>
  </si>
  <si>
    <t>{f8374b01-9118-4764-b9f2-5991a6537d09}</t>
  </si>
  <si>
    <t>D.1.4.2.c</t>
  </si>
  <si>
    <t>Plynová zařízení</t>
  </si>
  <si>
    <t>{7465de9f-2662-453b-bbb1-5f7de43e633e}</t>
  </si>
  <si>
    <t>D.1.4.3.c</t>
  </si>
  <si>
    <t>Zdravotechnika</t>
  </si>
  <si>
    <t>{315883ce-1920-415c-9fd4-edd8f00d0659}</t>
  </si>
  <si>
    <t>SO 08</t>
  </si>
  <si>
    <t>VRN</t>
  </si>
  <si>
    <t>{6e062c93-4f07-4de6-9068-67cb9c71c25f}</t>
  </si>
  <si>
    <t>KRYCÍ LIST SOUPISU PRACÍ</t>
  </si>
  <si>
    <t>Objekt:</t>
  </si>
  <si>
    <t>SO 01 - architektonicko stavební část - bez výplní otvorů</t>
  </si>
  <si>
    <t>Soupis:</t>
  </si>
  <si>
    <t>01 - architektonicko-stavební řešení - bez výplní otvorů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</si>
  <si>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</si>
  <si>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</si>
  <si>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</si>
  <si>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</si>
  <si>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</si>
  <si>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</si>
  <si>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</si>
  <si>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</si>
  <si>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</si>
  <si>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</si>
  <si>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</si>
  <si>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</si>
  <si>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</si>
  <si>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</si>
  <si>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</si>
  <si>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751 - Vzduchotechnika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</si>
  <si>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</si>
  <si>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</si>
  <si>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</si>
  <si>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</si>
  <si>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</si>
  <si>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</si>
  <si>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</si>
  <si>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</si>
  <si>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</si>
  <si>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</si>
  <si>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</si>
  <si>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</si>
  <si>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</si>
  <si>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</si>
  <si>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</si>
  <si>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</si>
  <si>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</si>
  <si>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</si>
  <si>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</si>
  <si>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</si>
  <si>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</si>
  <si>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</si>
  <si>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</si>
  <si>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</si>
  <si>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132212331</t>
  </si>
  <si>
    <t>Hloubení nezapažených rýh šířky přes 800 do 2 000 mm ručně s urovnáním dna do předepsaného profilu a spádu v hornině třídy těžitelnosti I skupiny 3 soudržných</t>
  </si>
  <si>
    <t>m3</t>
  </si>
  <si>
    <t>CS ÚRS 2023 02</t>
  </si>
  <si>
    <t>4</t>
  </si>
  <si>
    <t>-551136872</t>
  </si>
  <si>
    <t>VV</t>
  </si>
  <si>
    <t>S.05</t>
  </si>
  <si>
    <t>1. PP</t>
  </si>
  <si>
    <t>300 mm nad terénem + 700 mm pod terénem</t>
  </si>
  <si>
    <t>0,80*(0,70)*14,45</t>
  </si>
  <si>
    <t>S.07</t>
  </si>
  <si>
    <t>pohled severní</t>
  </si>
  <si>
    <t>0,80*0,70*17,40</t>
  </si>
  <si>
    <t>pohled jižní</t>
  </si>
  <si>
    <t>0,80*(0,70)*(9,30+7,00+2,45+2,505+19,90)</t>
  </si>
  <si>
    <t>pohled východní</t>
  </si>
  <si>
    <t>0,80*(0,70)*(0,92+5,91+10,00+10,50+2,81)</t>
  </si>
  <si>
    <t>0,80*0,70*(3,15+2,235+0,84)</t>
  </si>
  <si>
    <t>pohled západní</t>
  </si>
  <si>
    <t>0,80*(0,70)*(9,50+8,30+27,63+2,985)</t>
  </si>
  <si>
    <t>Součet</t>
  </si>
  <si>
    <t>174111101</t>
  </si>
  <si>
    <t>Zásyp sypaninou z jakékoliv horniny ručně s uložením výkopku ve vrstvách se zhutněním jam, šachet, rýh nebo kolem objektů v těchto vykopávkách</t>
  </si>
  <si>
    <t>-2101685909</t>
  </si>
  <si>
    <t>6</t>
  </si>
  <si>
    <t>Úpravy povrchů, podlahy a osazování výplní</t>
  </si>
  <si>
    <t>3</t>
  </si>
  <si>
    <t>612325302</t>
  </si>
  <si>
    <t>Vápenocementová omítka ostění nebo nadpraží štuková</t>
  </si>
  <si>
    <t>m2</t>
  </si>
  <si>
    <t>-2134500474</t>
  </si>
  <si>
    <t>vnitřní ostění oken</t>
  </si>
  <si>
    <t>Luxfery</t>
  </si>
  <si>
    <t>1. NP</t>
  </si>
  <si>
    <t>0,20*(2,67+2,42)*2</t>
  </si>
  <si>
    <t>0,20*(1,14+2,00)*2</t>
  </si>
  <si>
    <t>0,20*(1,17+2,00)*2</t>
  </si>
  <si>
    <t>2. NP</t>
  </si>
  <si>
    <t>0,20*(2,67+2,41)*2</t>
  </si>
  <si>
    <t>0,20*(1,175+2,00)*2*2</t>
  </si>
  <si>
    <t>619996145</t>
  </si>
  <si>
    <t>Ochrana stavebních konstrukcí a samostatných prvků včetně pozdějšího odstranění obalením geotextilií samostatných konstrukcí a prvků</t>
  </si>
  <si>
    <t>-1358421468</t>
  </si>
  <si>
    <t>(2,34*1,47+1,48*3,25+0,94*3,05+1,44*2,45)</t>
  </si>
  <si>
    <t>(5,21*2,42+2,23*2,42+1,64*2,42+3,42*2,42+2,23*2,42+5,21*2,42+2,23*2,42*2+5,21*2,42+2,53*2,42+1,03*2,11*2+3,57*2,42+4,93*2,42+2,23*2,42*2)</t>
  </si>
  <si>
    <t>(2,53*0,58*2+2,52*2,64*2+2,525*0,58+2,53*0,58+2,515*2,64+2,55*2,64)</t>
  </si>
  <si>
    <t>(5,21*2,42+2,23*2,42*6+3,42*2,42+5,21*2,42*2+2,53*2,29+1,03*2,42*2+1,33*2,42+4,905*2,42+4,93*2,42+4,94*2,42)</t>
  </si>
  <si>
    <t>při výměně oken sociálky</t>
  </si>
  <si>
    <t>(1,17*2,37)*2*2</t>
  </si>
  <si>
    <t>(1,17*2,00)*2*2</t>
  </si>
  <si>
    <t>5</t>
  </si>
  <si>
    <t>621221021</t>
  </si>
  <si>
    <t>Montáž kontaktního zateplení lepením a mechanickým kotvením z desek z minerální vlny s podélnou orientací vláken na vnější podhledy, tloušťky desek přes 80 do 120 mm</t>
  </si>
  <si>
    <t>876309861</t>
  </si>
  <si>
    <t>V.04</t>
  </si>
  <si>
    <t>1,77*14,27</t>
  </si>
  <si>
    <t>M</t>
  </si>
  <si>
    <t>63151529</t>
  </si>
  <si>
    <t>deska tepelně izolační minerální kontaktních fasád podélné vlákno λ=0,036 tl 120mm</t>
  </si>
  <si>
    <t>8</t>
  </si>
  <si>
    <t>-1922572511</t>
  </si>
  <si>
    <t>25,258*1,1 'Přepočtené koeficientem množství</t>
  </si>
  <si>
    <t>7</t>
  </si>
  <si>
    <t>622131121</t>
  </si>
  <si>
    <t xml:space="preserve">Podkladní a spojovací vrstva vnějších omítaných ploch  penetrace nanášená ručně stěn</t>
  </si>
  <si>
    <t>1494922063</t>
  </si>
  <si>
    <t>pod keramické pásky</t>
  </si>
  <si>
    <t>945,635</t>
  </si>
  <si>
    <t>pod KZS</t>
  </si>
  <si>
    <t>3,705+1,386+96,907+17,075+140,868+10,902/1,10+12,012+70,07+772,549+47,106/1,10</t>
  </si>
  <si>
    <t>622142001</t>
  </si>
  <si>
    <t xml:space="preserve">Potažení vnějších ploch pletivem  v ploše nebo pruzích, na plném podkladu sklovláknitým vtlačením do tmelu stěn</t>
  </si>
  <si>
    <t>-667104256</t>
  </si>
  <si>
    <t>S.09</t>
  </si>
  <si>
    <t>3,10*(0,585+0,61)</t>
  </si>
  <si>
    <t>9</t>
  </si>
  <si>
    <t>622151021</t>
  </si>
  <si>
    <t>Penetrační nátěr vnějších pastovitých tenkovrstvých omítek mozaikových akrylátový stěn</t>
  </si>
  <si>
    <t>1643011891</t>
  </si>
  <si>
    <t>10</t>
  </si>
  <si>
    <t>622211011</t>
  </si>
  <si>
    <t>Montáž kontaktního zateplení lepením a mechanickým kotvením z polystyrenových desek nebo z kombinovaných desek na vnější stěny, tloušťky desek přes 40 do 80 mm</t>
  </si>
  <si>
    <t>-281186715</t>
  </si>
  <si>
    <t>S.08 - XPS</t>
  </si>
  <si>
    <t>0,30*(1,40+1,77+1,45)</t>
  </si>
  <si>
    <t>11</t>
  </si>
  <si>
    <t>28376440</t>
  </si>
  <si>
    <t>deska z polystyrénu XPS, hrana rovná a strukturovaný povrch 300kPa tl 50mm</t>
  </si>
  <si>
    <t>906075984</t>
  </si>
  <si>
    <t>1,386*1,1 'Přepočtené koeficientem množství</t>
  </si>
  <si>
    <t>12</t>
  </si>
  <si>
    <t>622211021</t>
  </si>
  <si>
    <t>Montáž kontaktního zateplení lepením a mechanickým kotvením z polystyrenových desek nebo z kombinovaných desek na vnější stěny, tloušťky desek přes 80 do 120 mm</t>
  </si>
  <si>
    <t>1717302734</t>
  </si>
  <si>
    <t>S.04</t>
  </si>
  <si>
    <t>"plocha změřená programem" 49,17</t>
  </si>
  <si>
    <t>-(2,34*1,47+1,48*3,25+0,94*3,05+0,50*0,56+1,44*2,45)</t>
  </si>
  <si>
    <t>14,295*2,90</t>
  </si>
  <si>
    <t>-(2,55*2,64+2,515*2,64+2,53*0,58+2,525*0,58)</t>
  </si>
  <si>
    <t>2,42*(1,25+1,24+2,42+1,26+1,22+1,94)</t>
  </si>
  <si>
    <t>2,42*(1,25+1,24+2,42+1,26)</t>
  </si>
  <si>
    <t>13</t>
  </si>
  <si>
    <t>28375938</t>
  </si>
  <si>
    <t>deska EPS 70 fasádní λ=0,039 tl 100mm</t>
  </si>
  <si>
    <t>-216233108</t>
  </si>
  <si>
    <t>96,907*1,1 'Přepočtené koeficientem množství</t>
  </si>
  <si>
    <t>14</t>
  </si>
  <si>
    <t>1576349782</t>
  </si>
  <si>
    <t>1. Np</t>
  </si>
  <si>
    <t>0,30*8,75</t>
  </si>
  <si>
    <t>(0,30+0,70)*14,45</t>
  </si>
  <si>
    <t>28376444</t>
  </si>
  <si>
    <t>deska z polystyrénu XPS, hrana rovná a strukturovaný povrch 300kPa tl 120mm</t>
  </si>
  <si>
    <t>-1622820457</t>
  </si>
  <si>
    <t>17,075*1,1 'Přepočtené koeficientem množství</t>
  </si>
  <si>
    <t>16</t>
  </si>
  <si>
    <t>622211041</t>
  </si>
  <si>
    <t>Montáž kontaktního zateplení lepením a mechanickým kotvením z polystyrenových desek nebo z kombinovaných desek na vnější stěny, tloušťky desek přes 160 do 200 mm</t>
  </si>
  <si>
    <t>1830618257</t>
  </si>
  <si>
    <t>0,30*15,40</t>
  </si>
  <si>
    <t>0,70*17,40</t>
  </si>
  <si>
    <t>(0,30+0,70)*(9,30+7,00+2,45+2,505+19,90)</t>
  </si>
  <si>
    <t>(0,30+0,70)*(0,92+5,91+10,00+10,50+2,81)</t>
  </si>
  <si>
    <t>0,70*(3,15+2,235+0,84)</t>
  </si>
  <si>
    <t>(0,30+0,70)*(9,50+8,30+27,63+2,985)</t>
  </si>
  <si>
    <t>17</t>
  </si>
  <si>
    <t>28376448</t>
  </si>
  <si>
    <t>deska z polystyrénu XPS, hrana rovná a strukturovaný povrch 300kPa tl 180mm</t>
  </si>
  <si>
    <t>-1050646477</t>
  </si>
  <si>
    <t>140,868*1,1 'Přepočtené koeficientem množství</t>
  </si>
  <si>
    <t>18</t>
  </si>
  <si>
    <t>622212061</t>
  </si>
  <si>
    <t>Montáž kontaktního zateplení vnějšího ostění, nadpraží nebo parapetu lepením z polystyrenových desek nebo z kombinovaných desek hloubky špalet přes 200 do 400 mm, tloušťky desek přes 40 do 80 mm</t>
  </si>
  <si>
    <t>m</t>
  </si>
  <si>
    <t>609979861</t>
  </si>
  <si>
    <t>1.PP</t>
  </si>
  <si>
    <t>(2,34+1,47*2)</t>
  </si>
  <si>
    <t>(2,525+0,58*2+2,53+0,58*2)</t>
  </si>
  <si>
    <t>(2,515+2,64*2+2,55+2,64*2)</t>
  </si>
  <si>
    <t>19</t>
  </si>
  <si>
    <t>28375934</t>
  </si>
  <si>
    <t>deska EPS 70 fasádní λ=0,039 tl 60mm</t>
  </si>
  <si>
    <t>1260356852</t>
  </si>
  <si>
    <t>0,34*(2,34+1,47*2)</t>
  </si>
  <si>
    <t>0,38*(2,525+0,58*2+2,53+0,58*2)</t>
  </si>
  <si>
    <t>0,34*(2,515+2,64*2+2,55+2,64*2)</t>
  </si>
  <si>
    <t>9,911*1,1 'Přepočtené koeficientem množství</t>
  </si>
  <si>
    <t>20</t>
  </si>
  <si>
    <t>622221011</t>
  </si>
  <si>
    <t>Montáž kontaktního zateplení lepením a mechanickým kotvením z desek z minerální vlny s podélnou orientací vláken na vnější stěny, tloušťky desek přes 40 do 80 mm</t>
  </si>
  <si>
    <t>262398831</t>
  </si>
  <si>
    <t>S.08</t>
  </si>
  <si>
    <t>(2,90-0,30)*(1,40+1,77+1,45)</t>
  </si>
  <si>
    <t>63151519</t>
  </si>
  <si>
    <t>deska tepelně izolační minerální kontaktních fasád podélné vlákno λ=0,036 tl 50mm</t>
  </si>
  <si>
    <t>318858813</t>
  </si>
  <si>
    <t>12,012*1,02 'Přepočtené koeficientem množství</t>
  </si>
  <si>
    <t>22</t>
  </si>
  <si>
    <t>622221021</t>
  </si>
  <si>
    <t>Montáž kontaktního zateplení lepením a mechanickým kotvením z desek z minerální vlny s podélnou orientací vláken na vnější stěny, tloušťky desek přes 80 do 120 mm</t>
  </si>
  <si>
    <t>1558226590</t>
  </si>
  <si>
    <t>S.03</t>
  </si>
  <si>
    <t>2,68*12,69</t>
  </si>
  <si>
    <t>(12,67+10,90)/2*1,46</t>
  </si>
  <si>
    <t>1,48*12,74</t>
  </si>
  <si>
    <t>23</t>
  </si>
  <si>
    <t>63151527</t>
  </si>
  <si>
    <t>deska tepelně izolační minerální kontaktních fasád podélné vlákno λ=0,036 tl 100mm</t>
  </si>
  <si>
    <t>1877662815</t>
  </si>
  <si>
    <t>70,07*1,1 'Přepočtené koeficientem množství</t>
  </si>
  <si>
    <t>24</t>
  </si>
  <si>
    <t>622221041</t>
  </si>
  <si>
    <t>Montáž kontaktního zateplení lepením a mechanickým kotvením z desek z minerální vlny s podélnou orientací vláken na vnější stěny, tloušťky desek přes 160 mm</t>
  </si>
  <si>
    <t>339525727</t>
  </si>
  <si>
    <t>S.01</t>
  </si>
  <si>
    <t>3,95*3,678</t>
  </si>
  <si>
    <t>0,975*9,835</t>
  </si>
  <si>
    <t>15,56*8,44+0,70</t>
  </si>
  <si>
    <t>0,93*5,10</t>
  </si>
  <si>
    <t>8,13*8,44</t>
  </si>
  <si>
    <t>4,50*8,44</t>
  </si>
  <si>
    <t>"plocha změřená programem" 21,45</t>
  </si>
  <si>
    <t>2,685*3,70</t>
  </si>
  <si>
    <t>20,10*3,40</t>
  </si>
  <si>
    <t>-(0,64*0,50+0,19*5,00+2,53*0,58*2+2,52*2,64*2)</t>
  </si>
  <si>
    <t>"plocha změřená programem" 54,07</t>
  </si>
  <si>
    <t>11,40*(1,51+1,65)+2,60</t>
  </si>
  <si>
    <t>0,63*4,42</t>
  </si>
  <si>
    <t>25,80*1,65</t>
  </si>
  <si>
    <t>0,60*4,362</t>
  </si>
  <si>
    <t>"plocha změřená programem" 24,60</t>
  </si>
  <si>
    <t>0,60*8,44</t>
  </si>
  <si>
    <t>10,125*0,75</t>
  </si>
  <si>
    <t>"plocha změřená programem" 3,20</t>
  </si>
  <si>
    <t>0,80*8,44</t>
  </si>
  <si>
    <t>16,78*(1,65+1,20)</t>
  </si>
  <si>
    <t>9,03*0,75</t>
  </si>
  <si>
    <t>4,785*0,75</t>
  </si>
  <si>
    <t>(2,985+1,56)*8,78</t>
  </si>
  <si>
    <t>24,90*(1,65+1,20+0,75)</t>
  </si>
  <si>
    <t>Mezisoučet</t>
  </si>
  <si>
    <t>S.06</t>
  </si>
  <si>
    <t>"plocha změřená programem" 3,15</t>
  </si>
  <si>
    <t>"plocha změřená programem" 4,80</t>
  </si>
  <si>
    <t>"plocha změřená programem" 20,98</t>
  </si>
  <si>
    <t>"plocha změřená programem" 10,20</t>
  </si>
  <si>
    <t>S.10</t>
  </si>
  <si>
    <t>4,13*0,33</t>
  </si>
  <si>
    <t>25</t>
  </si>
  <si>
    <t>63151539</t>
  </si>
  <si>
    <t>deska tepelně izolační minerální kontaktních fasád podélné vlákno λ=0,036 tl 180mm</t>
  </si>
  <si>
    <t>-241274217</t>
  </si>
  <si>
    <t>772,549*1,1 'Přepočtené koeficientem množství</t>
  </si>
  <si>
    <t>26</t>
  </si>
  <si>
    <t>59051215</t>
  </si>
  <si>
    <t>hmoždinka ETA univerzální šroubovací fasádní s kovovým trnem pro montáž TI 8x60x235mm</t>
  </si>
  <si>
    <t>kus</t>
  </si>
  <si>
    <t>-1511976863</t>
  </si>
  <si>
    <t>předpoklad 6 ks/m2 - přesné množství bude určeno výtažnými zkouškami</t>
  </si>
  <si>
    <t>(732,056+1,363)*6</t>
  </si>
  <si>
    <t>4400,514*1,1 'Přepočtené koeficientem množství</t>
  </si>
  <si>
    <t>27</t>
  </si>
  <si>
    <t>59051222</t>
  </si>
  <si>
    <t>hmoždinka ETA univerzální šroubovací fasádní s kovovým trnem pro montáž TI 8x60x375mm</t>
  </si>
  <si>
    <t>-1033943624</t>
  </si>
  <si>
    <t>39,13*6</t>
  </si>
  <si>
    <t>234,78*1,1 'Přepočtené koeficientem množství</t>
  </si>
  <si>
    <t>28</t>
  </si>
  <si>
    <t>622222061</t>
  </si>
  <si>
    <t>Montáž kontaktního zateplení vnějšího ostění, nadpraží nebo parapetu lepením z desek z minerální vlny s podélnou nebo kolmou orientací vláken hloubky špalet přes 200 do 400 mm, tloušťky desek přes 40 do 80 mm</t>
  </si>
  <si>
    <t>-1865642124</t>
  </si>
  <si>
    <t>(2,42*6+1,64+1,01*2)</t>
  </si>
  <si>
    <t>(2,53+2,42*2)</t>
  </si>
  <si>
    <t>((1,03+2,10*2)*2+(1,03+2,11*2)*2)</t>
  </si>
  <si>
    <t>((2,53+0,58*2)*2+(2,52+2,64*2)*2)</t>
  </si>
  <si>
    <t>(2,42*3+(1,01+2,42))</t>
  </si>
  <si>
    <t>(2,53+2,29*2)</t>
  </si>
  <si>
    <t>(1,03+2,42*2)*4</t>
  </si>
  <si>
    <t>(2,23+2,42*2)</t>
  </si>
  <si>
    <t>29</t>
  </si>
  <si>
    <t>63151520</t>
  </si>
  <si>
    <t>deska tepelně izolační minerální kontaktních fasád podélné vlákno λ=0,036 tl 60mm</t>
  </si>
  <si>
    <t>-424308446</t>
  </si>
  <si>
    <t>0,36*(2,42*6+1,64+1,01*2)</t>
  </si>
  <si>
    <t>0,305*(2,53+2,42*2)</t>
  </si>
  <si>
    <t>0,38*((1,03+2,10*2)*2+(1,03+2,11*2)*2)</t>
  </si>
  <si>
    <t>0,40*((2,53+0,58*2)*2+(2,52+2,64*2)*2)</t>
  </si>
  <si>
    <t>0,36*(2,42*3+(1,01+2,42))</t>
  </si>
  <si>
    <t>0,305*(2,53+2,29*2)</t>
  </si>
  <si>
    <t>0,36*(1,03+2,42*2)*4</t>
  </si>
  <si>
    <t>0,34*(2,23+2,42*2)</t>
  </si>
  <si>
    <t>42,824*1,1 'Přepočtené koeficientem množství</t>
  </si>
  <si>
    <t>30</t>
  </si>
  <si>
    <t>622251105</t>
  </si>
  <si>
    <t>Montáž kontaktního zateplení lepením a mechanickým kotvením Příplatek k cenám za zápustnou montáž kotev s použitím tepelněizolačních zátek na vnější stěny z minerální vlny</t>
  </si>
  <si>
    <t>1520475090</t>
  </si>
  <si>
    <t>70,07+772,549</t>
  </si>
  <si>
    <t>31</t>
  </si>
  <si>
    <t>622252002</t>
  </si>
  <si>
    <t>Montáž profilů kontaktního zateplení ostatních stěnových, dilatačních apod. lepených do tmelu</t>
  </si>
  <si>
    <t>-427491568</t>
  </si>
  <si>
    <t>rohové</t>
  </si>
  <si>
    <t>12,68*4</t>
  </si>
  <si>
    <t>5,30+8,78+10,00</t>
  </si>
  <si>
    <t>5*2,90</t>
  </si>
  <si>
    <t>9,50+8,50*3</t>
  </si>
  <si>
    <t>3,73</t>
  </si>
  <si>
    <t>8,40*3+9,80</t>
  </si>
  <si>
    <t>13,00+9,50+8,80*2</t>
  </si>
  <si>
    <t>(2,34+1,47+1,48+3,25+0,94+3,05+1,44+2,45)*2</t>
  </si>
  <si>
    <t>(5,21+2,42+2,23+2,42+1,64+2,42+3,42+2,42+2,23+2,42+5,21+2,42+(2,23+2,42)*2+5,21+2,42+2,53+2,42+1,03+2,11+2+3,57+2,42+4,93+2,42+(2,23+2,42)*2)*2</t>
  </si>
  <si>
    <t>((2,53+0,58)*2+(2,52+2,64)*2+2,525+0,58+2,53+0,58+2,515+2,64+2,55+2,64)*2</t>
  </si>
  <si>
    <t>(5,21+2,42+(2,23+2,42)*6+3,42+2,42+(5,21+2,42)*2+2,53+2,29+(1,03+2,42)*2+1,33+2,42+4,905+2,42+4,93+2,42+4,94+2,42)*2</t>
  </si>
  <si>
    <t>(1,17+2,37)*2*2</t>
  </si>
  <si>
    <t>(1,17+2,00)*2*2</t>
  </si>
  <si>
    <t>32</t>
  </si>
  <si>
    <t>63127466</t>
  </si>
  <si>
    <t>profil rohový Al 23x23mm s výztužnou tkaninou š 100mm pro ETICS</t>
  </si>
  <si>
    <t>-1190519133</t>
  </si>
  <si>
    <t>712,36*1,05 'Přepočtené koeficientem množství</t>
  </si>
  <si>
    <t>33</t>
  </si>
  <si>
    <t>622273101</t>
  </si>
  <si>
    <t xml:space="preserve">Montáž zavěšené odvětrávané fasády na hliníkové nosné konstrukci  z fasádních desek na jednosměrné nosné konstrukci opláštění připevněné lepeným skrytým spojem stěn bez tepelné izolace</t>
  </si>
  <si>
    <t>-800699275</t>
  </si>
  <si>
    <t>34</t>
  </si>
  <si>
    <t>59155109.R01</t>
  </si>
  <si>
    <t>deska cementovláknitá fasádní s povrchovým akrylátovým nátěrem tl 8mm</t>
  </si>
  <si>
    <t>-1371229381</t>
  </si>
  <si>
    <t>113,982*1,25 'Přepočtené koeficientem množství</t>
  </si>
  <si>
    <t>35</t>
  </si>
  <si>
    <t>622273131</t>
  </si>
  <si>
    <t xml:space="preserve">Montáž zavěšené odvětrávané fasády na hliníkové nosné konstrukci  z fasádních desek na jednosměrné nosné konstrukci opláštění připevněné lepeným skrytým spojem stěn s vložením tepelné izolace, tloušťky 100 mm</t>
  </si>
  <si>
    <t>2031276332</t>
  </si>
  <si>
    <t>S.02</t>
  </si>
  <si>
    <t>pohled východní a západní</t>
  </si>
  <si>
    <t>(0,77+0,30*2+0,912+0,30+0,35+2,105+0,30+0,35+1,41+0,30*2+0,58+0,30*2+1,09+0,30*2+0,68+0,30*2+0,75+0,30*2+0,71+0,30*2)*2,42</t>
  </si>
  <si>
    <t>(0,93+0,30*2+1,08+0,30*2+0,48+0,30*2)*2,42</t>
  </si>
  <si>
    <t>(0,765+0,30*2+0,48+0,30*2+1,955+0,30*2+1,41+0,30*2+0,58+0,30*2+1,085+0,30*2+0,68+0,30*2+0,75+0,30*2+0,705+0,30*2)*2,42</t>
  </si>
  <si>
    <t>(1,075+0,30*2+0,93+0,30*2+1,08+0,30*2)*2,42</t>
  </si>
  <si>
    <t>3,67*8,44</t>
  </si>
  <si>
    <t>0,30*((2,53+2,42*2)+2,53+2,29*2)</t>
  </si>
  <si>
    <t>-(2,53*2,42+2,53*2,29)</t>
  </si>
  <si>
    <t>36</t>
  </si>
  <si>
    <t>59155109.R01.1</t>
  </si>
  <si>
    <t>-1240390575</t>
  </si>
  <si>
    <t>114,134*1,25 'Přepočtené koeficientem množství</t>
  </si>
  <si>
    <t>37</t>
  </si>
  <si>
    <t>622511112</t>
  </si>
  <si>
    <t>Omítka tenkovrstvá akrylátová vnějších ploch probarvená bez penetrace mozaiková střednězrnná stěn</t>
  </si>
  <si>
    <t>-379411717</t>
  </si>
  <si>
    <t>(0,30)*14,45</t>
  </si>
  <si>
    <t>38</t>
  </si>
  <si>
    <t>629991011</t>
  </si>
  <si>
    <t xml:space="preserve">Zakrytí vnějších ploch před znečištěním  včetně pozdějšího odkrytí výplní otvorů a svislých ploch fólií přilepenou lepící páskou</t>
  </si>
  <si>
    <t>1825585986</t>
  </si>
  <si>
    <t>Ostatní konstrukce a práce, bourání</t>
  </si>
  <si>
    <t>39</t>
  </si>
  <si>
    <t>941311111</t>
  </si>
  <si>
    <t xml:space="preserve">Montáž lešení řadového modulového lehkého pracovního s podlahami  s provozním zatížením tř. 3 do 200 kg/m2 šířky tř. SW06 přes 0,6 do 0,9 m, výšky do 10 m</t>
  </si>
  <si>
    <t>-4295382</t>
  </si>
  <si>
    <t>20,75*4,50</t>
  </si>
  <si>
    <t>21,00*(13,50+16,00)/2+2,50*2*13,00</t>
  </si>
  <si>
    <t>21,00*(11,00+9,50)/2</t>
  </si>
  <si>
    <t>20,00*4,50</t>
  </si>
  <si>
    <t>46,00*11,00-13,00*3,50</t>
  </si>
  <si>
    <t>(14,00+11,00)/2*11,00</t>
  </si>
  <si>
    <t>37,00*(10,00+11,00)/2</t>
  </si>
  <si>
    <t>10,50*3,00</t>
  </si>
  <si>
    <t>40</t>
  </si>
  <si>
    <t>941311211</t>
  </si>
  <si>
    <t xml:space="preserve">Montáž lešení řadového modulového lehkého pracovního s podlahami  s provozním zatížením tř. 3 do 200 kg/m2 Příplatek za první a každý další den použití lešení k ceně -1111 nebo -1112</t>
  </si>
  <si>
    <t>1710117946</t>
  </si>
  <si>
    <t>1791,375*90 'Přepočtené koeficientem množství</t>
  </si>
  <si>
    <t>41</t>
  </si>
  <si>
    <t>941311811</t>
  </si>
  <si>
    <t xml:space="preserve">Demontáž lešení řadového modulového lehkého pracovního s podlahami  s provozním zatížením tř. 3 do 200 kg/m2 šířky SW06 přes 0,6 do 0,9 m, výšky do 10 m</t>
  </si>
  <si>
    <t>-839356294</t>
  </si>
  <si>
    <t>42</t>
  </si>
  <si>
    <t>944511111</t>
  </si>
  <si>
    <t xml:space="preserve">Montáž ochranné sítě  zavěšené na konstrukci lešení z textilie z umělých vláken</t>
  </si>
  <si>
    <t>39784058</t>
  </si>
  <si>
    <t>43</t>
  </si>
  <si>
    <t>944511211</t>
  </si>
  <si>
    <t xml:space="preserve">Montáž ochranné sítě  Příplatek za první a každý další den použití sítě k ceně -1111</t>
  </si>
  <si>
    <t>79621271</t>
  </si>
  <si>
    <t>44</t>
  </si>
  <si>
    <t>944511811</t>
  </si>
  <si>
    <t xml:space="preserve">Demontáž ochranné sítě  zavěšené na konstrukci lešení z textilie z umělých vláken</t>
  </si>
  <si>
    <t>1837988726</t>
  </si>
  <si>
    <t>45</t>
  </si>
  <si>
    <t>944711112</t>
  </si>
  <si>
    <t xml:space="preserve">Montáž záchytné stříšky  zřizované současně s lehkým nebo těžkým lešením, šířky přes 1,5 do 2,0 m</t>
  </si>
  <si>
    <t>-1388508776</t>
  </si>
  <si>
    <t>1,50+1,00+1,50</t>
  </si>
  <si>
    <t>1,70</t>
  </si>
  <si>
    <t>46</t>
  </si>
  <si>
    <t>944711114</t>
  </si>
  <si>
    <t xml:space="preserve">Montáž záchytné stříšky  zřizované současně s lehkým nebo těžkým lešením, šířky přes 2,5 m</t>
  </si>
  <si>
    <t>1762962801</t>
  </si>
  <si>
    <t>2,60*2</t>
  </si>
  <si>
    <t>47</t>
  </si>
  <si>
    <t>944711212</t>
  </si>
  <si>
    <t xml:space="preserve">Montáž záchytné stříšky  Příplatek za první a každý další den použití záchytné stříšky k ceně -1112</t>
  </si>
  <si>
    <t>-50436053</t>
  </si>
  <si>
    <t>5,7*90 'Přepočtené koeficientem množství</t>
  </si>
  <si>
    <t>48</t>
  </si>
  <si>
    <t>944711214</t>
  </si>
  <si>
    <t xml:space="preserve">Montáž záchytné stříšky  Příplatek za první a každý další den použití záchytné stříšky k ceně -1114</t>
  </si>
  <si>
    <t>1303678586</t>
  </si>
  <si>
    <t>5,2*90 'Přepočtené koeficientem množství</t>
  </si>
  <si>
    <t>49</t>
  </si>
  <si>
    <t>944711812</t>
  </si>
  <si>
    <t xml:space="preserve">Demontáž záchytné stříšky  zřizované současně s lehkým nebo těžkým lešením, šířky přes 1,5 do 2,0 m</t>
  </si>
  <si>
    <t>782149330</t>
  </si>
  <si>
    <t>50</t>
  </si>
  <si>
    <t>944711814</t>
  </si>
  <si>
    <t xml:space="preserve">Demontáž záchytné stříšky  zřizované současně s lehkým nebo těžkým lešením, šířky přes 2,5 m</t>
  </si>
  <si>
    <t>1067146596</t>
  </si>
  <si>
    <t>51</t>
  </si>
  <si>
    <t>945231111</t>
  </si>
  <si>
    <t xml:space="preserve">Závěsná klec (pohyblivá pracovní plošina - lávka)  se zdvihem elektrickým výšky do 50 m délky do 1,20 m</t>
  </si>
  <si>
    <t>den</t>
  </si>
  <si>
    <t>-1129215016</t>
  </si>
  <si>
    <t>2 x klec</t>
  </si>
  <si>
    <t>90*2</t>
  </si>
  <si>
    <t>52</t>
  </si>
  <si>
    <t>949101111</t>
  </si>
  <si>
    <t xml:space="preserve">Lešení pomocné pracovní pro objekty pozemních staveb  pro zatížení do 150 kg/m2, o výšce lešeňové podlahy do 1,9 m</t>
  </si>
  <si>
    <t>-933101139</t>
  </si>
  <si>
    <t>oprava malby po výměně oken - ostění + přilehlá stěna</t>
  </si>
  <si>
    <t>4,62*1,00</t>
  </si>
  <si>
    <t>2,07*1,00</t>
  </si>
  <si>
    <t>1,36*1,00</t>
  </si>
  <si>
    <t>2,22*1,00</t>
  </si>
  <si>
    <t>1,00*(5,59+2,53+2,97+3,70+2,81+6,115+2,55+2,81+5,59+6,78+2,71+2,58+5,075+5,565+2,82+2,535)</t>
  </si>
  <si>
    <t>1,00*(7,555+3,215*2+7,535+7,52+7,55)</t>
  </si>
  <si>
    <t>1,00*(5,59+2,53+2,97+3,74+2,73+6,025+2,60+2,715+5,59+6,48+2,71+2,58+4,01+1,96+5,075+5,385+5,645)</t>
  </si>
  <si>
    <t>-177,925</t>
  </si>
  <si>
    <t>SDK</t>
  </si>
  <si>
    <t>7,51*2,815+0,61*2*2,815</t>
  </si>
  <si>
    <t>"plocha změřená programem" 11,85</t>
  </si>
  <si>
    <t>1,77*1,52</t>
  </si>
  <si>
    <t>4,675*1,74</t>
  </si>
  <si>
    <t>"plocha změřená programem" 11,65</t>
  </si>
  <si>
    <t>1,70*1,83</t>
  </si>
  <si>
    <t>4,68*1,77</t>
  </si>
  <si>
    <t>7,32*6,505</t>
  </si>
  <si>
    <t>53</t>
  </si>
  <si>
    <t>952901111</t>
  </si>
  <si>
    <t xml:space="preserve">Vyčištění budov nebo objektů před předáním do užívání  budov bytové nebo občanské výstavby, světlé výšky podlaží do 4 m</t>
  </si>
  <si>
    <t>40715076</t>
  </si>
  <si>
    <t>4,62*3,00</t>
  </si>
  <si>
    <t>2,07*3,00</t>
  </si>
  <si>
    <t>1,36*3,00</t>
  </si>
  <si>
    <t>2,22*3,00</t>
  </si>
  <si>
    <t>3,00*(5,59+2,53+2,97+3,70+2,81+6,115+2,55+2,81+5,59+6,78+2,71+2,58+5,075+5,565+2,82+2,535)</t>
  </si>
  <si>
    <t>3,00*(7,555+3,215*2+7,535+7,52+7,55)</t>
  </si>
  <si>
    <t>3,00*(5,59+2,53+2,97+3,74+2,73+6,025+2,60+2,715+5,59+6,48+2,71+2,58+4,01+1,96+5,075+5,385+5,645)</t>
  </si>
  <si>
    <t>54</t>
  </si>
  <si>
    <t>977151125</t>
  </si>
  <si>
    <t>Jádrové vrty diamantovými korunkami do stavebních materiálů (železobetonu, betonu, cihel, obkladů, dlažeb, kamene) průměru přes 180 do 200 mm</t>
  </si>
  <si>
    <t>-975744578</t>
  </si>
  <si>
    <t>2xDN200</t>
  </si>
  <si>
    <t>2*0,42*4</t>
  </si>
  <si>
    <t>55</t>
  </si>
  <si>
    <t>978013191</t>
  </si>
  <si>
    <t>Otlučení vápenných nebo vápenocementových omítek vnitřních ploch stěn s vyškrabáním spar, s očištěním zdiva, v rozsahu přes 50 do 100 %</t>
  </si>
  <si>
    <t>1657027567</t>
  </si>
  <si>
    <t>okna do 1 m2</t>
  </si>
  <si>
    <t>0,20*(0,51+0,56*2)</t>
  </si>
  <si>
    <t>0,20*(0,90+0,60*2)</t>
  </si>
  <si>
    <t>0,20*(0,89+0,60*2)</t>
  </si>
  <si>
    <t>okna do 2 m2</t>
  </si>
  <si>
    <t>0,20*(1,72+0,64*2)</t>
  </si>
  <si>
    <t>0,20*(2,69+0,64*2)</t>
  </si>
  <si>
    <t>0,20*(2,70+0,64*2)</t>
  </si>
  <si>
    <t>0,20*(1,70+0,64*2)</t>
  </si>
  <si>
    <t>okna do 4 m2</t>
  </si>
  <si>
    <t>0,20*(2,38+1,50*2)</t>
  </si>
  <si>
    <t>0,20*(2,40+0,90*2)</t>
  </si>
  <si>
    <t>0,20*(1,17+2,37*2)</t>
  </si>
  <si>
    <t>0,20*(1,18+2,37*2)</t>
  </si>
  <si>
    <t>0,20*(1,17+2,07*2)</t>
  </si>
  <si>
    <t>0,20*(1,18+2,07*2)</t>
  </si>
  <si>
    <t>0,20*(1,18+2,42*2)</t>
  </si>
  <si>
    <t>0,20*(1,49+2,37*2)</t>
  </si>
  <si>
    <t>okna přes 4 m2</t>
  </si>
  <si>
    <t>0,20*(5,37+2,37*2)</t>
  </si>
  <si>
    <t>0,20*(2,465+2,37*2)</t>
  </si>
  <si>
    <t>0,20*(3,57+2,37*2)</t>
  </si>
  <si>
    <t>0,20*(2,37+2,37*2)</t>
  </si>
  <si>
    <t>0,20*(5,35+2,37*2)</t>
  </si>
  <si>
    <t>0,20*(2,36+2,37*2)*2</t>
  </si>
  <si>
    <t>0,20*(3,88+2,37*2)</t>
  </si>
  <si>
    <t>0,20*(5,07+2,37*2)</t>
  </si>
  <si>
    <t>0,20*(2,37+2,37*2)*2</t>
  </si>
  <si>
    <t>0,20*(2,35+2,37*2)*2</t>
  </si>
  <si>
    <t>0,20*(5,075+2,37*2)</t>
  </si>
  <si>
    <t>0,20*(5,08+2,37*2)</t>
  </si>
  <si>
    <t>dveře 1. NP</t>
  </si>
  <si>
    <t>0,25*(1,78+3,07*2)</t>
  </si>
  <si>
    <t>0,20*(2,64+2,66*2)*4</t>
  </si>
  <si>
    <t>dveře 1. PP</t>
  </si>
  <si>
    <t>dveře včetně nadsvětlíku</t>
  </si>
  <si>
    <t>0,39*(1,48+3,25*2)</t>
  </si>
  <si>
    <t>0,39*(0,94+3,05*2)</t>
  </si>
  <si>
    <t>0,39*(1,50+2,45*2)</t>
  </si>
  <si>
    <t>56</t>
  </si>
  <si>
    <t>985112111</t>
  </si>
  <si>
    <t>Odsekání degradovaného betonu stěn, tloušťky do 10 mm</t>
  </si>
  <si>
    <t>-1489150904</t>
  </si>
  <si>
    <t>betonová plocha</t>
  </si>
  <si>
    <t>655,428</t>
  </si>
  <si>
    <t>57</t>
  </si>
  <si>
    <t>985131111</t>
  </si>
  <si>
    <t>Očištění ploch stěn, rubu kleneb a podlah tlakovou vodou</t>
  </si>
  <si>
    <t>207791161</t>
  </si>
  <si>
    <t>0,94*8,34</t>
  </si>
  <si>
    <t>0,825*1,395</t>
  </si>
  <si>
    <t>0,50*1,51</t>
  </si>
  <si>
    <t>2,36*1,08</t>
  </si>
  <si>
    <t>15,52*8,34</t>
  </si>
  <si>
    <t>sokl</t>
  </si>
  <si>
    <t>4,285*0,33</t>
  </si>
  <si>
    <t>0,56</t>
  </si>
  <si>
    <t>7,93*8,34</t>
  </si>
  <si>
    <t>plocha změřená programem</t>
  </si>
  <si>
    <t>56,80</t>
  </si>
  <si>
    <t>6,88</t>
  </si>
  <si>
    <t>53,60</t>
  </si>
  <si>
    <t>(1,55+1,51)*11,20</t>
  </si>
  <si>
    <t>3,95</t>
  </si>
  <si>
    <t>2,505*3,53</t>
  </si>
  <si>
    <t>0,43*4,320</t>
  </si>
  <si>
    <t>0,80*4,516</t>
  </si>
  <si>
    <t>25,20*1,55</t>
  </si>
  <si>
    <t>8,79*0,55</t>
  </si>
  <si>
    <t>0,30*0,35</t>
  </si>
  <si>
    <t>16,10*1,20</t>
  </si>
  <si>
    <t>0,60*8,34</t>
  </si>
  <si>
    <t>16,10*0,75</t>
  </si>
  <si>
    <t>1,26*1,10</t>
  </si>
  <si>
    <t>7,50</t>
  </si>
  <si>
    <t>1,30*1,10</t>
  </si>
  <si>
    <t>16,78*(1,55+1,20)</t>
  </si>
  <si>
    <t>(9,03+4,79)*0,75</t>
  </si>
  <si>
    <t>1,30*8,34</t>
  </si>
  <si>
    <t>25,17*(1,55+1,20+0,75)</t>
  </si>
  <si>
    <t>plcoha změřená programem</t>
  </si>
  <si>
    <t>19,60</t>
  </si>
  <si>
    <t>keramický obklad</t>
  </si>
  <si>
    <t>375,392</t>
  </si>
  <si>
    <t>58</t>
  </si>
  <si>
    <t>985311111</t>
  </si>
  <si>
    <t>Reprofilace betonu sanačními maltami na cementové bázi ručně stěn, tloušťky do 10 mm</t>
  </si>
  <si>
    <t>1006641012</t>
  </si>
  <si>
    <t>59</t>
  </si>
  <si>
    <t>985312111</t>
  </si>
  <si>
    <t>Stěrka k vyrovnání ploch reprofilovaného betonu stěn, tloušťky do 2 mm</t>
  </si>
  <si>
    <t>81872816</t>
  </si>
  <si>
    <t>60</t>
  </si>
  <si>
    <t>985321111</t>
  </si>
  <si>
    <t>Ochranný nátěr betonářské výztuže 1 vrstva tloušťky 1 mm na cementové bázi stěn, líce kleneb a podhledů</t>
  </si>
  <si>
    <t>-1623484184</t>
  </si>
  <si>
    <t>61</t>
  </si>
  <si>
    <t>985323111</t>
  </si>
  <si>
    <t>Spojovací můstek reprofilovaného betonu na cementové bázi, tloušťky 1 mm</t>
  </si>
  <si>
    <t>1936032256</t>
  </si>
  <si>
    <t>997</t>
  </si>
  <si>
    <t>Přesun sutě</t>
  </si>
  <si>
    <t>62</t>
  </si>
  <si>
    <t>997013213</t>
  </si>
  <si>
    <t xml:space="preserve">Vnitrostaveništní doprava suti a vybouraných hmot  vodorovně do 50 m svisle ručně pro budovy a haly výšky přes 9 do 12 m</t>
  </si>
  <si>
    <t>t</t>
  </si>
  <si>
    <t>-1336661552</t>
  </si>
  <si>
    <t>63</t>
  </si>
  <si>
    <t>997013501</t>
  </si>
  <si>
    <t xml:space="preserve">Odvoz suti a vybouraných hmot na skládku nebo meziskládku  se složením, na vzdálenost do 1 km</t>
  </si>
  <si>
    <t>1828630547</t>
  </si>
  <si>
    <t>64</t>
  </si>
  <si>
    <t>997013509</t>
  </si>
  <si>
    <t xml:space="preserve">Odvoz suti a vybouraných hmot na skládku nebo meziskládku  se složením, na vzdálenost Příplatek k ceně za každý další i započatý 1 km přes 1 km</t>
  </si>
  <si>
    <t>-547934001</t>
  </si>
  <si>
    <t>64,005*7 'Přepočtené koeficientem množství</t>
  </si>
  <si>
    <t>65</t>
  </si>
  <si>
    <t>997013601</t>
  </si>
  <si>
    <t>Poplatek za uložení stavebního odpadu na skládce (skládkovné) z prostého betonu zatříděného do Katalogu odpadů pod kódem 17 01 01</t>
  </si>
  <si>
    <t>-1344162607</t>
  </si>
  <si>
    <t>degradovaný beton</t>
  </si>
  <si>
    <t>14,419</t>
  </si>
  <si>
    <t>66</t>
  </si>
  <si>
    <t>997013607</t>
  </si>
  <si>
    <t>Poplatek za uložení stavebního odpadu na skládce (skládkovné) z tašek a keramických výrobků zatříděného do Katalogu odpadů pod kódem 17 01 03</t>
  </si>
  <si>
    <t>-314823320</t>
  </si>
  <si>
    <t>keramické obklady</t>
  </si>
  <si>
    <t>32,871</t>
  </si>
  <si>
    <t>67</t>
  </si>
  <si>
    <t>997013631</t>
  </si>
  <si>
    <t>Poplatek za uložení stavebního odpadu na skládce (skládkovné) směsného stavebního a demoličního zatříděného do Katalogu odpadů pod kódem 17 09 04</t>
  </si>
  <si>
    <t>-966955847</t>
  </si>
  <si>
    <t>64,081-14,419-32,871-4,952-6,703</t>
  </si>
  <si>
    <t>68</t>
  </si>
  <si>
    <t>997013813</t>
  </si>
  <si>
    <t>Poplatek za uložení stavebního odpadu na skládce (skládkovné) z plastických hmot zatříděného do Katalogu odpadů pod kódem 17 02 03</t>
  </si>
  <si>
    <t>190330019</t>
  </si>
  <si>
    <t>polystyren</t>
  </si>
  <si>
    <t>4,952</t>
  </si>
  <si>
    <t>69</t>
  </si>
  <si>
    <t>997013847</t>
  </si>
  <si>
    <t>Poplatek za uložení stavebního odpadu na skládce (skládkovné) asfaltového s obsahem dehtu zatříděného do Katalogu odpadů pod kódem 17 03 01</t>
  </si>
  <si>
    <t>-1014839525</t>
  </si>
  <si>
    <t>izolace</t>
  </si>
  <si>
    <t>6,703</t>
  </si>
  <si>
    <t>998</t>
  </si>
  <si>
    <t>Přesun hmot</t>
  </si>
  <si>
    <t>70</t>
  </si>
  <si>
    <t>998018002</t>
  </si>
  <si>
    <t xml:space="preserve">Přesun hmot pro budovy občanské výstavby, bydlení, výrobu a služby  ruční - bez užití mechanizace vodorovná dopravní vzdálenost do 100 m pro budovy s jakoukoliv nosnou konstrukcí výšky přes 6 do 12 m</t>
  </si>
  <si>
    <t>-2063794918</t>
  </si>
  <si>
    <t>PSV</t>
  </si>
  <si>
    <t>Práce a dodávky PSV</t>
  </si>
  <si>
    <t>712</t>
  </si>
  <si>
    <t>Povlakové krytiny</t>
  </si>
  <si>
    <t>71</t>
  </si>
  <si>
    <t>712311101</t>
  </si>
  <si>
    <t xml:space="preserve">Provedení povlakové krytiny střech plochých do 10° natěradly a tmely za studena  nátěrem lakem penetračním nebo asfaltovým</t>
  </si>
  <si>
    <t>726610750</t>
  </si>
  <si>
    <t>V.01 - 2. NP</t>
  </si>
  <si>
    <t>19,015*11,60</t>
  </si>
  <si>
    <t>atika</t>
  </si>
  <si>
    <t>0,80*(19,015+11,60)*2</t>
  </si>
  <si>
    <t>V.01 - střecha</t>
  </si>
  <si>
    <t>"plocha změřená programem" 694,62</t>
  </si>
  <si>
    <t>1,10*(15,30+25,85+3,03+18,02+15,35+25,92+2,985+17,96)</t>
  </si>
  <si>
    <t>V.03</t>
  </si>
  <si>
    <t>14,70*1,425</t>
  </si>
  <si>
    <t>0,80*(1,565*2+14,70)</t>
  </si>
  <si>
    <t>72</t>
  </si>
  <si>
    <t>11163150</t>
  </si>
  <si>
    <t>lak penetrační asfaltový</t>
  </si>
  <si>
    <t>-1638070079</t>
  </si>
  <si>
    <t>P</t>
  </si>
  <si>
    <t>Poznámka k položce:_x000d_
Spotřeba 0,3-0,4kg/m2</t>
  </si>
  <si>
    <t>1136,247*0,00032 'Přepočtené koeficientem množství</t>
  </si>
  <si>
    <t>73</t>
  </si>
  <si>
    <t>712340831</t>
  </si>
  <si>
    <t>Odstranění povlakové krytiny střech plochých do 10° z přitavených pásů NAIP v plné ploše jednovrstvé</t>
  </si>
  <si>
    <t>1829691759</t>
  </si>
  <si>
    <t>stávající asfaltové pásy</t>
  </si>
  <si>
    <t>(9,675+9,58)*11,59</t>
  </si>
  <si>
    <t>14,935*1,625</t>
  </si>
  <si>
    <t>plocha atiky</t>
  </si>
  <si>
    <t>0,30*(0,30+9,58+9,675+0,30+11,59)</t>
  </si>
  <si>
    <t>0,27*(0,30+9,58+9,675+0,20)</t>
  </si>
  <si>
    <t>0,30*1,625</t>
  </si>
  <si>
    <t>0,20*1,625</t>
  </si>
  <si>
    <t>0,20*11,59</t>
  </si>
  <si>
    <t>vytažení na atiku</t>
  </si>
  <si>
    <t>(343,188-342,988)*(11,59+9,58+9,675)*2</t>
  </si>
  <si>
    <t>(343,188-342,768)*(14,935+1,625*2)</t>
  </si>
  <si>
    <t>střecha</t>
  </si>
  <si>
    <t>(15,835-0,27*2)*17,96</t>
  </si>
  <si>
    <t>(15,835-0,27*2+3,03)*(25,845-17,96)</t>
  </si>
  <si>
    <t>(15,89-0,27*2)*18,02</t>
  </si>
  <si>
    <t>0,27*(0,27+7,345+0,95+7,00+0,27+25,845+0,27+3,03+18,02+0,27+4,02+0,95+10,38+0,27+25,915+0,27+2,985+17,96)</t>
  </si>
  <si>
    <t>(7,97-7,15)*(7,345+0,95+7,00+25,845+3,03+18,02+4,02+0,95+10,38+25,915+2,985+17,96)</t>
  </si>
  <si>
    <t>74</t>
  </si>
  <si>
    <t>712341559</t>
  </si>
  <si>
    <t>Provedení povlakové krytiny střech plochých do 10° pásy přitavením NAIP v plné ploše</t>
  </si>
  <si>
    <t>-547351557</t>
  </si>
  <si>
    <t>75</t>
  </si>
  <si>
    <t>62853004</t>
  </si>
  <si>
    <t>pás asfaltový natavitelný modifikovaný SBS tl 4,0mm s vložkou ze skleněné tkaniny a spalitelnou PE fólií nebo jemnozrnným minerálním posypem na horním povrchu</t>
  </si>
  <si>
    <t>1267262549</t>
  </si>
  <si>
    <t>1136,247*1,15 'Přepočtené koeficientem množství</t>
  </si>
  <si>
    <t>76</t>
  </si>
  <si>
    <t>712363604</t>
  </si>
  <si>
    <t>Provedení povlakové krytiny střech plochých do 10° s mechanicky kotvenou izolací včetně položení fólie a horkovzdušného svaření tl. tepelné izolace přes 240 mm budovy výšky do 18 m, kotvené do betonu vnitřní pole</t>
  </si>
  <si>
    <t>344030420</t>
  </si>
  <si>
    <t>0,40*(19,015+11,60)*2</t>
  </si>
  <si>
    <t>0,55*(15,30+25,85+3,03+18,02+15,35+25,92+2,985+17,96)</t>
  </si>
  <si>
    <t>0,40*(1,565*2+14,70)</t>
  </si>
  <si>
    <t>77</t>
  </si>
  <si>
    <t>28322013</t>
  </si>
  <si>
    <t>fólie hydroizolační střešní mPVC mechanicky kotvená tl 1,5mm barevná</t>
  </si>
  <si>
    <t>-1757375223</t>
  </si>
  <si>
    <t>1036,194*1,15 'Přepočtené koeficientem množství</t>
  </si>
  <si>
    <t>78</t>
  </si>
  <si>
    <t>712391171</t>
  </si>
  <si>
    <t xml:space="preserve">Provedení povlakové krytiny střech plochých do 10° -ostatní práce  provedení vrstvy textilní podkladní</t>
  </si>
  <si>
    <t>-1307510231</t>
  </si>
  <si>
    <t>79</t>
  </si>
  <si>
    <t>69311175</t>
  </si>
  <si>
    <t>geotextilie PP s ÚV stabilizací 500g/m2</t>
  </si>
  <si>
    <t>512585679</t>
  </si>
  <si>
    <t>80</t>
  </si>
  <si>
    <t>712998202</t>
  </si>
  <si>
    <t xml:space="preserve">Provedení povlakové krytiny střech - ostatní práce  montáž odvodňovacího prvku nouzového atikového přepadu z PVC na dešťovou vodu DN 125</t>
  </si>
  <si>
    <t>1405916874</t>
  </si>
  <si>
    <t>Z02</t>
  </si>
  <si>
    <t>81</t>
  </si>
  <si>
    <t>28342773</t>
  </si>
  <si>
    <t>přepad bezpečnostní atikový DN 125 s manžetou pro hydroizolaci z PVC-P</t>
  </si>
  <si>
    <t>-1307894765</t>
  </si>
  <si>
    <t>82</t>
  </si>
  <si>
    <t>998712102</t>
  </si>
  <si>
    <t>Přesun hmot pro povlakové krytiny stanovený z hmotnosti přesunovaného materiálu vodorovná dopravní vzdálenost do 50 m v objektech výšky přes 6 do 12 m</t>
  </si>
  <si>
    <t>-1642160218</t>
  </si>
  <si>
    <t>713</t>
  </si>
  <si>
    <t>Izolace tepelné</t>
  </si>
  <si>
    <t>83</t>
  </si>
  <si>
    <t>713131243</t>
  </si>
  <si>
    <t>Montáž tepelné izolace stěn rohožemi, pásy, deskami, dílci, bloky (izolační materiál ve specifikaci) lepením celoplošně s mechanickým kotvením, tloušťky izolace přes 140 do 200 mm</t>
  </si>
  <si>
    <t>-1796732881</t>
  </si>
  <si>
    <t>doplnění XPS ustoupení soklu</t>
  </si>
  <si>
    <t>84</t>
  </si>
  <si>
    <t>28376447</t>
  </si>
  <si>
    <t>deska z polystyrénu XPS, hrana rovná a strukturovaný povrch 300kPa tl 160mm</t>
  </si>
  <si>
    <t>906244781</t>
  </si>
  <si>
    <t>39,13*1,1 'Přepočtené koeficientem množství</t>
  </si>
  <si>
    <t>85</t>
  </si>
  <si>
    <t>713140843</t>
  </si>
  <si>
    <t>Odstranění tepelné izolace střech plochých z rohoží, pásů, dílců, desek, bloků nadstřešních izolací připevněných šrouby z polystyrenu suchého, tloušťka izolace přes 100 mm</t>
  </si>
  <si>
    <t>1765102343</t>
  </si>
  <si>
    <t>předpoklad</t>
  </si>
  <si>
    <t>86</t>
  </si>
  <si>
    <t>713141151</t>
  </si>
  <si>
    <t>Montáž tepelné izolace střech plochých rohožemi, pásy, deskami, dílci, bloky (izolační materiál ve specifikaci) kladenými volně jednovrstvá</t>
  </si>
  <si>
    <t>-1824761654</t>
  </si>
  <si>
    <t>87</t>
  </si>
  <si>
    <t>63151502</t>
  </si>
  <si>
    <t>deska tepelně izolační minerální plochých střech vrchní vrstva 70kPa λ=0,038-0,039 tl 100mm</t>
  </si>
  <si>
    <t>-1460870171</t>
  </si>
  <si>
    <t>915,194*1,02 'Přepočtené koeficientem množství</t>
  </si>
  <si>
    <t>88</t>
  </si>
  <si>
    <t>713141311</t>
  </si>
  <si>
    <t>Montáž tepelné izolace střech plochých spádovými klíny v ploše kladenými volně</t>
  </si>
  <si>
    <t>1308134237</t>
  </si>
  <si>
    <t>89</t>
  </si>
  <si>
    <t>28376104</t>
  </si>
  <si>
    <t>klín izolační z čedičové minerální vaty 70kPa spádový</t>
  </si>
  <si>
    <t>-1679703728</t>
  </si>
  <si>
    <t>tl. 120 mm</t>
  </si>
  <si>
    <t>19,015*11,60*0,12</t>
  </si>
  <si>
    <t>"plocha změřená programem" 694,62*0,12</t>
  </si>
  <si>
    <t>90</t>
  </si>
  <si>
    <t>-1319315467</t>
  </si>
  <si>
    <t>91</t>
  </si>
  <si>
    <t>28376103</t>
  </si>
  <si>
    <t>klín izolační z čedičové minerální vaty 50kPa spádový</t>
  </si>
  <si>
    <t>-1089829642</t>
  </si>
  <si>
    <t>tl. 40 mm</t>
  </si>
  <si>
    <t>19,015*11,60*0,04</t>
  </si>
  <si>
    <t>"plocha změřená programem" 694,62*0,04</t>
  </si>
  <si>
    <t>14,70*1,425*0,04</t>
  </si>
  <si>
    <t>92</t>
  </si>
  <si>
    <t>998713102</t>
  </si>
  <si>
    <t>Přesun hmot pro izolace tepelné stanovený z hmotnosti přesunovaného materiálu vodorovná dopravní vzdálenost do 50 m v objektech výšky přes 6 m do 12 m</t>
  </si>
  <si>
    <t>1361420010</t>
  </si>
  <si>
    <t>721</t>
  </si>
  <si>
    <t>Zdravotechnika - vnitřní kanalizace</t>
  </si>
  <si>
    <t>93</t>
  </si>
  <si>
    <t>721210824</t>
  </si>
  <si>
    <t xml:space="preserve">Demontáž kanalizačního příslušenství  střešních vtoků DN 150</t>
  </si>
  <si>
    <t>1934516280</t>
  </si>
  <si>
    <t>94</t>
  </si>
  <si>
    <t>721233112</t>
  </si>
  <si>
    <t>Střešní vtoky (vpusti) polypropylenové (PP) pro ploché střechy s odtokem svislým DN 110</t>
  </si>
  <si>
    <t>793412748</t>
  </si>
  <si>
    <t>Z01</t>
  </si>
  <si>
    <t>95</t>
  </si>
  <si>
    <t>998721102</t>
  </si>
  <si>
    <t>Přesun hmot pro vnitřní kanalizace stanovený z hmotnosti přesunovaného materiálu vodorovná dopravní vzdálenost do 50 m v objektech výšky přes 6 do 12 m</t>
  </si>
  <si>
    <t>-114535247</t>
  </si>
  <si>
    <t>751</t>
  </si>
  <si>
    <t>96</t>
  </si>
  <si>
    <t>751398022</t>
  </si>
  <si>
    <t>Montáž ostatních zařízení větrací mřížky stěnové, průřezu přes 0,04 do 0,100 m2</t>
  </si>
  <si>
    <t>-818998450</t>
  </si>
  <si>
    <t>97</t>
  </si>
  <si>
    <t>42972303</t>
  </si>
  <si>
    <t>mřížka stěnová otevřená jednořadá kovová úhel lamel 0° 300x150mm</t>
  </si>
  <si>
    <t>-658896</t>
  </si>
  <si>
    <t>98</t>
  </si>
  <si>
    <t>751398822</t>
  </si>
  <si>
    <t>Demontáž ostatních zařízení větrací mřížky stěnové, průřezu přes 0,04 do 0,100 m2</t>
  </si>
  <si>
    <t>618018370</t>
  </si>
  <si>
    <t>pozhled severní a jižní</t>
  </si>
  <si>
    <t>2+1</t>
  </si>
  <si>
    <t>99</t>
  </si>
  <si>
    <t>998751101</t>
  </si>
  <si>
    <t>Přesun hmot pro vzduchotechniku stanovený z hmotnosti přesunovaného materiálu vodorovná dopravní vzdálenost do 100 m v objektech výšky do 12 m</t>
  </si>
  <si>
    <t>1460758321</t>
  </si>
  <si>
    <t>763</t>
  </si>
  <si>
    <t>Konstrukce suché výstavby</t>
  </si>
  <si>
    <t>100</t>
  </si>
  <si>
    <t>763121421</t>
  </si>
  <si>
    <t>Stěna předsazená ze sádrokartonových desek s nosnou konstrukcí z ocelových profilů CW, UW jednoduše opláštěná deskou protipožární DF tl. 12,5 mm s izolací, EI 30, stěna tl. 62,5 mm, profil 50</t>
  </si>
  <si>
    <t>1596372145</t>
  </si>
  <si>
    <t>(0,35*2+0,50)*3,23*2</t>
  </si>
  <si>
    <t>101</t>
  </si>
  <si>
    <t>763131431</t>
  </si>
  <si>
    <t xml:space="preserve">Podhled ze sádrokartonových desek  dvouvrstvá zavěšená spodní konstrukce z ocelových profilů CD, UD jednoduše opláštěná deskou protipožární DF, tl. 12,5 mm, bez izolace, REI do 90</t>
  </si>
  <si>
    <t>2143805257</t>
  </si>
  <si>
    <t>(0,55+0,50)*8,915</t>
  </si>
  <si>
    <t>102</t>
  </si>
  <si>
    <t>763131451</t>
  </si>
  <si>
    <t xml:space="preserve">Podhled ze sádrokartonových desek  dvouvrstvá zavěšená spodní konstrukce z ocelových profilů CD, UD jednoduše opláštěná deskou impregnovanou H2, tl. 12,5 mm, bez izolace</t>
  </si>
  <si>
    <t>-357303860</t>
  </si>
  <si>
    <t>"plocha změřená programemů 11,65</t>
  </si>
  <si>
    <t>103</t>
  </si>
  <si>
    <t>763131721</t>
  </si>
  <si>
    <t xml:space="preserve">Podhled ze sádrokartonových desek  ostatní práce a konstrukce na podhledech ze sádrokartonových desek skokové změny výšky podhledu do 0,5 m</t>
  </si>
  <si>
    <t>1348030435</t>
  </si>
  <si>
    <t>8,915</t>
  </si>
  <si>
    <t>3,295+1,51</t>
  </si>
  <si>
    <t>3,265+1,54</t>
  </si>
  <si>
    <t>104</t>
  </si>
  <si>
    <t>763131722</t>
  </si>
  <si>
    <t xml:space="preserve">Podhled ze sádrokartonových desek  ostatní práce a konstrukce na podhledech ze sádrokartonových desek skokové změny výšky podhledu přes 0,5 m</t>
  </si>
  <si>
    <t>1833219860</t>
  </si>
  <si>
    <t>2,815*2</t>
  </si>
  <si>
    <t>105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</si>
  <si>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</si>
  <si>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</si>
  <si>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-386716320</t>
  </si>
  <si>
    <t>764</t>
  </si>
  <si>
    <t>Konstrukce klempířské</t>
  </si>
  <si>
    <t>106</t>
  </si>
  <si>
    <t>764002851</t>
  </si>
  <si>
    <t>Demontáž klempířských konstrukcí oplechování parapetů do suti</t>
  </si>
  <si>
    <t>-2068617356</t>
  </si>
  <si>
    <t>2,34</t>
  </si>
  <si>
    <t>5,33+2,35+1,13*2+3,54+2,35+5,33*2+2,35*4+2,65*5+1,15*4+3,83+5,05</t>
  </si>
  <si>
    <t>5,33*3+2,35*5+1,13*2+3,54+2,65+1,15*4+2,35+1,45+3,83+5,05+5,06</t>
  </si>
  <si>
    <t>107</t>
  </si>
  <si>
    <t>764222403</t>
  </si>
  <si>
    <t>Oplechování střešních prvků z hliníkového plechu štítu závětrnou lištou rš 250 mm</t>
  </si>
  <si>
    <t>1238072762</t>
  </si>
  <si>
    <t>K.01</t>
  </si>
  <si>
    <t>12,60</t>
  </si>
  <si>
    <t>K.02</t>
  </si>
  <si>
    <t>K.03</t>
  </si>
  <si>
    <t>27,00</t>
  </si>
  <si>
    <t>K.04</t>
  </si>
  <si>
    <t>3,00*2</t>
  </si>
  <si>
    <t>K.05</t>
  </si>
  <si>
    <t>18,00*2</t>
  </si>
  <si>
    <t>K.06</t>
  </si>
  <si>
    <t>16,50</t>
  </si>
  <si>
    <t>K.07</t>
  </si>
  <si>
    <t>K.08</t>
  </si>
  <si>
    <t>5,80</t>
  </si>
  <si>
    <t>K.17</t>
  </si>
  <si>
    <t>20,20</t>
  </si>
  <si>
    <t>K.18</t>
  </si>
  <si>
    <t>19,30</t>
  </si>
  <si>
    <t>K.19</t>
  </si>
  <si>
    <t>2,50</t>
  </si>
  <si>
    <t>K.28</t>
  </si>
  <si>
    <t>3,50</t>
  </si>
  <si>
    <t>108</t>
  </si>
  <si>
    <t>764222404</t>
  </si>
  <si>
    <t>Oplechování střešních prvků z hliníkového plechu štítu závětrnou lištou rš 330 mm</t>
  </si>
  <si>
    <t>2092778954</t>
  </si>
  <si>
    <t>K.09</t>
  </si>
  <si>
    <t>2,80</t>
  </si>
  <si>
    <t>K.25</t>
  </si>
  <si>
    <t>15,00</t>
  </si>
  <si>
    <t>109</t>
  </si>
  <si>
    <t>764226443</t>
  </si>
  <si>
    <t>Oplechování parapetů z hliníkového plechu rovných celoplošně lepené, bez rohů rš 250 mm</t>
  </si>
  <si>
    <t>1097107925</t>
  </si>
  <si>
    <t>K.31</t>
  </si>
  <si>
    <t>0,95*11</t>
  </si>
  <si>
    <t>K.32</t>
  </si>
  <si>
    <t>1,10*5</t>
  </si>
  <si>
    <t>K.33</t>
  </si>
  <si>
    <t>0,50*2</t>
  </si>
  <si>
    <t>K.34</t>
  </si>
  <si>
    <t>2,10*2</t>
  </si>
  <si>
    <t>K.35</t>
  </si>
  <si>
    <t>1,50*2</t>
  </si>
  <si>
    <t>K.36</t>
  </si>
  <si>
    <t>0,65*2</t>
  </si>
  <si>
    <t>110</t>
  </si>
  <si>
    <t>764226444</t>
  </si>
  <si>
    <t>Oplechování parapetů z hliníkového plechu rovných celoplošně lepené, bez rohů rš 330 mm</t>
  </si>
  <si>
    <t>1739065059</t>
  </si>
  <si>
    <t>K.38</t>
  </si>
  <si>
    <t>111</t>
  </si>
  <si>
    <t>764226446</t>
  </si>
  <si>
    <t>Oplechování parapetů z hliníkového plechu rovných celoplošně lepené, bez rohů rš 500 mm</t>
  </si>
  <si>
    <t>-1268626336</t>
  </si>
  <si>
    <t>K.10</t>
  </si>
  <si>
    <t>5,20*7</t>
  </si>
  <si>
    <t>K.11</t>
  </si>
  <si>
    <t>4,90*4</t>
  </si>
  <si>
    <t>K.12</t>
  </si>
  <si>
    <t>K.13</t>
  </si>
  <si>
    <t>2,30*12</t>
  </si>
  <si>
    <t>K.14</t>
  </si>
  <si>
    <t>4,00</t>
  </si>
  <si>
    <t>K.15</t>
  </si>
  <si>
    <t>3,50*3</t>
  </si>
  <si>
    <t>K.16</t>
  </si>
  <si>
    <t>1,10*13</t>
  </si>
  <si>
    <t>112</t>
  </si>
  <si>
    <t>764226447</t>
  </si>
  <si>
    <t>Oplechování parapetů z hliníkového plechu rovných celoplošně lepené, bez rohů rš 670 mm</t>
  </si>
  <si>
    <t>275472006</t>
  </si>
  <si>
    <t>K.37</t>
  </si>
  <si>
    <t>113</t>
  </si>
  <si>
    <t>764321406</t>
  </si>
  <si>
    <t>Lemování zdí z hliníkového plechu boční nebo horní rovných, střech s krytinou prejzovou nebo vlnitou rš 500 mm</t>
  </si>
  <si>
    <t>1365408893</t>
  </si>
  <si>
    <t>K.20</t>
  </si>
  <si>
    <t>12,50</t>
  </si>
  <si>
    <t>K.21</t>
  </si>
  <si>
    <t>10,00</t>
  </si>
  <si>
    <t>K.22</t>
  </si>
  <si>
    <t>1,00</t>
  </si>
  <si>
    <t>114</t>
  </si>
  <si>
    <t>764321407</t>
  </si>
  <si>
    <t>Lemování zdí z hliníkového plechu boční nebo horní rovných, střech s krytinou prejzovou nebo vlnitou rš 670 mm</t>
  </si>
  <si>
    <t>324868262</t>
  </si>
  <si>
    <t>K.23</t>
  </si>
  <si>
    <t>2,53*2</t>
  </si>
  <si>
    <t>K.24</t>
  </si>
  <si>
    <t>2,65*2</t>
  </si>
  <si>
    <t>K.26</t>
  </si>
  <si>
    <t>K.27</t>
  </si>
  <si>
    <t>115</t>
  </si>
  <si>
    <t>764521404</t>
  </si>
  <si>
    <t>Žlab podokapní z hliníkového plechu včetně háků a čel půlkruhový rš 330 mm</t>
  </si>
  <si>
    <t>1725265314</t>
  </si>
  <si>
    <t>K.29</t>
  </si>
  <si>
    <t>116</t>
  </si>
  <si>
    <t>764528421</t>
  </si>
  <si>
    <t>Svod z hliníkového plechu včetně objímek, kolen a odskoků kruhový, průměru 80 mm</t>
  </si>
  <si>
    <t>-1998708390</t>
  </si>
  <si>
    <t>K.30</t>
  </si>
  <si>
    <t>5,00</t>
  </si>
  <si>
    <t>117</t>
  </si>
  <si>
    <t>998764102</t>
  </si>
  <si>
    <t>Přesun hmot pro konstrukce klempířské stanovený z hmotnosti přesunovaného materiálu vodorovná dopravní vzdálenost do 50 m v objektech výšky přes 6 do 12 m</t>
  </si>
  <si>
    <t>442207326</t>
  </si>
  <si>
    <t>766</t>
  </si>
  <si>
    <t>Konstrukce truhlářské</t>
  </si>
  <si>
    <t>118</t>
  </si>
  <si>
    <t>766.R01</t>
  </si>
  <si>
    <t>Demontáž a zpětná montáž dřevěného obožení radiátorů - dřevěná kapotáž (stěna) před radiátorem a nad radiátorem (parapet) na nosném ocelovém rámu</t>
  </si>
  <si>
    <t>ks</t>
  </si>
  <si>
    <t>-1914399315</t>
  </si>
  <si>
    <t>8,70+9,00+6,60+ 8,50+11,00</t>
  </si>
  <si>
    <t xml:space="preserve">8,70+9,00+8,50+11,30+5,30 </t>
  </si>
  <si>
    <t>767</t>
  </si>
  <si>
    <t>Konstrukce zámečnické</t>
  </si>
  <si>
    <t>119</t>
  </si>
  <si>
    <t>767.Z03</t>
  </si>
  <si>
    <t>D + M záchytného systému pro údržbu střechy, stojky + nerezové lano, výrobek s revizí, délka 110 bm, materiál z nerezu, stojky kotveny do střechy</t>
  </si>
  <si>
    <t>1643668170</t>
  </si>
  <si>
    <t>120</t>
  </si>
  <si>
    <t>767.Z04</t>
  </si>
  <si>
    <t>D + M Vstupních dveří s nadsvětlíkem, AL profil, tep. izol. trojsklo, středové stěsnění, RAL 7016, U = 0,90 W/(m2K)</t>
  </si>
  <si>
    <t>90032001</t>
  </si>
  <si>
    <t>Z04</t>
  </si>
  <si>
    <t>4,94*2,42*4</t>
  </si>
  <si>
    <t>121</t>
  </si>
  <si>
    <t>767.Z05</t>
  </si>
  <si>
    <t>1739662</t>
  </si>
  <si>
    <t>Z05</t>
  </si>
  <si>
    <t>5,23*2,42*6</t>
  </si>
  <si>
    <t>122</t>
  </si>
  <si>
    <t>767.Z06</t>
  </si>
  <si>
    <t>-713625713</t>
  </si>
  <si>
    <t>Z06</t>
  </si>
  <si>
    <t>2,23*2,42*12</t>
  </si>
  <si>
    <t>123</t>
  </si>
  <si>
    <t>767.Z07</t>
  </si>
  <si>
    <t>983134457</t>
  </si>
  <si>
    <t>Z07</t>
  </si>
  <si>
    <t>3,57*1,90*1</t>
  </si>
  <si>
    <t>124</t>
  </si>
  <si>
    <t>767.Z08</t>
  </si>
  <si>
    <t>-846481397</t>
  </si>
  <si>
    <t>Z08</t>
  </si>
  <si>
    <t>125</t>
  </si>
  <si>
    <t>767.Z09</t>
  </si>
  <si>
    <t>1562484521</t>
  </si>
  <si>
    <t>Z09</t>
  </si>
  <si>
    <t>1,01*1,90*4</t>
  </si>
  <si>
    <t>126</t>
  </si>
  <si>
    <t>767.Z10</t>
  </si>
  <si>
    <t>-419641996</t>
  </si>
  <si>
    <t>Z10</t>
  </si>
  <si>
    <t>1,30*1,90*1</t>
  </si>
  <si>
    <t>127</t>
  </si>
  <si>
    <t>767.Z11</t>
  </si>
  <si>
    <t>1109396746</t>
  </si>
  <si>
    <t>Z11</t>
  </si>
  <si>
    <t>3,40*1,90*1</t>
  </si>
  <si>
    <t>128</t>
  </si>
  <si>
    <t>767832121</t>
  </si>
  <si>
    <t>Montáž venkovních požárních žebříků do betonu se suchovodem</t>
  </si>
  <si>
    <t>-395360817</t>
  </si>
  <si>
    <t>Z12</t>
  </si>
  <si>
    <t>8,80</t>
  </si>
  <si>
    <t>129</t>
  </si>
  <si>
    <t>44983001</t>
  </si>
  <si>
    <t>žebřík venkovní se suchovodem v provedení žárový Zn</t>
  </si>
  <si>
    <t>-94315173</t>
  </si>
  <si>
    <t>130</t>
  </si>
  <si>
    <t>767832801</t>
  </si>
  <si>
    <t>Demontáž venkovních požárních žebříků s ochranným košem</t>
  </si>
  <si>
    <t>1395669138</t>
  </si>
  <si>
    <t>348,567-340,587</t>
  </si>
  <si>
    <t>131</t>
  </si>
  <si>
    <t>767834112</t>
  </si>
  <si>
    <t>Montáž venkovních požárních žebříků Příplatek k cenám za montáž ochranného koše, připevněného svařováním</t>
  </si>
  <si>
    <t>-1148800962</t>
  </si>
  <si>
    <t>132</t>
  </si>
  <si>
    <t>767893116</t>
  </si>
  <si>
    <t>Montáž stříšek nad venkovními vstupy z kovových profilů kotvených k nosné konstrukci pomocí závěsů, výplň ze skla rovná, šířky přes 1,50 do 2,00 m</t>
  </si>
  <si>
    <t>735251963</t>
  </si>
  <si>
    <t>Z19</t>
  </si>
  <si>
    <t>u dveří 0.16</t>
  </si>
  <si>
    <t>133</t>
  </si>
  <si>
    <t>63437001</t>
  </si>
  <si>
    <t>stříška vchodová rovná, kotvená pomocí konzol, nerezový rám, výplň vrstvené bezpečnostní sklo 1600x900mm</t>
  </si>
  <si>
    <t>-702326381</t>
  </si>
  <si>
    <t>134</t>
  </si>
  <si>
    <t>998767102</t>
  </si>
  <si>
    <t>Přesun hmot pro zámečnické konstrukce stanovený z hmotnosti přesunovaného materiálu vodorovná dopravní vzdálenost do 50 m v objektech výšky přes 6 do 12 m</t>
  </si>
  <si>
    <t>815035251</t>
  </si>
  <si>
    <t>781</t>
  </si>
  <si>
    <t>Dokončovací práce - obklady</t>
  </si>
  <si>
    <t>135</t>
  </si>
  <si>
    <t>781473810</t>
  </si>
  <si>
    <t>Demontáž obkladů z dlaždic keramických lepených</t>
  </si>
  <si>
    <t>-769277360</t>
  </si>
  <si>
    <t>0,18*(1,17+2,37)*2*2</t>
  </si>
  <si>
    <t>0,16*(1,17+2,00)*2*2</t>
  </si>
  <si>
    <t>oprava keramického obkladu typ 03</t>
  </si>
  <si>
    <t>-0,16*1,20*4</t>
  </si>
  <si>
    <t>vybourání parapetu o vstupních dveří do spojivacího krčku</t>
  </si>
  <si>
    <t>-0,75*0,86*4</t>
  </si>
  <si>
    <t>136</t>
  </si>
  <si>
    <t>781571131</t>
  </si>
  <si>
    <t>Montáž obkladů ostění z obkladaček keramických lepených flexibilním lepidlem šířky ostění do 200 mm</t>
  </si>
  <si>
    <t>1307310654</t>
  </si>
  <si>
    <t>137</t>
  </si>
  <si>
    <t>59761026</t>
  </si>
  <si>
    <t>obklad keramický hladký do 12ks/m2</t>
  </si>
  <si>
    <t>-1819826498</t>
  </si>
  <si>
    <t>53,68*0,22 'Přepočtené koeficientem množství</t>
  </si>
  <si>
    <t>138</t>
  </si>
  <si>
    <t>781731810</t>
  </si>
  <si>
    <t xml:space="preserve">Demontáž obkladů z obkladaček cihelných  kladených do malty</t>
  </si>
  <si>
    <t>667749730</t>
  </si>
  <si>
    <t>(14,29+1,565+0,22+0,425+1,58+0,47)*2,910</t>
  </si>
  <si>
    <t>0,21*(2,65+0,58*2)*2</t>
  </si>
  <si>
    <t>0,17*(2,64+2,66*2)*2</t>
  </si>
  <si>
    <t>-(2,64*2,66*2+2,65*0,58*2)</t>
  </si>
  <si>
    <t>3,57*(1,59+4,31)</t>
  </si>
  <si>
    <t>11,611*(2,36)</t>
  </si>
  <si>
    <t>12,50*(3,475+5,05)/2</t>
  </si>
  <si>
    <t>0,18*(2,38+1,50*2+0,51*2+0,56*2)</t>
  </si>
  <si>
    <t>-(1,50*2,45+0,94*3,05+1,48*3,25+0,51*0,56+2,38*1,50)</t>
  </si>
  <si>
    <t>3,67*8,34</t>
  </si>
  <si>
    <t>0,10*(2,67+2,42*2)*2</t>
  </si>
  <si>
    <t>-(2,67*2,42*2)</t>
  </si>
  <si>
    <t>3,60*19,90</t>
  </si>
  <si>
    <t>0,21*(2,65+0,58*2)</t>
  </si>
  <si>
    <t>0,17*(2,65+2,66*2)*2</t>
  </si>
  <si>
    <t>-(2,55+2,65*0,58*2+2,65*2,66*2)</t>
  </si>
  <si>
    <t>2,11*(1,24*2+2,42+1,26)</t>
  </si>
  <si>
    <t>0,18*(2,11*2)*4</t>
  </si>
  <si>
    <t>2,42*(1,22+1,94+0,94+0,81+0,96+0,375)</t>
  </si>
  <si>
    <t>0,14*(2,42*2)*5</t>
  </si>
  <si>
    <t>2,42*(0,81+0,96+0,36+0,375)</t>
  </si>
  <si>
    <t>0,14*(2,42*2)*4</t>
  </si>
  <si>
    <t>komín</t>
  </si>
  <si>
    <t>(9,375+11,50)/2*1,26</t>
  </si>
  <si>
    <t>24,00</t>
  </si>
  <si>
    <t>2,42*(0,35+0,645+0,36+1,835+1,29+0,26+0,46+0,97+0,56+0,63+0,59+0,44)</t>
  </si>
  <si>
    <t>0,16*(2,42*2)*11</t>
  </si>
  <si>
    <t>2,42*(0,35+0,645+1,29+0,26+0,46+0,97+0,56+0,63+0,59+0,44)</t>
  </si>
  <si>
    <t>2,05+5,15+0,175*2</t>
  </si>
  <si>
    <t>0,16*(2,42*2)*10</t>
  </si>
  <si>
    <t>0,16*(1,78+3,02*2)</t>
  </si>
  <si>
    <t>11,611*1,28</t>
  </si>
  <si>
    <t>139</t>
  </si>
  <si>
    <t>781734112</t>
  </si>
  <si>
    <t>Montáž obkladů vnějších stěn z obkladaček cihelných lepených flexibilním lepidlem přes 50 do 85 ks/m2</t>
  </si>
  <si>
    <t>-1963611980</t>
  </si>
  <si>
    <t>(0,30)*(9,30+7,00+2,45+2,505)</t>
  </si>
  <si>
    <t>(0,30)*(0,92+5,91+10,00+10,50+2,81)</t>
  </si>
  <si>
    <t>(0,30)*(9,50+8,30+27,63+2,985)</t>
  </si>
  <si>
    <t>ostění</t>
  </si>
  <si>
    <t>10,902/1,10+47,106/1,10</t>
  </si>
  <si>
    <t>140</t>
  </si>
  <si>
    <t>59521230</t>
  </si>
  <si>
    <t>pásek obkladový vápenopískový 240x71x16mm nebarvený</t>
  </si>
  <si>
    <t>754829158</t>
  </si>
  <si>
    <t>970,893*1,1 'Přepočtené koeficientem množství</t>
  </si>
  <si>
    <t>141</t>
  </si>
  <si>
    <t>781739194.01</t>
  </si>
  <si>
    <t>Montáž obkladů vnějších stěn z obkladaček cihelných Příplatek k cenám za vyrovnání nerovného povrchu</t>
  </si>
  <si>
    <t>-768777337</t>
  </si>
  <si>
    <t>hodiny</t>
  </si>
  <si>
    <t>3,60*3,60</t>
  </si>
  <si>
    <t>severní fasáda</t>
  </si>
  <si>
    <t>2,025*12,50</t>
  </si>
  <si>
    <t>jižní fasáda</t>
  </si>
  <si>
    <t>1,35*8,50</t>
  </si>
  <si>
    <t>142</t>
  </si>
  <si>
    <t>998781102</t>
  </si>
  <si>
    <t>Přesun hmot pro obklady keramické stanovený z hmotnosti přesunovaného materiálu vodorovná dopravní vzdálenost do 50 m v objektech výšky přes 6 do 12 m</t>
  </si>
  <si>
    <t>-553770531</t>
  </si>
  <si>
    <t>784</t>
  </si>
  <si>
    <t>Dokončovací práce - malby a tapety</t>
  </si>
  <si>
    <t>143</t>
  </si>
  <si>
    <t>784111001</t>
  </si>
  <si>
    <t>Oprášení (ometení) podkladu v místnostech výšky do 3,80 m</t>
  </si>
  <si>
    <t>-1017467334</t>
  </si>
  <si>
    <t>4,62*2,985</t>
  </si>
  <si>
    <t>2,07*3,74</t>
  </si>
  <si>
    <t>1,36*3,53</t>
  </si>
  <si>
    <t>2,22*2,93</t>
  </si>
  <si>
    <t>-(2,34*1,47+1,48*3,25+0,94*3,05+1,44*2,45)</t>
  </si>
  <si>
    <t>3,23*(5,59+2,53+2,97+3,70+2,81+6,115+2,55+2,81+5,59+6,78+2,71+2,58+5,075+5,565+2,82+2,535)</t>
  </si>
  <si>
    <t>-(5,21*2,42+2,23*2,42+1,64*2,42+3,42*2,42+2,23*2,42+5,21*2,42+2,23*2,42*2+5,21*2,42+2,53*2,42+1,03*2,11*2+3,57*2,42+4,93*2,42+2,23*2,42*2)</t>
  </si>
  <si>
    <t>2,89*(7,555+3,215*2+7,535+7,52+7,55)</t>
  </si>
  <si>
    <t>-(2,53*0,58*2+2,52*2,64*2+2,525*0,58+2,53*0,58+2,515*2,64+2,55*2,64)</t>
  </si>
  <si>
    <t>3,23*(5,59+2,53+2,97+3,74+2,73+6,025+2,60+2,715+5,59+6,48+2,71+2,58+4,01+1,96+5,075+5,385+5,645)</t>
  </si>
  <si>
    <t>-(5,21*2,42+2,23*2,42*6+3,42*2,42+5,21*2,42*2+2,53*2,29+1,03*2,42*2+1,33*2,42+4,905*2,42+4,93*2,42+4,94*2,42)</t>
  </si>
  <si>
    <t>144</t>
  </si>
  <si>
    <t>784171111</t>
  </si>
  <si>
    <t>Zakrytí nemalovaných ploch (materiál ve specifikaci) včetně pozdějšího odkrytí svislých ploch např. stěn, oken, dveří v místnostech výšky do 3,80</t>
  </si>
  <si>
    <t>-1558675391</t>
  </si>
  <si>
    <t>145</t>
  </si>
  <si>
    <t>58124844</t>
  </si>
  <si>
    <t>fólie pro malířské potřeby zakrývací tl 25µ 4x5m</t>
  </si>
  <si>
    <t>-1722892307</t>
  </si>
  <si>
    <t>288,912*1,05 'Přepočtené koeficientem množství</t>
  </si>
  <si>
    <t>146</t>
  </si>
  <si>
    <t>784181121</t>
  </si>
  <si>
    <t>Penetrace podkladu jednonásobná hloubková akrylátová bezbarvá v místnostech výšky do 3,80 m</t>
  </si>
  <si>
    <t>1738388175</t>
  </si>
  <si>
    <t>147</t>
  </si>
  <si>
    <t>784211101</t>
  </si>
  <si>
    <t>Malby z malířských směsí otěruvzdorných za mokra dvojnásobné, bílé za mokra otěruvzdorné výborně v místnostech výšky do 3,80 m</t>
  </si>
  <si>
    <t>-1646633029</t>
  </si>
  <si>
    <t>D.1.4.1.c - Vytápění staveb</t>
  </si>
  <si>
    <t>3 - Svislé a kompletní konstrukce</t>
  </si>
  <si>
    <t>4 - Vodorovné konstrukce</t>
  </si>
  <si>
    <t>61 - Upravy povrchů vnitřní</t>
  </si>
  <si>
    <t>94 - Lešení a stavební výtahy</t>
  </si>
  <si>
    <t>97 - Prorážení otvorů</t>
  </si>
  <si>
    <t>713 - Izolace tepelné</t>
  </si>
  <si>
    <t>732 - Strojovny</t>
  </si>
  <si>
    <t>733 - Rozvod potrubí</t>
  </si>
  <si>
    <t>734 - Armatury</t>
  </si>
  <si>
    <t>735 - Otopná tělesa</t>
  </si>
  <si>
    <t>Svislé a kompletní konstrukce</t>
  </si>
  <si>
    <t>310235241R00</t>
  </si>
  <si>
    <t>Zazdívka otvorů o ploše do 0,0225 m2 ve zdivu nadzákladovém cihlami pálenými o tloušťce zdi do 300 mm</t>
  </si>
  <si>
    <t>Poznámka k položce:_x000d_
včetně pomocného pracovního lešení</t>
  </si>
  <si>
    <t>Vodorovné konstrukce</t>
  </si>
  <si>
    <t>411387531R00</t>
  </si>
  <si>
    <t>Zabetonování otvorů do 0,25 m2 ve stropech železobetonových a tvárnicových a v klenbách cihelných nebo betonových</t>
  </si>
  <si>
    <t>Poznámka k položce:_x000d_
včetně bednění, odbednění a výztuže (s dodáním hmot),</t>
  </si>
  <si>
    <t>Upravy povrchů vnitřní</t>
  </si>
  <si>
    <t>602013131RT5</t>
  </si>
  <si>
    <t xml:space="preserve">Omítka stěn z hotových směsí omítka jednovrstvá, vápenocementová,  , tloušťka vrstvy 20 mm, ruční provádění</t>
  </si>
  <si>
    <t>Poznámka k položce:_x000d_
po jednotlivých vrstvách</t>
  </si>
  <si>
    <t>602013141RT1</t>
  </si>
  <si>
    <t xml:space="preserve">Omítka stěn z hotových směsí vrstva štuková, vápenná,  , tloušťka vrstvy 2 mm, ruční provádění</t>
  </si>
  <si>
    <t>Lešení a stavební výtahy</t>
  </si>
  <si>
    <t>941955002R00</t>
  </si>
  <si>
    <t>Lešení lehké pracovní pomocné pomocné, o výšce lešeňové podlahy přes 1,2 do 1,9 m</t>
  </si>
  <si>
    <t>Prorážení otvorů</t>
  </si>
  <si>
    <t>971033231R00</t>
  </si>
  <si>
    <t xml:space="preserve">Vybourání otvorů ve zdivu cihelném z jakýchkoliv cihel pálených  na jakoukoliv maltu vápenou nebo vápenocementovou, plochy do 0,0225 m2, tloušťky do 150 mm</t>
  </si>
  <si>
    <t>Poznámka k položce:_x000d_
základovém nebo nadzákladovém,</t>
  </si>
  <si>
    <t>971033241R00</t>
  </si>
  <si>
    <t xml:space="preserve">Vybourání otvorů ve zdivu cihelném z jakýchkoliv cihel pálených  na jakoukoliv maltu vápenou nebo vápenocementovou, plochy do 0,0225 m2, tloušťky do 300 mm</t>
  </si>
  <si>
    <t>972054141R00</t>
  </si>
  <si>
    <t>Vybourání otvorů ve stropech nebo klenbách železobetonových plochy do 0,0225 m2, tloušťky do 150 mm</t>
  </si>
  <si>
    <t>Poznámka k položce:_x000d_
bez odstranění podlahy a násypu,</t>
  </si>
  <si>
    <t>979990001R00</t>
  </si>
  <si>
    <t>Poplatek za skládku stavební suti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</si>
  <si>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</si>
  <si>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</si>
  <si>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</si>
  <si>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</si>
  <si>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979087311R00</t>
  </si>
  <si>
    <t>Vodorovné přemístění suti nošením do 10 m</t>
  </si>
  <si>
    <t>722182001R00</t>
  </si>
  <si>
    <t>Montáž tepelné izolace potrubí samolepicí spoj nebo rychlouzávěr, do DN 25</t>
  </si>
  <si>
    <t>722182091R00</t>
  </si>
  <si>
    <t>Montáž tepelné izolace potrubí příplatek za montáž izolačních tvarovek do DN 25</t>
  </si>
  <si>
    <t>722182094R00</t>
  </si>
  <si>
    <t>Montáž tepelné izolace potrubí příplatek za montáž izolačních tvarovek přes DN 25 do DN 40</t>
  </si>
  <si>
    <t>722182096R00</t>
  </si>
  <si>
    <t>Montáž tepelné izolace potrubí příplatek za montáž izolačních tvarovek přes DN 40 do DN 80</t>
  </si>
  <si>
    <t>713091966T00</t>
  </si>
  <si>
    <t>Montáž tepelné izolace potrubní návlekové, z minerální vlny s hliníkovou folií</t>
  </si>
  <si>
    <t>28377140.AR</t>
  </si>
  <si>
    <t xml:space="preserve">pouzdro potrubní tvarovatelné; pěnový polyetylén; povrchová úprava Al fólie se skelnou mřížkou; vnitřní průměr 12,0 mm; tl. izolace 6,0 mm; provozní teplota  -65 až 90 °C; tepelná vodivost (10°C) 0,0380 W/mK</t>
  </si>
  <si>
    <t>283771430R</t>
  </si>
  <si>
    <t xml:space="preserve">pouzdro potrubní tvarovatelné; pěnový polyetylén; povrchová úprava Al fólie se skelnou mřížkou; vnitřní průměr 15,0 mm; tl. izolace 6,0 mm; provozní teplota  -65 až 90 °C; tepelná vodivost (10°C) 0,0380 W/mK</t>
  </si>
  <si>
    <t>28377145.AR</t>
  </si>
  <si>
    <t xml:space="preserve">pouzdro potrubní tvarovatelné; pěnový polyetylén; povrchová úprava Al fólie se skelnou mřížkou; vnitřní průměr 18,0 mm; tl. izolace 6,0 mm; provozní teplota  -65 až 90 °C; tepelná vodivost (10°C) 0,0380 W/mK</t>
  </si>
  <si>
    <t>283771481R</t>
  </si>
  <si>
    <t xml:space="preserve">pouzdro potrubní tvarovatelné; pěnový polyetylén; povrchová úprava Al fólie se skelnou mřížkou; vnitřní průměr 22,0 mm; tl. izolace 6,0 mm; provozní teplota  -65 až 90 °C; tepelná vodivost (10°C) 0,0380 W/mK</t>
  </si>
  <si>
    <t>283771484R</t>
  </si>
  <si>
    <t xml:space="preserve">pouzdro potrubní tvarovatelné; pěnový polyetylén; povrchová úprava Al fólie se skelnou mřížkou; vnitřní průměr 22,0 mm; tl. izolace 20,0 mm; provozní teplota  -65 až 90 °C; tepelná vodivost (10°C) 0,0380 W/mK</t>
  </si>
  <si>
    <t>283771530R</t>
  </si>
  <si>
    <t xml:space="preserve">pouzdro potrubní tvarovatelné; pěnový polyetylén; povrchová úprava Al fólie se skelnou mřížkou; vnitřní průměr 28,0 mm; tl. izolace 6,0 mm; provozní teplota  -65 až 90 °C; tepelná vodivost (10°C) 0,0380 W/mK</t>
  </si>
  <si>
    <t>283771534R</t>
  </si>
  <si>
    <t xml:space="preserve">pouzdro potrubní tvarovatelné; pěnový polyetylén; povrchová úprava Al fólie se skelnou mřížkou; vnitřní průměr 28,0 mm; tl. izolace 25,0 mm; provozní teplota  -65 až 90 °C; tepelná vodivost (10°C) 0,0380 W/mK</t>
  </si>
  <si>
    <t>63154532R</t>
  </si>
  <si>
    <t xml:space="preserve">pouzdro potrubní řezané; minerální vlákno; povrchová úprava Al fólie se skelnou mřížkou; vnitřní průměr 35,0 mm; tl. izolace 30,0 mm; provozní teplota  15 až 250 °C; tepelná vodivost (10°C) 0,0430 W/mK; tepelná vodivost (250°C) 0,074 W/mK</t>
  </si>
  <si>
    <t>63154573R</t>
  </si>
  <si>
    <t xml:space="preserve">pouzdro potrubní řezané; minerální vlákno; povrchová úprava Al fólie se skelnou mřížkou; vnitřní průměr 42,0 mm; tl. izolace 40,0 mm; provozní teplota  15 až 250 °C; tepelná vodivost (10°C) 0,0430 W/mK; tepelná vodivost (250°C) 0,074 W/mK</t>
  </si>
  <si>
    <t>63154605R</t>
  </si>
  <si>
    <t xml:space="preserve">pouzdro potrubní řezané; minerální vlákno; povrchová úprava Al fólie se skelnou mřížkou; vnitřní průměr 60,0 mm; tl. izolace 50,0 mm; provozní teplota  15 až 250 °C; tepelná vodivost (10°C) 0,0430 W/mK; tepelná vodivost (250°C) 0,074 W/mK</t>
  </si>
  <si>
    <t>63154606R</t>
  </si>
  <si>
    <t xml:space="preserve">pouzdro potrubní řezané; minerální vlákno; povrchová úprava Al fólie se skelnou mřížkou; vnitřní průměr 64,0 mm; tl. izolace 50,0 mm; provozní teplota  15 až 250 °C; tepelná vodivost (10°C) 0,0430 W/mK; tepelná vodivost (250°C) 0,074 W/mK</t>
  </si>
  <si>
    <t>998713102R00</t>
  </si>
  <si>
    <t>Přesun hmot pro izolace tepelné v objektech výšky do 12 m</t>
  </si>
  <si>
    <t>Poznámka k položce:_x000d_
50 m vodorovně</t>
  </si>
  <si>
    <t>732</t>
  </si>
  <si>
    <t>Strojovny</t>
  </si>
  <si>
    <t>732199100RM1</t>
  </si>
  <si>
    <t>Montáž orientačního štítku včetně dodávky štítku</t>
  </si>
  <si>
    <t xml:space="preserve">904   R02</t>
  </si>
  <si>
    <t xml:space="preserve">Hzs-Topná zkouška,vyregulování systému napuštění a,  odvzdušnění</t>
  </si>
  <si>
    <t>h</t>
  </si>
  <si>
    <t>998732101R00</t>
  </si>
  <si>
    <t>Přesun hmot pro strojovny v objektech výšky do 6 m</t>
  </si>
  <si>
    <t>733</t>
  </si>
  <si>
    <t>Rozvod potrubí</t>
  </si>
  <si>
    <t>622300151R00</t>
  </si>
  <si>
    <t>Profily zakládací montáž</t>
  </si>
  <si>
    <t>722131937R00</t>
  </si>
  <si>
    <t>Opravy vodovodního potrubí závitového propojení dosavadního potrubí, DN 65</t>
  </si>
  <si>
    <t>722160234R00</t>
  </si>
  <si>
    <t>Potrubí z měděných trubek včetně závěsů D 64 mm, s 2,0 mm</t>
  </si>
  <si>
    <t>Poznámka k položce:_x000d_
a zednických prací,</t>
  </si>
  <si>
    <t>722161111R00</t>
  </si>
  <si>
    <t>Potrubí z trubek měděných spojované lisováním D 12 mm, s 1,0 mm</t>
  </si>
  <si>
    <t>Poznámka k položce:_x000d_
včetně tvarovek, bez zednických výpomocí,</t>
  </si>
  <si>
    <t>722161112R00</t>
  </si>
  <si>
    <t>Potrubí z trubek měděných spojované lisováním D 15 mm, s 1,0 mm</t>
  </si>
  <si>
    <t>722161113R00</t>
  </si>
  <si>
    <t>Potrubí z trubek měděných spojované lisováním D 18 mm, s 1,0 mm</t>
  </si>
  <si>
    <t>722161114R00</t>
  </si>
  <si>
    <t>Potrubí z trubek měděných spojované lisováním D 22 mm, s 1,0 mm</t>
  </si>
  <si>
    <t>722161116R00</t>
  </si>
  <si>
    <t>Potrubí z trubek měděných spojované lisováním D 35 mm, s 1,5 mm</t>
  </si>
  <si>
    <t>722161117R00</t>
  </si>
  <si>
    <t>Potrubí z trubek měděných spojované lisováním D 42 mm, s 1,5 mm</t>
  </si>
  <si>
    <t>722161118R00</t>
  </si>
  <si>
    <t>Potrubí z trubek měděných spojované lisováním D 54 mm, s 2,0 mm</t>
  </si>
  <si>
    <t>722161115aT00</t>
  </si>
  <si>
    <t>Potrubí měď s tvarovkami Geberit Mapress D 28 x 1,5</t>
  </si>
  <si>
    <t>722239111R00</t>
  </si>
  <si>
    <t>Montáž kompenzátoru vodovodního závitového vlnovcového osového, G 1/2"</t>
  </si>
  <si>
    <t>722239112R00</t>
  </si>
  <si>
    <t>Montáž kompenzátoru vodovodního závitového vlnovcového osového, G 3/4"</t>
  </si>
  <si>
    <t>722239113R00</t>
  </si>
  <si>
    <t>Montáž kompenzátoru vodovodního závitového vlnovcového osového, G 1"</t>
  </si>
  <si>
    <t>722239114R00</t>
  </si>
  <si>
    <t>Montáž kompenzátoru vodovodního závitového vlnovcového osového, G 5/4"</t>
  </si>
  <si>
    <t>722239116R00</t>
  </si>
  <si>
    <t>Montáž kompenzátoru vodovodního závitového vlnovcového osového, G 2"</t>
  </si>
  <si>
    <t>733113112R00</t>
  </si>
  <si>
    <t xml:space="preserve">Potrubí z trubek závitových příplatek k ceně za zhotovení přípojky z ocelových trubek závitových,  ,  , DN 10</t>
  </si>
  <si>
    <t>733113113R00</t>
  </si>
  <si>
    <t xml:space="preserve">Potrubí z trubek závitových příplatek k ceně za zhotovení přípojky z ocelových trubek závitových,  ,  , DN 15</t>
  </si>
  <si>
    <t>733113115R00</t>
  </si>
  <si>
    <t xml:space="preserve">Potrubí z trubek závitových příplatek k ceně za zhotovení přípojky z ocelových trubek závitových,  ,  , DN 25</t>
  </si>
  <si>
    <t>733113116R00</t>
  </si>
  <si>
    <t xml:space="preserve">Potrubí z trubek závitových příplatek k ceně za zhotovení přípojky z ocelových trubek závitových,  ,  , DN 32</t>
  </si>
  <si>
    <t>733113117R00</t>
  </si>
  <si>
    <t xml:space="preserve">Potrubí z trubek závitových příplatek k ceně za zhotovení přípojky z ocelových trubek závitových,  ,  , DN 40</t>
  </si>
  <si>
    <t>733113118R00</t>
  </si>
  <si>
    <t xml:space="preserve">Potrubí z trubek závitových příplatek k ceně za zhotovení přípojky z ocelových trubek závitových,  ,  , DN 50</t>
  </si>
  <si>
    <t>733110803R00</t>
  </si>
  <si>
    <t>Demontáž potrubí z ocelových trubek závitových do DN 15</t>
  </si>
  <si>
    <t>733110808R00</t>
  </si>
  <si>
    <t>Demontáž potrubí z ocelových trubek závitových přes 32 do DN 50</t>
  </si>
  <si>
    <t>733110810R00</t>
  </si>
  <si>
    <t>Demontáž potrubí z ocelových trubek závitových přes 50 do DN 80</t>
  </si>
  <si>
    <t>733134200T15</t>
  </si>
  <si>
    <t>Kompenzátor délkové roztažnosti, vlnovec z nerezi, lisovací spojka z červené bronzi, těsnění EDPM, DN 15 pro měděné potrubí 15x1</t>
  </si>
  <si>
    <t>733134200T18</t>
  </si>
  <si>
    <t>Kompenzátor délkové roztažnosti, vlnovec z nerezi, lisovací spojka z červené bronzi, těsnění EDPM, DN 18 pro měděné potrubí 18x1</t>
  </si>
  <si>
    <t>733134200T22</t>
  </si>
  <si>
    <t>Kompenzátor délkové roztažnosti, vlnovec z nerezi, lisovací spojka z červené bronzi, těsnění EDPM, DN 22 pro měděné potrubí 22x1</t>
  </si>
  <si>
    <t>733134200T28</t>
  </si>
  <si>
    <t>Kompenzátor délkové roztažnosti, vlnovec z nerezi, lisovací spojka z červené bronzi, těsnění EDPM, DN 28 pro měděné potrubí 28x1,5</t>
  </si>
  <si>
    <t>733134200T35</t>
  </si>
  <si>
    <t>Kompenzátor délkové roztažnosti, vlnovec z nerezi, lisovací spojka z červené bronzi, těsnění EDPM, DN 35 pro měděné potrubí 35x1,5</t>
  </si>
  <si>
    <t>733134200T54</t>
  </si>
  <si>
    <t>Kompenzátor délkové roztažnosti, vlnovec z nerezi, lisovací spojka z červené bronzi, těsnění EDPM, DN 54 pro měděné potrubí 54x1,5</t>
  </si>
  <si>
    <t>733164109R00</t>
  </si>
  <si>
    <t>Montáž potrubí měděného D 64 mm, spojovaného pájením na tvrdo , včetně dodávky a montáže závěsů</t>
  </si>
  <si>
    <t>Poznámka k položce:_x000d_
obsahuje 1 spoj na 3 m délky délky rozvodu,bez dodávky potrubí a tvarovek, bez zednických výpomocí</t>
  </si>
  <si>
    <t>733190106R00</t>
  </si>
  <si>
    <t>Tlakové zkoušky potrubí ocelových závitových, plastových, měděných do DN 32</t>
  </si>
  <si>
    <t>733190107R00</t>
  </si>
  <si>
    <t>Tlakové zkoušky potrubí ocelových závitových, plastových, měděných přes DN 32 do DN 40</t>
  </si>
  <si>
    <t>733190108R00</t>
  </si>
  <si>
    <t>Tlakové zkoušky potrubí ocelových závitových, plastových, měděných přes DN 40 do DN 50</t>
  </si>
  <si>
    <t>733190109R00</t>
  </si>
  <si>
    <t>Tlakové zkoušky potrubí ocelových závitových, plastových, měděných přes DN 50 do DN 65</t>
  </si>
  <si>
    <t>733191111R00</t>
  </si>
  <si>
    <t>Manžety prostupové do DN 20</t>
  </si>
  <si>
    <t>733191112R00</t>
  </si>
  <si>
    <t>Manžety prostupové přes DN 20 do DN 32</t>
  </si>
  <si>
    <t>7319924521</t>
  </si>
  <si>
    <t>Demontáž stávajícího obložení otopných těles</t>
  </si>
  <si>
    <t>hod</t>
  </si>
  <si>
    <t>731992455</t>
  </si>
  <si>
    <t>Dodávka a montáž nového obložení otopných těles z lamino desek s imitací dřeva, světle hnědá barva, s větracími otvory v přední a horní části, ukotvení do stěny, výška 850mm, hloubka 350mm</t>
  </si>
  <si>
    <t>733176180T00</t>
  </si>
  <si>
    <t>Dodávka a montáž uložení pro měděné potrubí včetně dodávky nosných profilů, objímek a hmoždinek, včetně provedení systému pevných bodů a kluzného vedení</t>
  </si>
  <si>
    <t>19631536.AR</t>
  </si>
  <si>
    <t>trubka měděná stav tvrdý; vnější průměr 64,0 mm; tloušťka stěny 2,0 mm; za studena neohebná; pevnost v tahu 290,0 MPa</t>
  </si>
  <si>
    <t>kg</t>
  </si>
  <si>
    <t>148</t>
  </si>
  <si>
    <t>28656620.AR</t>
  </si>
  <si>
    <t>lišta soklová, vodicí; pro kabely, trubku; materiál plast; š = 39,0 mm; h = 127,0 mm; l = 4 000 mm; bílá</t>
  </si>
  <si>
    <t>150</t>
  </si>
  <si>
    <t>28656622.AR</t>
  </si>
  <si>
    <t>lišta rohová; vnitřní, pro kabely; materiál plast; bílá</t>
  </si>
  <si>
    <t>152</t>
  </si>
  <si>
    <t>28656624.AR</t>
  </si>
  <si>
    <t>lišta rohová; vnější, pro kabely; materiál plast; bílá</t>
  </si>
  <si>
    <t>154</t>
  </si>
  <si>
    <t>998733103R00</t>
  </si>
  <si>
    <t>Přesun hmot pro rozvody potrubí v objektech výšky do 24 m</t>
  </si>
  <si>
    <t>156</t>
  </si>
  <si>
    <t>734</t>
  </si>
  <si>
    <t>Armatury</t>
  </si>
  <si>
    <t>734100811R00</t>
  </si>
  <si>
    <t>Demontáž přírubových armatur se dvěma přírubami, do DN 50</t>
  </si>
  <si>
    <t>158</t>
  </si>
  <si>
    <t>734100812R00</t>
  </si>
  <si>
    <t>Demontáž přírubových armatur se dvěma přírubami, přes 50 do DN 100</t>
  </si>
  <si>
    <t>160</t>
  </si>
  <si>
    <t>734100813R00</t>
  </si>
  <si>
    <t>Demontáž přírubových armatur se dvěma přírubami, přes 100 do DN 150</t>
  </si>
  <si>
    <t>162</t>
  </si>
  <si>
    <t>734200821R00</t>
  </si>
  <si>
    <t>Demontáž závitových armatur se dvěma závity, do G 1/2"</t>
  </si>
  <si>
    <t>164</t>
  </si>
  <si>
    <t>734209103R00</t>
  </si>
  <si>
    <t>Montáž závitové armatury s jedním závitem, G 1/2", bez dodávky materiálu</t>
  </si>
  <si>
    <t>166</t>
  </si>
  <si>
    <t>734209113R00</t>
  </si>
  <si>
    <t>Montáž závitové armatury se dvěma závity, G 1/2", bez dodávky materiálu</t>
  </si>
  <si>
    <t>168</t>
  </si>
  <si>
    <t>734209116R00</t>
  </si>
  <si>
    <t>Montáž závitové armatury se dvěma závity, G 5/4", bez dodávky materiálu</t>
  </si>
  <si>
    <t>170</t>
  </si>
  <si>
    <t>734209117R00</t>
  </si>
  <si>
    <t>Montáž závitové armatury se dvěma závity, G 6/4", bez dodávky materiálu</t>
  </si>
  <si>
    <t>172</t>
  </si>
  <si>
    <t>734261227T00</t>
  </si>
  <si>
    <t xml:space="preserve">Šroubení  Ve 4300 přímé, G 6/4</t>
  </si>
  <si>
    <t>174</t>
  </si>
  <si>
    <t>734261226R00</t>
  </si>
  <si>
    <t>Šroubení topenářské, přímé, mosazné, DN 32, PN 10, včetně dodávky materiálu</t>
  </si>
  <si>
    <t>176</t>
  </si>
  <si>
    <t>734494213R00</t>
  </si>
  <si>
    <t>Návarek s trubkovým závitem G 1/2", včetně dodávky materiálu</t>
  </si>
  <si>
    <t>178</t>
  </si>
  <si>
    <t>55113527.AR</t>
  </si>
  <si>
    <t>kohout kulový redukovaný nátrubkový; PN 35; 1 1/4 "; ovládání páčka</t>
  </si>
  <si>
    <t>180</t>
  </si>
  <si>
    <t>55113528.AR</t>
  </si>
  <si>
    <t>kohout kulový redukovaný nátrubkový; PN 35; 1 1/2 "; ovládání páčka</t>
  </si>
  <si>
    <t>182</t>
  </si>
  <si>
    <t>5511356971R</t>
  </si>
  <si>
    <t>kohout kulový vypouštěcí s hadicovou vývodkou a zátkou; PN 10; 1/2 "</t>
  </si>
  <si>
    <t>184</t>
  </si>
  <si>
    <t>551200011R</t>
  </si>
  <si>
    <t>ventil odvzdušňovací pro topení; automatický; 1/2" mm; PN 10; pracovní teplota do 120 ° C; těleso mosaz</t>
  </si>
  <si>
    <t>186</t>
  </si>
  <si>
    <t>551272711R</t>
  </si>
  <si>
    <t>šroubení radiátorové, pro dvoutrubk. soustavy; uzavíratelné, s vypouštěním, s napouštěním; bronz; povrch nikl; 1/2"; PN do 10 bar; teplota do 120 °C; typ závit R; tvar rohové</t>
  </si>
  <si>
    <t>188</t>
  </si>
  <si>
    <t>5513730620R</t>
  </si>
  <si>
    <t>hlavice termostatická s vestavěným čidlem, pro veřejné prostory; regulační rozsah 6,0 až 28,0 °C; ovládání ruční; provedení kapalinová</t>
  </si>
  <si>
    <t>190</t>
  </si>
  <si>
    <t>55138062040T</t>
  </si>
  <si>
    <t>Závitový vyvažovací ventil pro vyvážení otopné soustavy nebo cirkulace TV,ovládací hlavice digitální, 6/4", vyvažování, nastavení s aretací, měření průtoku, tlaku a teploty, tlakově vyvážená kuželka</t>
  </si>
  <si>
    <t>192</t>
  </si>
  <si>
    <t>5513806232.1T</t>
  </si>
  <si>
    <t>Závitový vyvažovací ventil pro vyvážení otopné soustavy nebo cirkulace TV,ovládací hlavice digitální, 5/4", vyvažování, nastavení s aretací, měření průtoku, tlaku a teploty, tlakově vyvážená kuželka</t>
  </si>
  <si>
    <t>194</t>
  </si>
  <si>
    <t>998734103R00</t>
  </si>
  <si>
    <t>Přesun hmot pro armatury v objektech výšky do 4 m</t>
  </si>
  <si>
    <t>196</t>
  </si>
  <si>
    <t>735</t>
  </si>
  <si>
    <t>Otopná tělesa</t>
  </si>
  <si>
    <t>735000912R00</t>
  </si>
  <si>
    <t>Regulace otopného systému při opravách vyregulování dvojregulačních ventilů a kohoutů s termostatickým ovládáním</t>
  </si>
  <si>
    <t>198</t>
  </si>
  <si>
    <t>735111810R00</t>
  </si>
  <si>
    <t>Demontáž radiátorů litinových článkových</t>
  </si>
  <si>
    <t>200</t>
  </si>
  <si>
    <t>735159111R00</t>
  </si>
  <si>
    <t>Otopná tělesa panelová montáž bez ohledu na počet desek, délky do 1600 mm, bez dodávky materiálu</t>
  </si>
  <si>
    <t>202</t>
  </si>
  <si>
    <t>735159121R00</t>
  </si>
  <si>
    <t>Otopná tělesa panelová montáž bez ohledu na počet desek, délky nad 1600 mm, bez dodávky materiálu</t>
  </si>
  <si>
    <t>204</t>
  </si>
  <si>
    <t>735191903R00</t>
  </si>
  <si>
    <t xml:space="preserve">Ostatní opravy otopných těles vyčištění otopných těles propláchnutím vodou  ocelových nebo hliníkových</t>
  </si>
  <si>
    <t>206</t>
  </si>
  <si>
    <t>735191910R00</t>
  </si>
  <si>
    <t xml:space="preserve">Ostatní opravy otopných těles napuštění vody do otopného systému včetně potrubí (bez kotle a ohříváků)  otopných těles</t>
  </si>
  <si>
    <t>208</t>
  </si>
  <si>
    <t>48457489.AR</t>
  </si>
  <si>
    <t>Těleso do otopných soustav s přirozeným prouděním - deskové; materiál: nelegovaná ocel; typ: 21; H = 500 mm; B = 66 mm; L = 500 mm; l = 50 mm; tepelný výkon (50) = 559 W; s vestavěným ventilem</t>
  </si>
  <si>
    <t>210</t>
  </si>
  <si>
    <t>48457490.AR</t>
  </si>
  <si>
    <t>Těleso do otopných soustav s přirozeným prouděním - deskové; materiál: nelegovaná ocel; typ: 21; H = 500 mm; B = 66 mm; L = 600 mm; l = 50 mm; tepelný výkon (50) = 670 W; s vestavěným ventilem</t>
  </si>
  <si>
    <t>212</t>
  </si>
  <si>
    <t>48457493.AR</t>
  </si>
  <si>
    <t>Těleso do otopných soustav s přirozeným prouděním - deskové; materiál: nelegovaná ocel; typ: 21; H = 500 mm; B = 66 mm; L = 900 mm; l = 50 mm; tepelný výkon (50) = 1 005 W; s vestavěným ventilem</t>
  </si>
  <si>
    <t>214</t>
  </si>
  <si>
    <t>48457497.AR</t>
  </si>
  <si>
    <t>Těleso do otopných soustav s přirozeným prouděním - deskové; materiál: nelegovaná ocel; typ: 21; H = 500 mm; B = 66 mm; L = 1 400 mm; l = 50 mm; tepelný výkon (50) = 1 564 W; s vestavěným ventilem</t>
  </si>
  <si>
    <t>216</t>
  </si>
  <si>
    <t>48457560.AR</t>
  </si>
  <si>
    <t>Těleso do otopných soustav s přirozeným prouděním - deskové; materiál: nelegovaná ocel; typ: 22; H = 500 mm; B = 100 mm; L = 500 mm; l = 50 mm; tepelný výkon (50) = 726 W; s vestavěným ventilem</t>
  </si>
  <si>
    <t>218</t>
  </si>
  <si>
    <t>48457562.AR</t>
  </si>
  <si>
    <t>Těleso do otopných soustav s přirozeným prouděním - deskové; materiál: nelegovaná ocel; typ: 22; H = 500 mm; B = 100 mm; L = 800 mm; l = 50 mm; tepelný výkon (50) = 1 016 W; s vestavěným ventilem</t>
  </si>
  <si>
    <t>220</t>
  </si>
  <si>
    <t>48457563.AR</t>
  </si>
  <si>
    <t>Těleso do otopných soustav s přirozeným prouděním - deskové; materiál: nelegovaná ocel; typ: 22; H = 500 mm; B = 100 mm; L = 900 mm; l = 50 mm; tepelný výkon (50) = 1 162 W; s vestavěným ventilem</t>
  </si>
  <si>
    <t>222</t>
  </si>
  <si>
    <t>48457566R</t>
  </si>
  <si>
    <t>Těleso do otopných soustav s přirozeným prouděním - deskové; materiál: nelegovaná ocel; typ: 22; H = 500 mm; B = 100 mm; L = 1 100 mm; l = 50 mm; tepelný výkon (50) = 1 597 W; s vestavěným ventilem</t>
  </si>
  <si>
    <t>224</t>
  </si>
  <si>
    <t>48457567.AR</t>
  </si>
  <si>
    <t>Těleso do otopných soustav s přirozeným prouděním - deskové; materiál: nelegovaná ocel; typ: 22; H = 500 mm; B = 100 mm; L = 1 200 mm; l = 50 mm; tepelný výkon (50) = 1 742 W; s vestavěným ventilem</t>
  </si>
  <si>
    <t>226</t>
  </si>
  <si>
    <t>48457568.AR</t>
  </si>
  <si>
    <t>Těleso do otopných soustav s přirozeným prouděním - deskové; materiál: nelegovaná ocel; typ: 22; H = 500 mm; B = 100 mm; L = 1 400 mm; l = 50 mm; tepelný výkon (50) = 2 033 W; s vestavěným ventilem</t>
  </si>
  <si>
    <t>228</t>
  </si>
  <si>
    <t>48457569.AR</t>
  </si>
  <si>
    <t>Těleso do otopných soustav s přirozeným prouděním - deskové; materiál: nelegovaná ocel; typ: 22; H = 500 mm; B = 100 mm; L = 1 600 mm; l = 50 mm; tepelný výkon (50) = 2 323 W; s vestavěným ventilem</t>
  </si>
  <si>
    <t>230</t>
  </si>
  <si>
    <t>48457570.AR</t>
  </si>
  <si>
    <t>Těleso do otopných soustav s přirozeným prouděním - deskové; materiál: nelegovaná ocel; typ: 22; H = 500 mm; B = 100 mm; L = 1 800 mm; l = 50 mm; tepelný výkon (50) = 2 614 W; s vestavěným ventilem</t>
  </si>
  <si>
    <t>232</t>
  </si>
  <si>
    <t>48457571.AR</t>
  </si>
  <si>
    <t>Těleso do otopných soustav s přirozeným prouděním - deskové; materiál: nelegovaná ocel; typ: 22; H = 500 mm; B = 100 mm; L = 2 000 mm; l = 50 mm; tepelný výkon (50) = 2 904 W; s vestavěným ventilem</t>
  </si>
  <si>
    <t>234</t>
  </si>
  <si>
    <t>48457636.AR</t>
  </si>
  <si>
    <t>Těleso do otopných soustav s přirozeným prouděním - deskové; materiál: nelegovaná ocel; typ: 33; H = 500 mm; B = 155 mm; L = 900 mm; l = 50 mm; tepelný výkon (50) = 1 871 W; s vestavěným ventilem</t>
  </si>
  <si>
    <t>236</t>
  </si>
  <si>
    <t>48457637.AR</t>
  </si>
  <si>
    <t>Těleso do otopných soustav s přirozeným prouděním - deskové; materiál: nelegovaná ocel; typ: 33; H = 500 mm; B = 155 mm; L = 1 000 mm; l = 50 mm; tepelný výkon (50) = 2 079 W; s vestavěným ventilem</t>
  </si>
  <si>
    <t>238</t>
  </si>
  <si>
    <t>48457638R</t>
  </si>
  <si>
    <t>Těleso do otopných soustav s přirozeným prouděním - deskové; materiál: nelegovaná ocel; typ: 33; H = 500 mm; B = 155 mm; L = 1 100 mm; l = 50 mm; tepelný výkon (50) = 2 287 W; s vestavěným ventilem</t>
  </si>
  <si>
    <t>240</t>
  </si>
  <si>
    <t>48457639.AR</t>
  </si>
  <si>
    <t>Těleso do otopných soustav s přirozeným prouděním - deskové; materiál: nelegovaná ocel; typ: 33; H = 500 mm; B = 155 mm; L = 1 200 mm; l = 50 mm; tepelný výkon (50) = 2 495 W; s vestavěným ventilem</t>
  </si>
  <si>
    <t>242</t>
  </si>
  <si>
    <t>48457640.AR</t>
  </si>
  <si>
    <t>Těleso do otopných soustav s přirozeným prouděním - deskové; materiál: nelegovaná ocel; typ: 33; H = 500 mm; B = 155 mm; L = 1 400 mm; l = 50 mm; tepelný výkon (50) = 2 911 W; s vestavěným ventilem</t>
  </si>
  <si>
    <t>244</t>
  </si>
  <si>
    <t>48457641.AR</t>
  </si>
  <si>
    <t>Těleso do otopných soustav s přirozeným prouděním - deskové; materiál: nelegovaná ocel; typ: 33; H = 500 mm; B = 155 mm; L = 1 600 mm; l = 50 mm; tepelný výkon (50) = 3 326 W; s vestavěným ventilem</t>
  </si>
  <si>
    <t>246</t>
  </si>
  <si>
    <t>48457642.AR</t>
  </si>
  <si>
    <t>Těleso do otopných soustav s přirozeným prouděním - deskové; materiál: nelegovaná ocel; typ: 33; H = 500 mm; B = 155 mm; L = 1 800 mm; l = 50 mm; tepelný výkon (50) = 3 742 W; s vestavěným ventilem</t>
  </si>
  <si>
    <t>248</t>
  </si>
  <si>
    <t>48457643.AR</t>
  </si>
  <si>
    <t>Těleso do otopných soustav s přirozeným prouděním - deskové; materiál: nelegovaná ocel; typ: 33; H = 500 mm; B = 155 mm; L = 2 000 mm; l = 50 mm; tepelný výkon (50) = 4 158 W; s vestavěným ventilem</t>
  </si>
  <si>
    <t>250</t>
  </si>
  <si>
    <t>998735102R00</t>
  </si>
  <si>
    <t>Přesun hmot pro otopná tělesa v objektech výšky do 12 m</t>
  </si>
  <si>
    <t>252</t>
  </si>
  <si>
    <t>D.1.4.3 - Vzduchotechnika</t>
  </si>
  <si>
    <t>97 - Přesuny suti a vybouraných hmot</t>
  </si>
  <si>
    <t>721 - Vnitřní kanalizace</t>
  </si>
  <si>
    <t>728 - Vzduchotechnika</t>
  </si>
  <si>
    <t>766 - Konstrukce truhlářské</t>
  </si>
  <si>
    <t>602013131RT1</t>
  </si>
  <si>
    <t xml:space="preserve">Omítka stěn z hotových směsí omítka jednovrstvá, vápenocementová,  , tloušťka vrstvy 10 mm, ruční provádění</t>
  </si>
  <si>
    <t>Přesuny suti a vybouraných hmot</t>
  </si>
  <si>
    <t>971033331R00</t>
  </si>
  <si>
    <t xml:space="preserve">Vybourání otvorů ve zdivu cihelném z jakýchkoliv cihel pálených  na jakoukoliv maltu vápenou nebo vápenocementovou, plochy do 0,09 m2, tloušťky do 150 mm</t>
  </si>
  <si>
    <t>971033341R00</t>
  </si>
  <si>
    <t xml:space="preserve">Vybourání otvorů ve zdivu cihelném z jakýchkoliv cihel pálených  na jakoukoliv maltu vápenou nebo vápenocementovou, plochy do 0,09 m2, tloušťky do 300 mm</t>
  </si>
  <si>
    <t>971033451R00</t>
  </si>
  <si>
    <t xml:space="preserve">Vybourání otvorů ve zdivu cihelném z jakýchkoliv cihel pálených  na jakoukoliv maltu vápenou nebo vápenocementovou, plochy do 0,25 m2, tloušťky do 450 mm</t>
  </si>
  <si>
    <t>972054241R00</t>
  </si>
  <si>
    <t>Vybourání otvorů ve stropech nebo klenbách železobetonových plochy do 0,09 m2, tloušťky do 150 mm</t>
  </si>
  <si>
    <t>979017111R00</t>
  </si>
  <si>
    <t>Svislé přemístění suti nošením na H do 3,5 m</t>
  </si>
  <si>
    <t>979017191R00</t>
  </si>
  <si>
    <t>Příplatek k přemístění suti za dalších H 3,5 m</t>
  </si>
  <si>
    <t>713411111R00</t>
  </si>
  <si>
    <t xml:space="preserve">Montáž tepelné izolace potrubí a ohybů pásy nebo rohožemi ovinutými kolem potrubí a staženými ocelovým drátem  jednovrstvá</t>
  </si>
  <si>
    <t>Poznámka k položce:_x000d_
bez povrchové úpravy</t>
  </si>
  <si>
    <t>713492411R00</t>
  </si>
  <si>
    <t xml:space="preserve">Izolace tepelné potrubí a ohybů - doplňky obalení  jednostranně, hliníkovou fólií</t>
  </si>
  <si>
    <t>722182098R00</t>
  </si>
  <si>
    <t>Montáž tepelné izolace potrubí příplatek za montáž izolačních tvarovek přes DN 80 do DN 110</t>
  </si>
  <si>
    <t>713541209</t>
  </si>
  <si>
    <t>Požární ucpávka - protipožární utěsnění prostupu potrubí přes strop nebo stěnu protipožárním tmelem, včetně vydání atestu</t>
  </si>
  <si>
    <t>28375317R</t>
  </si>
  <si>
    <t>rohož, pas izolační parozábrana; pěnový polyetylén; tl. 10,0 mm; obj. hmotnost 25,00 kg/m3; š = 1 000,0 mm; l = 25 000 mm</t>
  </si>
  <si>
    <t>63141785R</t>
  </si>
  <si>
    <t>rohož, pas izolační skružovatelný lamelový; minerální vlákno; tl. 60,0 mm; součinitel tepelné vodivosti 0,040 W/mK; kašírování Al fólie; obj. hmotnost 50,00 kg/m3; hydrofobizováno</t>
  </si>
  <si>
    <t>63141787R</t>
  </si>
  <si>
    <t>rohož, pas izolační skružovatelný lamelový; minerální vlákno; tl. 80,0 mm; součinitel tepelné vodivosti 0,040 W/mK; kašírování Al fólie; obj. hmotnost 50,00 kg/m3; hydrofobizováno</t>
  </si>
  <si>
    <t>998713101R00</t>
  </si>
  <si>
    <t>Přesun hmot pro izolace tepelné v objektech výšky do 6 m</t>
  </si>
  <si>
    <t>Vnitřní kanalizace</t>
  </si>
  <si>
    <t>721110905R00</t>
  </si>
  <si>
    <t>Opravy odpadního potrubí kameninového vsazení odbočky do potrubí, DN 100</t>
  </si>
  <si>
    <t>721176101R00</t>
  </si>
  <si>
    <t>Potrubí HT připojovací vnější průměr D 32 mm, tloušťka stěny 1,8 mm, DN 30</t>
  </si>
  <si>
    <t>Poznámka k položce:_x000d_
včetně tvarovek, objímek. Bez zednických výpomocí.</t>
  </si>
  <si>
    <t>721176102R00</t>
  </si>
  <si>
    <t>Potrubí HT připojovací vnější průměr D 40 mm, tloušťka stěny 1,8 mm, DN 40</t>
  </si>
  <si>
    <t>721194103R00</t>
  </si>
  <si>
    <t>Zřízení přípojek na potrubí D 32 mm, materiál ve specifikaci</t>
  </si>
  <si>
    <t>Poznámka k položce:_x000d_
vyvedení a upevnění odpadních výpustek,</t>
  </si>
  <si>
    <t>721290111R00</t>
  </si>
  <si>
    <t>Zkouška těsnosti kanalizace v objektech vodou, DN 125</t>
  </si>
  <si>
    <t>725860188138</t>
  </si>
  <si>
    <t>Sifon HL 138 podomítkový pro odvod kondenzátu, podomítkový, suchá zápachová klapka</t>
  </si>
  <si>
    <t>998721103R00</t>
  </si>
  <si>
    <t>Přesun hmot pro vnitřní kanalizaci v objektech výšky do 24 m</t>
  </si>
  <si>
    <t>Poznámka k položce:_x000d_
50 m vodorovně, měřeno od těžiště půdorysné plochy skládky do těžiště půdorysné plochy objektu</t>
  </si>
  <si>
    <t>728</t>
  </si>
  <si>
    <t>728111113R00</t>
  </si>
  <si>
    <t xml:space="preserve">Montáž čtyřhranného plechového potrubí  do průřezu 0,07 m2</t>
  </si>
  <si>
    <t>728112111R00</t>
  </si>
  <si>
    <t>Montáž kruhového plechového potrubí do průměru d 100 mm</t>
  </si>
  <si>
    <t>728112112R00</t>
  </si>
  <si>
    <t>Montáž kruhového plechového potrubí do průměru d 200 mm</t>
  </si>
  <si>
    <t>728112113R00</t>
  </si>
  <si>
    <t>Montáž kruhového plechového potrubí do průměru d 300 mm</t>
  </si>
  <si>
    <t>728115211R00</t>
  </si>
  <si>
    <t>Montáž kruhového ohebného potrubí neizolovaného ze dvou vrstev PVC s polyamidovou tkaninou nebo z vrstvy z PVC s polyamidovou tkaninou a AL laminátem, do průměru d 100 mm</t>
  </si>
  <si>
    <t>728211113R00</t>
  </si>
  <si>
    <t>Montáž tvarovky pro čtyřhranné plechové potrubí do průřezu 0,07 m2, - oblouku</t>
  </si>
  <si>
    <t>728211213R00</t>
  </si>
  <si>
    <t>Montáž tvarovky pro čtyřhranné plechové potrubí do průřezu 0,07 m2, - osového nebo pravoúhlého přechodu</t>
  </si>
  <si>
    <t>72821345750T00</t>
  </si>
  <si>
    <t>Montáž klapky protipožární do 0,13 m2 včetně vydání atestu</t>
  </si>
  <si>
    <t>728212111R00</t>
  </si>
  <si>
    <t>Montáž tvarovky pro kruhové plechové potrubí do průměru d 100 mm, - oblouku</t>
  </si>
  <si>
    <t>728212112R00</t>
  </si>
  <si>
    <t>Montáž tvarovky pro kruhové plechové potrubí do průměru d 200 mm, - oblouku</t>
  </si>
  <si>
    <t>728212113R00</t>
  </si>
  <si>
    <t>Montáž tvarovky pro kruhové plechové potrubí do průměru d 300 mm, - oblouku</t>
  </si>
  <si>
    <t>728212211R00</t>
  </si>
  <si>
    <t>Montáž tvarovky pro kruhové plechové potrubí do průměru d 100 mm, - osového nebo pravoúhlého přechodu</t>
  </si>
  <si>
    <t>728212212R00</t>
  </si>
  <si>
    <t>Montáž tvarovky pro kruhové plechové potrubí do průměru d 200 mm, - osového nebo pravoúhlého přechodu</t>
  </si>
  <si>
    <t>728212213R00</t>
  </si>
  <si>
    <t>Montáž tvarovky pro kruhové plechové potrubí do průměru d 300 mm, - osového nebo pravoúhlého přechodu</t>
  </si>
  <si>
    <t>728212311R00</t>
  </si>
  <si>
    <t>Montáž tvarovky pro kruhové plechové potrubí do průměru d 100 mm, - jednostranné nebo oboustranné odbočky nebo kalhotového kusu</t>
  </si>
  <si>
    <t>728212312R00</t>
  </si>
  <si>
    <t>Montáž tvarovky pro kruhové plechové potrubí do průměru d 200 mm, - jednostranné nebo oboustranné odbočky nebo kalhotového kusu</t>
  </si>
  <si>
    <t>728212313R00</t>
  </si>
  <si>
    <t>Montáž tvarovky pro kruhové plechové potrubí do průměru d 300 mm, - jednostranné nebo oboustranné odbočky nebo kalhotového kusu</t>
  </si>
  <si>
    <t>728212412R00</t>
  </si>
  <si>
    <t>Montáž tvarovky pro kruhové plechové potrubí do průměru d 200 mm, - škrticí nebo zpětné klapky</t>
  </si>
  <si>
    <t>728212413R00</t>
  </si>
  <si>
    <t>Montáž tvarovky pro kruhové plechové potrubí do průměru d 300 mm, - škrticí nebo zpětné klapky</t>
  </si>
  <si>
    <t>728212713R00</t>
  </si>
  <si>
    <t>Montáž tvarovky pro kruhové plechové potrubí do průměru d 300 mm, - protidešťové střišky nebo výfukové hlavice do kruhového plechového potrubí</t>
  </si>
  <si>
    <t>728312122R00</t>
  </si>
  <si>
    <t xml:space="preserve">Montáž tlumiče hluku do kruhového potrubí,  , do průměru d 200 mm</t>
  </si>
  <si>
    <t>728312123R00</t>
  </si>
  <si>
    <t xml:space="preserve">Montáž tlumiče hluku do kruhového potrubí,  , do průměru d 300 mm</t>
  </si>
  <si>
    <t>728314113R00</t>
  </si>
  <si>
    <t>Montáž protidešťové žaluzie do čtyřhranného potrubí, do průřezu 0,45 m2</t>
  </si>
  <si>
    <t>728314121R00</t>
  </si>
  <si>
    <t>Montáž protidešťové žaluzie do kruhového potrubí, do průměru d 300 mm</t>
  </si>
  <si>
    <t>728413521R00</t>
  </si>
  <si>
    <t>Montáž talířového ventilu kruhového, do průměru d 100 mm</t>
  </si>
  <si>
    <t>728413522R00</t>
  </si>
  <si>
    <t>Montáž talířového ventilu kruhového, do průměru d 200 mm</t>
  </si>
  <si>
    <t>7284146133</t>
  </si>
  <si>
    <t>ostrůvkové demonstrační</t>
  </si>
  <si>
    <t>728612123500</t>
  </si>
  <si>
    <t xml:space="preserve">Uvedení rekuperační jednotky 1.000 m3/h  do provozu, nastavení regulace jednotky</t>
  </si>
  <si>
    <t>7286121238000</t>
  </si>
  <si>
    <t>Mtž rekuperační jednotky do 1.000 m3/h, včetně dopravy</t>
  </si>
  <si>
    <t>728regulace</t>
  </si>
  <si>
    <t>Zaregulování výústek, nastavení regulačních klapek pro jednotlivé větve, proškolení obsluhy</t>
  </si>
  <si>
    <t>01-ucebny</t>
  </si>
  <si>
    <t>Větrací rekuperační jednotka interierova 640m3/h, vestavěný el. předehřev a dohřev, obklad jednotky, lamino buk, set integrovana fasadni vyustka přívod + odvod, signalizace filtru</t>
  </si>
  <si>
    <t>02-laboratoř F</t>
  </si>
  <si>
    <t>Větrací rekuperační jednotka 640m3/h-300Pa, vestavěný el. předehřev a dohřev, dotykový ovladač, účinnost rekuperace 88 (79)%, čidlo kvality vzduchu</t>
  </si>
  <si>
    <t>03-WC</t>
  </si>
  <si>
    <t>Větrací rekuperační jednotka 250m3/h-200Pa, vestavěný el. předehřev a dohřev, dotykový ovladač, účinnost rekuperace 95 (85)%, pohybové čidlo</t>
  </si>
  <si>
    <t>04-laboratoř CH</t>
  </si>
  <si>
    <t>42495488</t>
  </si>
  <si>
    <t>Uložení VZT jednotky na 4 silentbloky KSE-45 včetně montáže</t>
  </si>
  <si>
    <t>4295259PER160WT</t>
  </si>
  <si>
    <t>Žaluziová klapka samotížná plastová kruhová DN 160</t>
  </si>
  <si>
    <t>4295259PER250WT</t>
  </si>
  <si>
    <t>Žaluziová klapka samotížná plastová kruhová DN 250</t>
  </si>
  <si>
    <t>42953100200T</t>
  </si>
  <si>
    <t>Protidešťová žaluzie pro kruhové potrubí, průměr 200mm</t>
  </si>
  <si>
    <t>42953100250T</t>
  </si>
  <si>
    <t>Protidešťová žaluzie pro kruhové potrubí, průměr 250mm</t>
  </si>
  <si>
    <t>42971091.AR</t>
  </si>
  <si>
    <t>klapka jednolistá na vzduchotechnické potrubí, s přírubou; těsná; mat. pozink.plech; rozměr D 160 mm; ovládání ruční "R"</t>
  </si>
  <si>
    <t>42971274R</t>
  </si>
  <si>
    <t>klapka požární pro nevýbušné prostředí; kruhová; rozměr D 280 mm; umístění v libovol.poloze; reviz.otvory 2; určeno do teploty -20 až + 40 °C</t>
  </si>
  <si>
    <t>42972151R</t>
  </si>
  <si>
    <t>hlavice výfuková; mater. pozink.plech bez povrch.úpravy, s ochrannou mřížkou proti ptactvu; vnitřní pr. d = 250 mm; vnější pr. D = 375 mm; výška V = 505 mm</t>
  </si>
  <si>
    <t>4297269100T</t>
  </si>
  <si>
    <t>Talířový ventil přívodní s rámečkem DN 100</t>
  </si>
  <si>
    <t>4297269160PP</t>
  </si>
  <si>
    <t>Talířový ventil přívodní s rámečkem DN 160 protipožární</t>
  </si>
  <si>
    <t>4297269160T</t>
  </si>
  <si>
    <t>Talířový ventil přívodní s rámečkem DN 160</t>
  </si>
  <si>
    <t>42972695100T</t>
  </si>
  <si>
    <t>Talířový ventil odvodní s rámečkem DN 100</t>
  </si>
  <si>
    <t>42972695125T</t>
  </si>
  <si>
    <t>Talířový ventil odvodní s rámečkem DN 125</t>
  </si>
  <si>
    <t>42972986T</t>
  </si>
  <si>
    <t>Dveřní mřížka 550x100mm, dřevěná, včetně montáže</t>
  </si>
  <si>
    <t>42975306R</t>
  </si>
  <si>
    <t>objímka střešní; DN 500 mm; ocelová</t>
  </si>
  <si>
    <t>42981161R</t>
  </si>
  <si>
    <t>potrubí spirálně vinuté; pozinkovaný plech; pr. 100,0 mm; l = 3 000 mm; použití pro rozvody vzduchu</t>
  </si>
  <si>
    <t>42981162R</t>
  </si>
  <si>
    <t>potrubí spirálně vinuté; pozinkovaný plech; pr. 125,0 mm; l = 3 000 mm; použití pro rozvody vzduchu</t>
  </si>
  <si>
    <t>42981164R</t>
  </si>
  <si>
    <t>potrubí spirálně vinuté; pozinkovaný plech; pr. 160,0 mm; l = 3 000 mm; použití pro rozvody vzduchu</t>
  </si>
  <si>
    <t>42981166R</t>
  </si>
  <si>
    <t>potrubí spirálně vinuté; pozinkovaný plech; pr. 200,0 mm; l = 3 000 mm; použití pro rozvody vzduchu</t>
  </si>
  <si>
    <t>42981168R</t>
  </si>
  <si>
    <t>potrubí spirálně vinuté; pozinkovaný plech; pr. 250,0 mm; l = 3 000 mm; použití pro rozvody vzduchu</t>
  </si>
  <si>
    <t>42981169R</t>
  </si>
  <si>
    <t>potrubí spirálně vinuté; pozinkovaný plech; pr. 280,0 mm; l = 3 000 mm; použití pro rozvody vzduchu</t>
  </si>
  <si>
    <t>42981789R</t>
  </si>
  <si>
    <t>trouba do potrubí ohebná do vzduchotechniky; kruhová, ohebná; hliníková dvouvrstvá; rozměr d = 100, délka 1000 mm; rozsah teplot -30 až 250 °C</t>
  </si>
  <si>
    <t>42982101R</t>
  </si>
  <si>
    <t>trouba do potrubí 4hranná, rovná; ocelová; povrch pozink; rozměr do obvodu d = 1050 mm</t>
  </si>
  <si>
    <t>42982121R</t>
  </si>
  <si>
    <t>tvarovka do potrubí 4hranná; rozměr do obvodu d = 1050 mm; materiál ocel; povrch pozink</t>
  </si>
  <si>
    <t>42982122R</t>
  </si>
  <si>
    <t>tvarovka do potrubí 4hranná; rozměr do obvodu d = 1500 mm; materiál ocel; povrch pozink</t>
  </si>
  <si>
    <t>429822002R</t>
  </si>
  <si>
    <t>tvarovka do potrubí kruhová; oblouk segmentový 90°; d = 100 mm; materiál ocel; povrch pozink; se 3-mi segmenty</t>
  </si>
  <si>
    <t>429822005R</t>
  </si>
  <si>
    <t>tvarovka do potrubí kruhová; oblouk segmentový 90°; d = 160 mm; materiál ocel; povrch pozink; se 4-mi segmenty</t>
  </si>
  <si>
    <t>429822007R</t>
  </si>
  <si>
    <t>tvarovka do potrubí kruhová; oblouk segmentový 90°; d = 200 mm; materiál ocel; povrch pozink; se 4-mi segmenty</t>
  </si>
  <si>
    <t>429822009R</t>
  </si>
  <si>
    <t>tvarovka do potrubí kruhová; oblouk segmentový 90°; d = 250 mm; materiál ocel; povrch pozink; se 4-mi segmenty</t>
  </si>
  <si>
    <t>429822033R</t>
  </si>
  <si>
    <t>tvarovka do potrubí kruhová; oblouk segmentový 60°; d = 125 mm; materiál ocel; povrch pozink; se 3-mi segmenty</t>
  </si>
  <si>
    <t>429822062R</t>
  </si>
  <si>
    <t>tvarovka do potrubí kruhová; oblouk segmentový 45°; d = 100 mm; materiál ocel; povrch pozink; s 2-mi segmenty</t>
  </si>
  <si>
    <t>429822065R</t>
  </si>
  <si>
    <t>tvarovka do potrubí kruhová; oblouk segmentový 45°; d = 160 mm; materiál ocel; povrch pozink; se 3-mi segmenty</t>
  </si>
  <si>
    <t>429822069R</t>
  </si>
  <si>
    <t>tvarovka do potrubí kruhová; oblouk segmentový 45°; d = 250 mm; materiál ocel; povrch pozink; se 3-mi segmenty</t>
  </si>
  <si>
    <t>429822070R</t>
  </si>
  <si>
    <t>tvarovka do potrubí kruhová; oblouk segmentový 45°; d = 280 mm; materiál ocel; povrch pozink; se 3-mi segmenty</t>
  </si>
  <si>
    <t>429822095R</t>
  </si>
  <si>
    <t>tvarovka do potrubí kruhová; oblouk segmentový 30°; d = 160 mm; materiál ocel; povrch pozink; s 2-mi segmenty</t>
  </si>
  <si>
    <t>429822100R</t>
  </si>
  <si>
    <t>tvarovka do potrubí kruhová; oblouk segmentový 30°; d = 280 mm; materiál ocel; povrch pozink; s 2-mi segmenty</t>
  </si>
  <si>
    <t>429822129R</t>
  </si>
  <si>
    <t>tvarovka do potrubí kruhová; oblouk segmentový 15°; d = 250 mm; materiál ocel; povrch pozink; s 2-mi segmenty</t>
  </si>
  <si>
    <t>429823002R</t>
  </si>
  <si>
    <t>tvarovka do potrubí kruhová; rozbočka jednostranná T 90°; d = 100 mm, d1=100 mm; materiál ocel; povrch pozink</t>
  </si>
  <si>
    <t>429823004R</t>
  </si>
  <si>
    <t>tvarovka do potrubí kruhová; rozbočka jednostranná T 90°; d = 125 mm, d1=100 mm; materiál ocel; povrch pozink</t>
  </si>
  <si>
    <t>42982301200125T</t>
  </si>
  <si>
    <t>Rozbočka T 90 ° d = 160 mm, d1 =100 mm, Pz plech</t>
  </si>
  <si>
    <t>429823017.100T</t>
  </si>
  <si>
    <t>Rozbočka T 90 ° d = 200 mm, d1 =100 mm, Pz plech</t>
  </si>
  <si>
    <t>429823025.1T</t>
  </si>
  <si>
    <t>Rozbočka T 90 ° d = 250 mm, d1 = 100 mm, Pz plech</t>
  </si>
  <si>
    <t>429823025R</t>
  </si>
  <si>
    <t>tvarovka do potrubí kruhová; rozbočka jednostranná T 90°; d = 250 mm, d1=150 mm; materiál ocel; povrch pozink</t>
  </si>
  <si>
    <t>42982410090T</t>
  </si>
  <si>
    <t>Přechod osový d = 100, d1 = 90mm, Pz plech</t>
  </si>
  <si>
    <t>429824125100T</t>
  </si>
  <si>
    <t>Přechod osový d = 125, d1 = 100mm, Pz plech</t>
  </si>
  <si>
    <t>429824160125T</t>
  </si>
  <si>
    <t>Přechod osový d = 160, d1 = 125mm, Pz plech</t>
  </si>
  <si>
    <t>4298242-200-160T</t>
  </si>
  <si>
    <t>Přechod osový d=200 na d=160, pozinkovaný</t>
  </si>
  <si>
    <t>4298242-250-200T</t>
  </si>
  <si>
    <t>Přechod osový d=250 na d=200, pozinkovaný</t>
  </si>
  <si>
    <t>4298252-160-125T</t>
  </si>
  <si>
    <t>Kalhotový kus kruhový d=160 na 2x d=125, pozinkovaný</t>
  </si>
  <si>
    <t>429829125100T</t>
  </si>
  <si>
    <t>Odbočka 45° d = 125 mm, d1 = 100 mm, Pz plech</t>
  </si>
  <si>
    <t>429829160100T</t>
  </si>
  <si>
    <t>Odbočka 45° d = 160 mm, d1 = 100 mm, Pz plech</t>
  </si>
  <si>
    <t>429829200160T</t>
  </si>
  <si>
    <t>Odbočka 45° d = 200 mm, d1 = 160 mm, Pz plech</t>
  </si>
  <si>
    <t>429829250160T</t>
  </si>
  <si>
    <t>Odbočka 45° d = 250 mm, d1 = 160 mm, Pz plech</t>
  </si>
  <si>
    <t>429TLUMIC160500T</t>
  </si>
  <si>
    <t xml:space="preserve">Telefonni tlumič hluku vsuvny pro kruhové potrubí 160/500,  DN 160, délka 500mm</t>
  </si>
  <si>
    <t>429TLUMIC1609T</t>
  </si>
  <si>
    <t>Tlumič hluku pro kruhové potrubí, DN 160, délka 900mm</t>
  </si>
  <si>
    <t>429TLUMIC2009T</t>
  </si>
  <si>
    <t>Tlumič hluku pro kruhové potrubí, DN 200, délka 900mm</t>
  </si>
  <si>
    <t>429TLUMIC2509T</t>
  </si>
  <si>
    <t>Tlumič hluku pro kruhové potrubí, DN 250, délka 900mm</t>
  </si>
  <si>
    <t>429TLUMIC2809T</t>
  </si>
  <si>
    <t>Tlumič hluku pro kruhové potrubí, DN 280, délka 900mm</t>
  </si>
  <si>
    <t>429VL200T</t>
  </si>
  <si>
    <t>Tlumící pružná vložka DN 200 pro kruhové potrubí, včetně montáže</t>
  </si>
  <si>
    <t>429VL280T</t>
  </si>
  <si>
    <t>Tlumící pružná vložka DN 280 pro kruhové potrubí, včetně montáže</t>
  </si>
  <si>
    <t>998728101R00</t>
  </si>
  <si>
    <t>Přesun hmot pro vzduchotechniku v objektech výšky do 6 m</t>
  </si>
  <si>
    <t>Poznámka k položce:_x000d_
vodorovně do 50 m</t>
  </si>
  <si>
    <t>766410020RAB</t>
  </si>
  <si>
    <t>Obklad stěn palubkami a deskami z aglomer.dřeva dřevovláknitými deskami,</t>
  </si>
  <si>
    <t>D.1.4.G - Elektroinstalace a bleskosvod</t>
  </si>
  <si>
    <t>D1 - Elektromontáže</t>
  </si>
  <si>
    <t xml:space="preserve">    7002-359 - KABEL SILOVÝ,IZOLACE PVC,1kV</t>
  </si>
  <si>
    <t xml:space="preserve">    7002-17 - KABEL SILOVÝ,IZOLACE PVC</t>
  </si>
  <si>
    <t xml:space="preserve">    7002-492 - KABEL SILOVÝ,IZOLACE PVC</t>
  </si>
  <si>
    <t xml:space="preserve">    7002-830 - SDĚLOVACÍ KABEL</t>
  </si>
  <si>
    <t xml:space="preserve">    7002-1 - VODIČ JEDNOŽILOVÝ, IZOLACE PVC</t>
  </si>
  <si>
    <t xml:space="preserve">    9998-3115 - Ukončení vodičů izolovaných s označením a zapojením v rozváděči nebo na přístroji</t>
  </si>
  <si>
    <t xml:space="preserve">    D2 - Přístroje</t>
  </si>
  <si>
    <t xml:space="preserve">    1002-5978 - PŘÍSTROJ ŽALUZIOVÉHO SPÍNAČE/OVLÁDAČE</t>
  </si>
  <si>
    <t xml:space="preserve">    1002-5887 - KRYT SPÍNAČE ŽALUZIOVÉHO</t>
  </si>
  <si>
    <t xml:space="preserve">    1002-5159 - RÁMEČEK</t>
  </si>
  <si>
    <t xml:space="preserve">    1002-5158 - ZÁSUVKA NN</t>
  </si>
  <si>
    <t xml:space="preserve">    D3 - Osvětlení</t>
  </si>
  <si>
    <t xml:space="preserve">    1263-886 - Montáž svítidel</t>
  </si>
  <si>
    <t xml:space="preserve">    D4 - Uložný materiál</t>
  </si>
  <si>
    <t xml:space="preserve">    1066-3313 - KABELOVÉ KRABICOVÉ ROZVODKY IP 65</t>
  </si>
  <si>
    <t xml:space="preserve">    1066-3316 - BARVA ŠEDÁ, RAL 7032, ODOLNÝ TERMOPLAST</t>
  </si>
  <si>
    <t xml:space="preserve">    9998-5188 - Montáž kovových nosných a doplňkových kontrukcí</t>
  </si>
  <si>
    <t xml:space="preserve">    1123-4659 - Střední mechanické namáhání (750N)</t>
  </si>
  <si>
    <t xml:space="preserve">    1071-403 - Vrtání otvorů</t>
  </si>
  <si>
    <t xml:space="preserve">    9999-1280 - PROTIPOŽÁRNÍ UCPÁVKY</t>
  </si>
  <si>
    <t xml:space="preserve">    D5 - Ovládání žaluzie</t>
  </si>
  <si>
    <t xml:space="preserve">    D6 - DOPLNĚNÍ NOVÝCH VÝVODŮ DO STAV. ROZVADĚČU</t>
  </si>
  <si>
    <t xml:space="preserve">    D7 - HROMOSVOD A UZEMNĚNÍ</t>
  </si>
  <si>
    <t xml:space="preserve">    1244-369 -  DRÁT</t>
  </si>
  <si>
    <t xml:space="preserve">    1244-1 - DRÁT</t>
  </si>
  <si>
    <t xml:space="preserve">    1244-6 - OCELOVÝ PÁSEK POZINKOVANÝ</t>
  </si>
  <si>
    <t xml:space="preserve">    1244-473 - ODDÁLENÝ HROMOSVOD</t>
  </si>
  <si>
    <t xml:space="preserve">    1244-113 - JÍMACÍ TYČ A OCHRANNÁ TRUBKA</t>
  </si>
  <si>
    <t xml:space="preserve">    1244-246 - ZEMNIČE</t>
  </si>
  <si>
    <t xml:space="preserve">    1244-149 - PODPĚRA VEDENÍ</t>
  </si>
  <si>
    <t xml:space="preserve">    1244-176 - PODPĚRA VEDENÍ</t>
  </si>
  <si>
    <t xml:space="preserve">    1244-199 - SVORKA nerez HROMOSVODNÍ,UZEMŇOVACÍ</t>
  </si>
  <si>
    <t xml:space="preserve">    1244-407 - SVORKA HROMOSVODNÍ,UZEMŇOVACÍ</t>
  </si>
  <si>
    <t xml:space="preserve">    1244-402 - OCHRANNÝ ÚHELNÍK A DRŽÁKY</t>
  </si>
  <si>
    <t xml:space="preserve">    D8 - HODINOVE ZUCTOVACI SAZBY</t>
  </si>
  <si>
    <t xml:space="preserve">    D9 - PROTIKOROZNÍ NÁTĚRY</t>
  </si>
  <si>
    <t xml:space="preserve">    9999-1294 - KOORDINACE POSTUPU PRACI</t>
  </si>
  <si>
    <t xml:space="preserve">    9999-1296 - PROVEDENI REVIZNICH ZKOUSEK</t>
  </si>
  <si>
    <t xml:space="preserve">    9999-1297 - DLE CSN 331500</t>
  </si>
  <si>
    <t>D10 - Zemní práce</t>
  </si>
  <si>
    <t xml:space="preserve">    9999-878 - VYTÝČENÍ TRATI VENKOVNÍHO</t>
  </si>
  <si>
    <t xml:space="preserve">    9999-879 - VEDENÍ V NEPŘEHLEDNÉM TERÉNU</t>
  </si>
  <si>
    <t xml:space="preserve">    9999-1117 - FOLIE VÝSTRAŽNÁ PE 330/0,4mm</t>
  </si>
  <si>
    <t xml:space="preserve">    9999-991 - HLOUBENÍ KABELOVÉ RÝHY</t>
  </si>
  <si>
    <t xml:space="preserve">    9999-1179 - ZÁHOZ KABEL.RÝHY-ZEMINA TŘ.3</t>
  </si>
  <si>
    <t xml:space="preserve">    9999-1175 - ZÁHOZ KABELOVÉ RÝHY</t>
  </si>
  <si>
    <t xml:space="preserve">    9999-931 - VÝKOP JÁMY PRO STOŽÁR,BETONOVÝ</t>
  </si>
  <si>
    <t xml:space="preserve">    9999-932 - ZÁKLAD A JINÉ ZAŘÍZENÍ</t>
  </si>
  <si>
    <t xml:space="preserve">    9999-1070 - ZŘÍZENÍ KABEL.LOŽE Z KOPANÉHO</t>
  </si>
  <si>
    <t xml:space="preserve">    9999-1071 - PÍSKU BEZ ZAKRYTÍ</t>
  </si>
  <si>
    <t xml:space="preserve">    9999-987 - NÁSYP ZEMINY VČETNĚ DUSÁNÍ</t>
  </si>
  <si>
    <t xml:space="preserve">    9999-1188 - ÚPRAVA POVRCHU</t>
  </si>
  <si>
    <t xml:space="preserve">    D11 - Průchod kabelu</t>
  </si>
  <si>
    <t>D1</t>
  </si>
  <si>
    <t>Elektromontáže</t>
  </si>
  <si>
    <t>7002-359</t>
  </si>
  <si>
    <t>KABEL SILOVÝ,IZOLACE PVC,1kV</t>
  </si>
  <si>
    <t>7002-778</t>
  </si>
  <si>
    <t>AYKY-O 4x25 , pevně</t>
  </si>
  <si>
    <t>7002-17</t>
  </si>
  <si>
    <t>KABEL SILOVÝ,IZOLACE PVC</t>
  </si>
  <si>
    <t>7002-33</t>
  </si>
  <si>
    <t>CYKY-J 5x2.5 , pevně</t>
  </si>
  <si>
    <t>7002-23</t>
  </si>
  <si>
    <t>CYKY-J 3x2.5 , pevně</t>
  </si>
  <si>
    <t>7002-22</t>
  </si>
  <si>
    <t>CYKY-J 3x1.5 , pevně</t>
  </si>
  <si>
    <t>7002-492</t>
  </si>
  <si>
    <t>7002-497</t>
  </si>
  <si>
    <t>CYKY-O 3x1.5 , pevně</t>
  </si>
  <si>
    <t>7002-830</t>
  </si>
  <si>
    <t>SDĚLOVACÍ KABEL</t>
  </si>
  <si>
    <t>7002-844</t>
  </si>
  <si>
    <t>J-Y(St)Y 2x2x0,8 , pevně</t>
  </si>
  <si>
    <t>7002-1</t>
  </si>
  <si>
    <t>VODIČ JEDNOŽILOVÝ, IZOLACE PVC</t>
  </si>
  <si>
    <t>7002-417</t>
  </si>
  <si>
    <t>H07V-K 25 , pevně</t>
  </si>
  <si>
    <t>9998-3115</t>
  </si>
  <si>
    <t>Ukončení vodičů izolovaných s označením a zapojením v rozváděči nebo na přístroji</t>
  </si>
  <si>
    <t>9998-3116</t>
  </si>
  <si>
    <t>do 2,5 mm2</t>
  </si>
  <si>
    <t>D2</t>
  </si>
  <si>
    <t>Přístroje</t>
  </si>
  <si>
    <t>1002-5978</t>
  </si>
  <si>
    <t>PŘÍSTROJ ŽALUZIOVÉHO SPÍNAČE/OVLÁDAČE</t>
  </si>
  <si>
    <t>1002-7163</t>
  </si>
  <si>
    <t>Přístroj ovládače žaluziového, jednopólového; řazení 1/0+1/0 s blokováním (do hořlavých podkladů B až F)</t>
  </si>
  <si>
    <t>1002-5887</t>
  </si>
  <si>
    <t>KRYT SPÍNAČE ŽALUZIOVÉHO</t>
  </si>
  <si>
    <t>1002-585</t>
  </si>
  <si>
    <t>Kryt spínače žaluziového kolébkového, dělený, s potiskem; b. bílá</t>
  </si>
  <si>
    <t>1002-5159</t>
  </si>
  <si>
    <t>RÁMEČEK</t>
  </si>
  <si>
    <t>1002-24</t>
  </si>
  <si>
    <t>Rámeček pro elektroinstalační přístroje, jednonásobný; b. bílá</t>
  </si>
  <si>
    <t>1002-5158</t>
  </si>
  <si>
    <t>ZÁSUVKA NN</t>
  </si>
  <si>
    <t>1002-4593</t>
  </si>
  <si>
    <t>Zásuvka jednonásobná (bezšroubové svorky), s ochranným kolíkem, s clonkami; řazení 2P+PE; b. bílá</t>
  </si>
  <si>
    <t>D3</t>
  </si>
  <si>
    <t>Osvětlení</t>
  </si>
  <si>
    <t>1263-886</t>
  </si>
  <si>
    <t>Montáž svítidel</t>
  </si>
  <si>
    <t>1263-887</t>
  </si>
  <si>
    <t>R1 - Venkovní nastavitelná reflektor LED 16,1W/3000K/1424lm, Ra80, WF 46st., IP66, IK07, tmavé šedá</t>
  </si>
  <si>
    <t>1263-870</t>
  </si>
  <si>
    <t>Instalační objímka jednopozicová dia 102mm, tmavě šedá</t>
  </si>
  <si>
    <t>1263-869</t>
  </si>
  <si>
    <t>Honecomb dia 116mm, tmavé šedá</t>
  </si>
  <si>
    <t>1263-871</t>
  </si>
  <si>
    <t>Vetknutý sloup dvoustupňový 102/127mm, dvířka, získovaný, barva tmavě šedá, IP54</t>
  </si>
  <si>
    <t>1263-872</t>
  </si>
  <si>
    <t>Klička ke dvířkům trojúhelníková</t>
  </si>
  <si>
    <t>1263-873</t>
  </si>
  <si>
    <t>Svorkovnice pro sloup dia 120mm</t>
  </si>
  <si>
    <t>1263-874</t>
  </si>
  <si>
    <t>Nastavení svítidel a úprava světelného toku</t>
  </si>
  <si>
    <t>1253-780</t>
  </si>
  <si>
    <t>V1 - Přisazené venkovní svítidlo LED 11W/3000K/787lm, Ra80, IP66, IK10, barva antracit</t>
  </si>
  <si>
    <t>1253-750</t>
  </si>
  <si>
    <t>V2 - Nástěnné venkovní svítidlo LED 7,7W/3000K/593lm, Ra90, IP65</t>
  </si>
  <si>
    <t>D4</t>
  </si>
  <si>
    <t>Uložný materiál</t>
  </si>
  <si>
    <t>1123-7102</t>
  </si>
  <si>
    <t>TRUBKA DVOUPL. pr. 63mm</t>
  </si>
  <si>
    <t>1123-4006</t>
  </si>
  <si>
    <t>KRABICE LIŠTOVÁ přístrojová</t>
  </si>
  <si>
    <t>1123-4007</t>
  </si>
  <si>
    <t>KRABICE LIŠTOVÁ s víčkem</t>
  </si>
  <si>
    <t>1123-4008</t>
  </si>
  <si>
    <t>KRABICE LIŠTOVÁ rozvodna</t>
  </si>
  <si>
    <t>1066-3313</t>
  </si>
  <si>
    <t>KABELOVÉ KRABICOVÉ ROZVODKY IP 65</t>
  </si>
  <si>
    <t>1066-3316</t>
  </si>
  <si>
    <t>BARVA ŠEDÁ, RAL 7032, ODOLNÝ TERMOPLAST</t>
  </si>
  <si>
    <t>1066-1506</t>
  </si>
  <si>
    <t>1,5-2,5 mm2, Cu, 5 pól. svorkovnice</t>
  </si>
  <si>
    <t>9998-5188</t>
  </si>
  <si>
    <t>Montáž kovových nosných a doplňkových kontrukcí</t>
  </si>
  <si>
    <t>1123-500</t>
  </si>
  <si>
    <t>HMOŽDINKA</t>
  </si>
  <si>
    <t>1123-6804</t>
  </si>
  <si>
    <t>KRABICE PANCÉŘOVÁ</t>
  </si>
  <si>
    <t>1123-6809</t>
  </si>
  <si>
    <t>KRABICE PANCÉŘOVÁ rozvodna</t>
  </si>
  <si>
    <t>1123-4659</t>
  </si>
  <si>
    <t>Střední mechanické namáhání (750N)</t>
  </si>
  <si>
    <t>1123-7746</t>
  </si>
  <si>
    <t>40X20 LIŠTA HRANATÁ</t>
  </si>
  <si>
    <t>1123-4259</t>
  </si>
  <si>
    <t>40X40 LIŠTA HRANATÁ (3m) - DVOJITÝ ZÁMEK</t>
  </si>
  <si>
    <t>1123-1029</t>
  </si>
  <si>
    <t>60x40 ROZVADĚČ. KANÁL</t>
  </si>
  <si>
    <t>1123-7791</t>
  </si>
  <si>
    <t>18X13 LIŠTA VKLÁDACÍ</t>
  </si>
  <si>
    <t>1123-349</t>
  </si>
  <si>
    <t>PR. 23mm TRUBKA OHEBNÁ PVC</t>
  </si>
  <si>
    <t>1123-6737</t>
  </si>
  <si>
    <t>PR 32 TRUBKA OHEBNÁ PVC</t>
  </si>
  <si>
    <t>1071-403</t>
  </si>
  <si>
    <t>Vrtání otvorů</t>
  </si>
  <si>
    <t>1071-149</t>
  </si>
  <si>
    <t>otvory v betonu</t>
  </si>
  <si>
    <t>9999-1280</t>
  </si>
  <si>
    <t>PROTIPOŽÁRNÍ UCPÁVKY</t>
  </si>
  <si>
    <t>1197-8</t>
  </si>
  <si>
    <t>utěsnění prostupů (dle skutečného stavu na stavbě)</t>
  </si>
  <si>
    <t>D5</t>
  </si>
  <si>
    <t>Ovládání žaluzie</t>
  </si>
  <si>
    <t>1182-5310</t>
  </si>
  <si>
    <t>Centrální jednotka</t>
  </si>
  <si>
    <t>1182-5311</t>
  </si>
  <si>
    <t>Kombinované větrné a sluneční čidlo pro připojení k řídící jednotce</t>
  </si>
  <si>
    <t>1182-5312</t>
  </si>
  <si>
    <t>Řídící jednotka pro 4 pohony</t>
  </si>
  <si>
    <t>1182-5313</t>
  </si>
  <si>
    <t>Řídící jednotka pro 2 pohony</t>
  </si>
  <si>
    <t>D6</t>
  </si>
  <si>
    <t>DOPLNĚNÍ NOVÝCH VÝVODŮ DO STAV. ROZVADĚČU</t>
  </si>
  <si>
    <t>1182-5306</t>
  </si>
  <si>
    <t>Poj. odpínač</t>
  </si>
  <si>
    <t>1182-5310.1</t>
  </si>
  <si>
    <t>Přep. ochrana typ1a 2, TNC</t>
  </si>
  <si>
    <t>1182-5306.1</t>
  </si>
  <si>
    <t>Jistič jednopólový do 16A "B" "C"</t>
  </si>
  <si>
    <t>1182-5306.2</t>
  </si>
  <si>
    <t xml:space="preserve">Kombinované jistič+proud.  do 16A "B" "C"</t>
  </si>
  <si>
    <t>1182-14004</t>
  </si>
  <si>
    <t>Stykač 1F</t>
  </si>
  <si>
    <t>Ks</t>
  </si>
  <si>
    <t>1182-14004.1</t>
  </si>
  <si>
    <t>Přepínač</t>
  </si>
  <si>
    <t>1182-14004.2</t>
  </si>
  <si>
    <t>Časový spínač</t>
  </si>
  <si>
    <t>1182-14004.3</t>
  </si>
  <si>
    <t>Soumrakovy spínač</t>
  </si>
  <si>
    <t>Pol1</t>
  </si>
  <si>
    <t>Rozvaděč RH</t>
  </si>
  <si>
    <t>Poznámka k položce:_x000d_
STÁVAJÍCÍ ROZVADĚČ R2_x000d_
viz. výkresy rozvaděčů_x000d_
Rozvaděč R2</t>
  </si>
  <si>
    <t>Pol2</t>
  </si>
  <si>
    <t>Rozvaděč R2</t>
  </si>
  <si>
    <t>Poznámka k položce:_x000d_
STÁVAJÍCÍ ROZVADĚČ RCH_x000d_
viz. výkresy rozvaděčů_x000d_
Rozvaděč RCH</t>
  </si>
  <si>
    <t>Pol3</t>
  </si>
  <si>
    <t>Rozvaděč RCH</t>
  </si>
  <si>
    <t>D7</t>
  </si>
  <si>
    <t>HROMOSVOD A UZEMNĚNÍ</t>
  </si>
  <si>
    <t>1244-369</t>
  </si>
  <si>
    <t xml:space="preserve"> DRÁT</t>
  </si>
  <si>
    <t>1244-371</t>
  </si>
  <si>
    <t>Drát 8 N drát ø 8mm AlMgSi T/2 (0,40kg/m)</t>
  </si>
  <si>
    <t>1244-1</t>
  </si>
  <si>
    <t>DRÁT</t>
  </si>
  <si>
    <t>1244-3</t>
  </si>
  <si>
    <t>Drát 10 drát ø 10mm(0,62kg/m), pevně</t>
  </si>
  <si>
    <t>1244-6</t>
  </si>
  <si>
    <t>OCELOVÝ PÁSEK POZINKOVANÝ</t>
  </si>
  <si>
    <t>1244-8</t>
  </si>
  <si>
    <t>Páska 30x4 páska 30x4 (0,95 kg/m), pevně</t>
  </si>
  <si>
    <t>1244-473</t>
  </si>
  <si>
    <t>ODDÁLENÝ HROMOSVOD</t>
  </si>
  <si>
    <t>1244-481</t>
  </si>
  <si>
    <t>držák oddáleného hromosvodu</t>
  </si>
  <si>
    <t>1244-113</t>
  </si>
  <si>
    <t>JÍMACÍ TYČ A OCHRANNÁ TRUBKA</t>
  </si>
  <si>
    <t>1244-450</t>
  </si>
  <si>
    <t xml:space="preserve">JR 1  s rovným koncem, L 1000mm</t>
  </si>
  <si>
    <t>1244-119</t>
  </si>
  <si>
    <t>JR 2,0 s rovným koncem, L 2000mm</t>
  </si>
  <si>
    <t>1244-446</t>
  </si>
  <si>
    <t>JR 4,0 s rovným koncem, L 4000mm</t>
  </si>
  <si>
    <t>1244-601</t>
  </si>
  <si>
    <t>Podl. PB9 podložka gumová</t>
  </si>
  <si>
    <t>1244-602</t>
  </si>
  <si>
    <t>PB9 podstavec betonový 9kg</t>
  </si>
  <si>
    <t>1244-474</t>
  </si>
  <si>
    <t>Podl. PB19 podložka gumová</t>
  </si>
  <si>
    <t>1244-475</t>
  </si>
  <si>
    <t>PB19 podstavec betonový 19kg</t>
  </si>
  <si>
    <t>1244-476</t>
  </si>
  <si>
    <t>SJ stojan pro jímací tyč</t>
  </si>
  <si>
    <t>1244-477</t>
  </si>
  <si>
    <t>OJ objímka jímací tyče</t>
  </si>
  <si>
    <t>1244-576</t>
  </si>
  <si>
    <t>TS tyč spojovací</t>
  </si>
  <si>
    <t>1244-246</t>
  </si>
  <si>
    <t>ZEMNIČE</t>
  </si>
  <si>
    <t>1244-97</t>
  </si>
  <si>
    <t>ZT 2,0 zemnící tyč ø 25mm, L 2000mm</t>
  </si>
  <si>
    <t>1244-149</t>
  </si>
  <si>
    <t>PODPĚRA VEDENÍ</t>
  </si>
  <si>
    <t>1244-455</t>
  </si>
  <si>
    <t>PV1 na stěnu, delku upravit dle izolace na objektu</t>
  </si>
  <si>
    <t>1244-176</t>
  </si>
  <si>
    <t>1244-180</t>
  </si>
  <si>
    <t>PV21 na plochou střechu + nástavec + podložka</t>
  </si>
  <si>
    <t>1244-46</t>
  </si>
  <si>
    <t>PV11</t>
  </si>
  <si>
    <t>1244-49</t>
  </si>
  <si>
    <t>PV15a na hřebenáče</t>
  </si>
  <si>
    <t>1244-199</t>
  </si>
  <si>
    <t>SVORKA nerez HROMOSVODNÍ,UZEMŇOVACÍ</t>
  </si>
  <si>
    <t>1244-70</t>
  </si>
  <si>
    <t>SU univerzální</t>
  </si>
  <si>
    <t>1244-77</t>
  </si>
  <si>
    <t>SOa na okapové žlaby</t>
  </si>
  <si>
    <t>1244-211</t>
  </si>
  <si>
    <t>SK+1 křížová+mezideska</t>
  </si>
  <si>
    <t>1244-239</t>
  </si>
  <si>
    <t>SR 3a svorka páska-drát</t>
  </si>
  <si>
    <t>1244-237</t>
  </si>
  <si>
    <t>SR 2b svorka páska-páska</t>
  </si>
  <si>
    <t>1244-71</t>
  </si>
  <si>
    <t>SS spojovací</t>
  </si>
  <si>
    <t>1244-73</t>
  </si>
  <si>
    <t>SP připojovací</t>
  </si>
  <si>
    <t>1244-214</t>
  </si>
  <si>
    <t>SJ 1 k jímací tyči</t>
  </si>
  <si>
    <t>1244-407</t>
  </si>
  <si>
    <t>SVORKA HROMOSVODNÍ,UZEMŇOVACÍ</t>
  </si>
  <si>
    <t>1244-421</t>
  </si>
  <si>
    <t>ST štitek</t>
  </si>
  <si>
    <t>1244-413</t>
  </si>
  <si>
    <t>SZa zkušební</t>
  </si>
  <si>
    <t>1244-402</t>
  </si>
  <si>
    <t>OCHRANNÝ ÚHELNÍK A DRŽÁKY</t>
  </si>
  <si>
    <t>1244-403</t>
  </si>
  <si>
    <t>OU 1,7 ochranný úhelník, L 1700mm</t>
  </si>
  <si>
    <t>1244-404</t>
  </si>
  <si>
    <t>DUDa-18 držák ochranného úhelníku nerez, L 180mm</t>
  </si>
  <si>
    <t>D8</t>
  </si>
  <si>
    <t>HODINOVE ZUCTOVACI SAZBY</t>
  </si>
  <si>
    <t>9999-1291</t>
  </si>
  <si>
    <t>pomocné stavební práce</t>
  </si>
  <si>
    <t>D9</t>
  </si>
  <si>
    <t>PROTIKOROZNÍ NÁTĚRY</t>
  </si>
  <si>
    <t>1244-112</t>
  </si>
  <si>
    <t>Nátěr zemnícího pásku + drátu</t>
  </si>
  <si>
    <t>9999-1281</t>
  </si>
  <si>
    <t>Práce ve výškách + pronájem plošiny</t>
  </si>
  <si>
    <t>9999-1285</t>
  </si>
  <si>
    <t>Mapovani stávající elektroinstalace</t>
  </si>
  <si>
    <t>9999-1285.1</t>
  </si>
  <si>
    <t>Vyhledani pripojovaciho mista</t>
  </si>
  <si>
    <t>9999-1284</t>
  </si>
  <si>
    <t>Uprava stavajiciho rozvadece</t>
  </si>
  <si>
    <t>9999-1283</t>
  </si>
  <si>
    <t>Uprava stavajici elektroinstalace</t>
  </si>
  <si>
    <t>9999-1294</t>
  </si>
  <si>
    <t>KOORDINACE POSTUPU PRACI</t>
  </si>
  <si>
    <t>9999-1295</t>
  </si>
  <si>
    <t>S ostatnimi profesemi</t>
  </si>
  <si>
    <t>9999-1288</t>
  </si>
  <si>
    <t>Zkusebni provoz</t>
  </si>
  <si>
    <t>9999-1296</t>
  </si>
  <si>
    <t>PROVEDENI REVIZNICH ZKOUSEK</t>
  </si>
  <si>
    <t>9999-1297</t>
  </si>
  <si>
    <t>DLE CSN 331500</t>
  </si>
  <si>
    <t>9999-1299</t>
  </si>
  <si>
    <t>Spoluprace s reviz.technikem</t>
  </si>
  <si>
    <t>9999-1298</t>
  </si>
  <si>
    <t>Revizni technik</t>
  </si>
  <si>
    <t>Poznámka k položce:_x000d_
Podružný materiál</t>
  </si>
  <si>
    <t>D10</t>
  </si>
  <si>
    <t>9999-878</t>
  </si>
  <si>
    <t>VYTÝČENÍ TRATI VENKOVNÍHO</t>
  </si>
  <si>
    <t>9999-879</t>
  </si>
  <si>
    <t>VEDENÍ V NEPŘEHLEDNÉM TERÉNU</t>
  </si>
  <si>
    <t>9999-880</t>
  </si>
  <si>
    <t>Vytyčení</t>
  </si>
  <si>
    <t>km</t>
  </si>
  <si>
    <t>9999-1117</t>
  </si>
  <si>
    <t>FOLIE VÝSTRAŽNÁ PE 330/0,4mm</t>
  </si>
  <si>
    <t>9999-1119</t>
  </si>
  <si>
    <t>9999-991</t>
  </si>
  <si>
    <t>HLOUBENÍ KABELOVÉ RÝHY</t>
  </si>
  <si>
    <t>9999-999</t>
  </si>
  <si>
    <t>Zemina třídy 3, šíře 350mm,hloubka 800mm</t>
  </si>
  <si>
    <t>9999-999.1</t>
  </si>
  <si>
    <t>Zemina třídy 3, šíře 350mm,hloubka 500mm</t>
  </si>
  <si>
    <t>9999-1179</t>
  </si>
  <si>
    <t>ZÁHOZ KABEL.RÝHY-ZEMINA TŘ.3</t>
  </si>
  <si>
    <t>9999-1180</t>
  </si>
  <si>
    <t>Šíře 350mm,hloubka 800mm</t>
  </si>
  <si>
    <t>9999-1175</t>
  </si>
  <si>
    <t>ZÁHOZ KABELOVÉ RÝHY</t>
  </si>
  <si>
    <t>9999-1180.1</t>
  </si>
  <si>
    <t>9999-931</t>
  </si>
  <si>
    <t>VÝKOP JÁMY PRO STOŽÁR,BETONOVÝ</t>
  </si>
  <si>
    <t>9999-932</t>
  </si>
  <si>
    <t>ZÁKLAD A JINÉ ZAŘÍZENÍ</t>
  </si>
  <si>
    <t>9999-934</t>
  </si>
  <si>
    <t>Zemina třídy 3-4,ručně</t>
  </si>
  <si>
    <t>9999-1070</t>
  </si>
  <si>
    <t>ZŘÍZENÍ KABEL.LOŽE Z KOPANÉHO</t>
  </si>
  <si>
    <t>9999-1071</t>
  </si>
  <si>
    <t>PÍSKU BEZ ZAKRYTÍ</t>
  </si>
  <si>
    <t>9999-1073</t>
  </si>
  <si>
    <t>Šíře do 65cm,tloušťka 20cm</t>
  </si>
  <si>
    <t>9999-987</t>
  </si>
  <si>
    <t>NÁSYP ZEMINY VČETNĚ DUSÁNÍ</t>
  </si>
  <si>
    <t>9999-989</t>
  </si>
  <si>
    <t>Násyp v zemine třídy 3-4</t>
  </si>
  <si>
    <t>9999-1188</t>
  </si>
  <si>
    <t>ÚPRAVA POVRCHU</t>
  </si>
  <si>
    <t>9999-1195</t>
  </si>
  <si>
    <t>Provizorní úprava terénu v zemina třídy 3</t>
  </si>
  <si>
    <t>D11</t>
  </si>
  <si>
    <t>Průchod kabelu</t>
  </si>
  <si>
    <t>9999-1195.1</t>
  </si>
  <si>
    <t>stěnou do pr. 110mm</t>
  </si>
  <si>
    <t>SO 02 - zpevněné plochy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</si>
  <si>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</si>
  <si>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</si>
  <si>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</si>
  <si>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</si>
  <si>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</si>
  <si>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711 - Izolace proti vodě, vlhkosti a plynům</t>
  </si>
  <si>
    <t xml:space="preserve">    721 - Zdravotechnika - kanalizace</t>
  </si>
  <si>
    <t xml:space="preserve">    741 - Elektroinstalace - silnoproud</t>
  </si>
  <si>
    <t xml:space="preserve">    762 - Konstrukce tesařské</t>
  </si>
  <si>
    <t xml:space="preserve">    782 - Dokončovací práce - obklady z kamene</t>
  </si>
  <si>
    <t>M - Práce a dodávky M</t>
  </si>
  <si>
    <t xml:space="preserve">    21-M - Elektromontáže</t>
  </si>
  <si>
    <t>111211101</t>
  </si>
  <si>
    <t>Odstranění křovin a stromů s odstraněním kořenů ručně průměru kmene do 100 mm jakékoliv plochy v rovině nebo ve svahu o sklonu do 1:5</t>
  </si>
  <si>
    <t>1212430043</t>
  </si>
  <si>
    <t>D26</t>
  </si>
  <si>
    <t>25,00*1,00</t>
  </si>
  <si>
    <t>D27</t>
  </si>
  <si>
    <t>10,00*1,00</t>
  </si>
  <si>
    <t>D28</t>
  </si>
  <si>
    <t>4,00*1,00</t>
  </si>
  <si>
    <t>112101125</t>
  </si>
  <si>
    <t>Odstranění stromů s odřezáním kmene a s odvětvením jehličnatých bez odkornění, průměru kmene přes 900 do 1100 mm</t>
  </si>
  <si>
    <t>531665195</t>
  </si>
  <si>
    <t>D24</t>
  </si>
  <si>
    <t>D25</t>
  </si>
  <si>
    <t>112251105</t>
  </si>
  <si>
    <t>Odstranění pařezů strojně s jejich vykopáním, vytrháním nebo odstřelením průměru přes 900 do 1100 mm</t>
  </si>
  <si>
    <t>-709932567</t>
  </si>
  <si>
    <t>113106111</t>
  </si>
  <si>
    <t>Rozebrání dlažeb komunikací pro pěší s přemístěním hmot na skládku na vzdálenost do 3 m nebo s naložením na dopravní prostředek s ložem z kameniva nebo živice a s jakoukoliv výplní spár ručně z mozaiky</t>
  </si>
  <si>
    <t>-980745354</t>
  </si>
  <si>
    <t>zpětné předláždění</t>
  </si>
  <si>
    <t>D22</t>
  </si>
  <si>
    <t>78,00</t>
  </si>
  <si>
    <t>D23</t>
  </si>
  <si>
    <t>21,00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</si>
  <si>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</si>
  <si>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</si>
  <si>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-40545775</t>
  </si>
  <si>
    <t>D07 - dlažba 500x500 mm</t>
  </si>
  <si>
    <t>55,00</t>
  </si>
  <si>
    <t>113106132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</si>
  <si>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dlaždic, desek nebo tvarovek</t>
  </si>
  <si>
    <t>1990163900</t>
  </si>
  <si>
    <t>dlažba 500x500 mm</t>
  </si>
  <si>
    <t xml:space="preserve">D03 </t>
  </si>
  <si>
    <t>188,00</t>
  </si>
  <si>
    <t>D04</t>
  </si>
  <si>
    <t>9,00</t>
  </si>
  <si>
    <t>D05</t>
  </si>
  <si>
    <t>23,00</t>
  </si>
  <si>
    <t>D08</t>
  </si>
  <si>
    <t>6,90</t>
  </si>
  <si>
    <t>D21</t>
  </si>
  <si>
    <t>8,00</t>
  </si>
  <si>
    <t>dlažba 300x300 mm</t>
  </si>
  <si>
    <t>dlažba 400x400 mm</t>
  </si>
  <si>
    <t>D13</t>
  </si>
  <si>
    <t>113107324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</si>
  <si>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</si>
  <si>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-488110847</t>
  </si>
  <si>
    <t>113107325</t>
  </si>
  <si>
    <t>Odstranění podkladů nebo krytů strojně plochy jednotlivě do 50 m2 s přemístěním hmot na skládku na vzdálenost do 3 m nebo s naložením na dopravní prostředek z kameniva hrubého drceného, o tl. vrstvy přes 400 do 500 mm</t>
  </si>
  <si>
    <t>531808493</t>
  </si>
  <si>
    <t>121151114</t>
  </si>
  <si>
    <t>Sejmutí ornice strojně při souvislé ploše přes 100 do 500 m2, tl. vrstvy přes 200 do 250 mm</t>
  </si>
  <si>
    <t>-1609956557</t>
  </si>
  <si>
    <t>vstup pohled jižní</t>
  </si>
  <si>
    <t>"plocha změřená programem" 86,00</t>
  </si>
  <si>
    <t>vstup pohled severní</t>
  </si>
  <si>
    <t>"plocha změřená programem" 141,00</t>
  </si>
  <si>
    <t>131213711</t>
  </si>
  <si>
    <t>Hloubení zapažených jam ručně s urovnáním dna do předepsaného profilu a spádu v hornině třídy těžitelnosti I skupiny 3 soudržných</t>
  </si>
  <si>
    <t>-576292923</t>
  </si>
  <si>
    <t>stání pro popelnice, schody č. 04</t>
  </si>
  <si>
    <t>"plocha změřená programem" 1,50*2,80</t>
  </si>
  <si>
    <t>131251104</t>
  </si>
  <si>
    <t>Hloubení nezapažených jam a zářezů strojně s urovnáním dna do předepsaného profilu a spádu v hornině třídy těžitelnosti I skupiny 3 přes 100 do 500 m3</t>
  </si>
  <si>
    <t>1998139801</t>
  </si>
  <si>
    <t>schody č. 03</t>
  </si>
  <si>
    <t>SK.04</t>
  </si>
  <si>
    <t>9,83*2,25*0,35</t>
  </si>
  <si>
    <t>schody č. 01</t>
  </si>
  <si>
    <t>(13,228*2,94)*0,35</t>
  </si>
  <si>
    <t>3,60*2,24*0,35</t>
  </si>
  <si>
    <t>1,50*2,80*0,35</t>
  </si>
  <si>
    <t>1,50*2,40*0,35</t>
  </si>
  <si>
    <t>1,50*1,85*0,35</t>
  </si>
  <si>
    <t>1,40*4,285/2*0,35</t>
  </si>
  <si>
    <t>základ pod stojany</t>
  </si>
  <si>
    <t>0,80*5,00*0,40</t>
  </si>
  <si>
    <t>schody č. 05</t>
  </si>
  <si>
    <t>0,35*(1,611*1,10+0,96*0,80+1,58*1,38)</t>
  </si>
  <si>
    <t>SK.01</t>
  </si>
  <si>
    <t>0,45*(6,58*3,79+7,37*3,00+3,56*0,60+11,815*11,865+1,625*14,30)</t>
  </si>
  <si>
    <t>SK.02 - okapový chodník</t>
  </si>
  <si>
    <t>0,55*(1,70*1,26+16,685*0,65+3,10*0,65+0,53*1,65+7,83*0,75+2,86*3,20+5,25*0,605+1,95*1,60+8,90*0,75+0,40*3,75)</t>
  </si>
  <si>
    <t>SK.03</t>
  </si>
  <si>
    <t>0,47*(3,525*3,81+(0,67+1,10)/2*3,10)</t>
  </si>
  <si>
    <t>"plocha změřená programem" 115,00*0,47</t>
  </si>
  <si>
    <t>0,50*(14,255*3,10+10,12*2,25)</t>
  </si>
  <si>
    <t>SK.05</t>
  </si>
  <si>
    <t>"plocha změřená programem" 70,00*0,52</t>
  </si>
  <si>
    <t>SK.07</t>
  </si>
  <si>
    <t>"plocha změřená programem" 76,00*0,40</t>
  </si>
  <si>
    <t>132212131</t>
  </si>
  <si>
    <t>Hloubení nezapažených rýh šířky do 800 mm ručně s urovnáním dna do předepsaného profilu a spádu v hornině třídy těžitelnosti I skupiny 3 soudržných</t>
  </si>
  <si>
    <t>910202406</t>
  </si>
  <si>
    <t>(2,80-1,35)*0,55*4,52</t>
  </si>
  <si>
    <t>(1,58-0,78)*0,55*2,23</t>
  </si>
  <si>
    <t>(1,80-1,40)*0,30*1,80</t>
  </si>
  <si>
    <t>132251102</t>
  </si>
  <si>
    <t>Hloubení nezapažených rýh šířky do 800 mm strojně s urovnáním dna do předepsaného profilu a spádu v hornině třídy těžitelnosti I skupiny 3 přes 20 do 50 m3</t>
  </si>
  <si>
    <t>618272039</t>
  </si>
  <si>
    <t>(0,16+0,91)*0,30*3,52</t>
  </si>
  <si>
    <t>(0,91-0,01)*0,30*3,52</t>
  </si>
  <si>
    <t>(0,91-0,31)*0,40*(4,21+1,60+3,60+6,97)</t>
  </si>
  <si>
    <t>(0,96-2,66)*1,47*0,35</t>
  </si>
  <si>
    <t>(0,96-2,14)*1,47*0,35</t>
  </si>
  <si>
    <t>(2,94-4,01)*1,47*0,35</t>
  </si>
  <si>
    <t>(2,94-3,74)*1,47*0,35</t>
  </si>
  <si>
    <t>0,60*0,35*3,60*2</t>
  </si>
  <si>
    <t>0,75*0,40*(0,95+11,328+11,787)</t>
  </si>
  <si>
    <t>0,40*1,00*(2,80+2,50+2,00+1,40)</t>
  </si>
  <si>
    <t>schody č. 02</t>
  </si>
  <si>
    <t>(1,28-0,20)*0,93*10,679</t>
  </si>
  <si>
    <t>(1,28-0,20)*0,65*0,855</t>
  </si>
  <si>
    <t>rampa č. 01</t>
  </si>
  <si>
    <t>(1,28-0,60)*0,40*3,544</t>
  </si>
  <si>
    <t>(1,53-0,60)*0,40*2,50</t>
  </si>
  <si>
    <t>(1,78-0,60)*0,40*2,50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</si>
  <si>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</si>
  <si>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</si>
  <si>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1641459082</t>
  </si>
  <si>
    <t>(4,20+314,738+4,802+30,178)-(51,596+6,102)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</si>
  <si>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</si>
  <si>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</si>
  <si>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362402717</t>
  </si>
  <si>
    <t>296,22*15 'Přepočtené koeficientem množství</t>
  </si>
  <si>
    <t>171151103</t>
  </si>
  <si>
    <t>Uložení sypanin do násypů strojně s rozprostřením sypaniny ve vrstvách a s hrubým urovnáním zhutněných z hornin soudržných jakékoliv třídy těžitelnosti</t>
  </si>
  <si>
    <t>1906160902</t>
  </si>
  <si>
    <t>(6,58*3,79+7,37*3,00+3,56*0,60+11,815*11,865+1,625*14,30)*0,20</t>
  </si>
  <si>
    <t>(1,70*1,26+16,685*0,65+3,10*0,65+0,53*1,65+7,83*0,75+2,86*3,20+5,25*0,605+1,95*1,60+8,90*0,75+0,40*3,75)*0,20</t>
  </si>
  <si>
    <t>171201221</t>
  </si>
  <si>
    <t>Poplatek za uložení stavebního odpadu na skládce (skládkovné) zeminy a kamení zatříděného do Katalogu odpadů pod kódem 17 05 04</t>
  </si>
  <si>
    <t>1787925444</t>
  </si>
  <si>
    <t>330,923*1,8 'Přepočtené koeficientem množství</t>
  </si>
  <si>
    <t>171251201</t>
  </si>
  <si>
    <t>Uložení sypaniny na skládky nebo meziskládky bez hutnění s upravením uložené sypaniny do předepsaného tvaru</t>
  </si>
  <si>
    <t>502893811</t>
  </si>
  <si>
    <t>-873656538</t>
  </si>
  <si>
    <t>"plcoha změřená programem" 1,35*4,52</t>
  </si>
  <si>
    <t>181111121</t>
  </si>
  <si>
    <t>Plošná úprava terénu v zemině skupiny 1 až 4 s urovnáním povrchu bez doplnění ornice souvislé plochy do 500 m2 při nerovnostech terénu přes 100 do 150 mm v rovině nebo na svahu do 1:5</t>
  </si>
  <si>
    <t>1565378887</t>
  </si>
  <si>
    <t>travnatá plocha</t>
  </si>
  <si>
    <t>9,725*3,00</t>
  </si>
  <si>
    <t>181411131</t>
  </si>
  <si>
    <t>Založení trávníku na půdě předem připravené plochy do 1000 m2 výsevem včetně utažení parkového v rovině nebo na svahu do 1:5</t>
  </si>
  <si>
    <t>1962310405</t>
  </si>
  <si>
    <t>00572410</t>
  </si>
  <si>
    <t>osivo směs travní parková</t>
  </si>
  <si>
    <t>-376204243</t>
  </si>
  <si>
    <t>29,175*0,02 'Přepočtené koeficientem množství</t>
  </si>
  <si>
    <t>Zakládání</t>
  </si>
  <si>
    <t>273321311</t>
  </si>
  <si>
    <t>Základy z betonu železového (bez výztuže) desky z betonu bez zvláštních nároků na prostředí tř. C 16/20</t>
  </si>
  <si>
    <t>536642540</t>
  </si>
  <si>
    <t>schodiště č. 03</t>
  </si>
  <si>
    <t>9,83*2,25*0,20</t>
  </si>
  <si>
    <t>(13,228*2,94)*0,20</t>
  </si>
  <si>
    <t>0,80*5,00*0,20</t>
  </si>
  <si>
    <t>0,20*(1,611*1,10+0,96*0,80+1,58*1,38)</t>
  </si>
  <si>
    <t>273361821</t>
  </si>
  <si>
    <t>Výztuž základů desek z betonářské oceli 10 505 (R) nebo BSt 500</t>
  </si>
  <si>
    <t>-819379354</t>
  </si>
  <si>
    <t>předpoklad vyztužení 80 kg/m3</t>
  </si>
  <si>
    <t>9,83*2,25*0,20*80/1000</t>
  </si>
  <si>
    <t>(13,228*2,94)*0,20*80/1000</t>
  </si>
  <si>
    <t>0,80*5,00*0,20*80/1000</t>
  </si>
  <si>
    <t>0,20*(1,611*1,10+0,96*0,80+1,58*1,38)*80/1000</t>
  </si>
  <si>
    <t>274321311</t>
  </si>
  <si>
    <t>Základy z betonu železového (bez výztuže) pasy z betonu bez zvláštních nároků na prostředí tř. C 16/20</t>
  </si>
  <si>
    <t>-1082487273</t>
  </si>
  <si>
    <t>0,55*0,95*4,52</t>
  </si>
  <si>
    <t>0,55*0,95*2,23</t>
  </si>
  <si>
    <t>274361821</t>
  </si>
  <si>
    <t>Výztuž základů pasů z betonářské oceli 10 505 (R) nebo BSt 500</t>
  </si>
  <si>
    <t>-1739749365</t>
  </si>
  <si>
    <t>stání pro popelnice, schody č. 04, předpoklad vyztužení ca 80 kg/m3</t>
  </si>
  <si>
    <t>0,55*0,95*4,52*80/1000</t>
  </si>
  <si>
    <t>0,55*0,95*2,23*80/1000</t>
  </si>
  <si>
    <t>(0,16+0,91)*0,30*3,52*80/1000</t>
  </si>
  <si>
    <t>(0,91-0,01)*0,30*3,52*80/1000</t>
  </si>
  <si>
    <t>(0,91-0,31)*0,40*(4,21+1,60+3,60+6,97)*80/1000</t>
  </si>
  <si>
    <t>(0,96-2,66)*1,47*0,35*80/1000</t>
  </si>
  <si>
    <t>(0,96-2,14)*1,47*0,35*80/1000</t>
  </si>
  <si>
    <t>(2,94-4,01)*1,47*0,35*80/1000</t>
  </si>
  <si>
    <t>(2,94-3,74)*1,47*0,35*80/1000</t>
  </si>
  <si>
    <t>0,60*0,35*3,60*2*80/1000</t>
  </si>
  <si>
    <t>0,75*0,40*(0,95+11,328+11,787)*80/1000</t>
  </si>
  <si>
    <t>0,40*1,00*(2,80+2,50+2,00+1,40)*80/1000</t>
  </si>
  <si>
    <t>(1,28-0,20)*0,93*10,679*80/1000</t>
  </si>
  <si>
    <t>(1,28-0,20)*0,65*0,855*80/1000</t>
  </si>
  <si>
    <t>(1,28-0,60)*0,40*3,544*80/1000</t>
  </si>
  <si>
    <t>(1,53-0,60)*0,40*2,50*80/1000</t>
  </si>
  <si>
    <t>(1,78-0,60)*0,40*2,50*80/1000</t>
  </si>
  <si>
    <t>279113131</t>
  </si>
  <si>
    <t xml:space="preserve">Základové zdi z tvárnic ztraceného bednění včetně výplně z betonu  bez zvláštních nároků na vliv prostředí třídy C 16/20, tloušťky zdiva 150 mm</t>
  </si>
  <si>
    <t>991560817</t>
  </si>
  <si>
    <t>0,92*4,37</t>
  </si>
  <si>
    <t>0,92*2,10</t>
  </si>
  <si>
    <t>1,75*(2,00+4,25+3,544)</t>
  </si>
  <si>
    <t>0,50*(3,989)</t>
  </si>
  <si>
    <t>279113132</t>
  </si>
  <si>
    <t xml:space="preserve">Základové zdi z tvárnic ztraceného bednění včetně výplně z betonu  bez zvláštních nároků na vliv prostředí třídy C 16/20, tloušťky zdiva přes 150 do 200 mm</t>
  </si>
  <si>
    <t>-1502834553</t>
  </si>
  <si>
    <t>0,75*4,37</t>
  </si>
  <si>
    <t>0,25*2,10</t>
  </si>
  <si>
    <t>279113133</t>
  </si>
  <si>
    <t xml:space="preserve">Základové zdi z tvárnic ztraceného bednění včetně výplně z betonu  bez zvláštních nároků na vliv prostředí třídy C 16/20, tloušťky zdiva přes 200 do 250 mm</t>
  </si>
  <si>
    <t>1260134536</t>
  </si>
  <si>
    <t>0,50*(3,989+2,00+4,25+3,544)</t>
  </si>
  <si>
    <t>279361821</t>
  </si>
  <si>
    <t xml:space="preserve">Výztuž základových zdí nosných  svislých nebo odkloněných od svislice, rovinných nebo oblých, deskových nebo žebrových, včetně výztuže jejich žeber z betonářské oceli 10 505 (R) nebo BSt 500</t>
  </si>
  <si>
    <t>1506734782</t>
  </si>
  <si>
    <t>stání pro popelnice, schody č. 04 tl. 150 m, předpoklad vyztužení 14 kg/m2</t>
  </si>
  <si>
    <t>0,92*4,37*14/1000</t>
  </si>
  <si>
    <t>0,92*2,10*14/1000</t>
  </si>
  <si>
    <t>stání pro popelnice, schody č. 04, tl. 200 m</t>
  </si>
  <si>
    <t>0,75*4,37*14/1000</t>
  </si>
  <si>
    <t>0,25*2,10*14/1000</t>
  </si>
  <si>
    <t>0,50*(3,989+2,00+4,25+3,544)*14/1000</t>
  </si>
  <si>
    <t>1,75*(2,00+4,25+3,544)*14/1000</t>
  </si>
  <si>
    <t>0,50*(3,989)*14/1000</t>
  </si>
  <si>
    <t>313231135</t>
  </si>
  <si>
    <t>Zdivo z cihel pálených obkladové z cihel plných dl. 250 mm P 15, na maltu ze suché maltové směsi 5 MPa</t>
  </si>
  <si>
    <t>-1188189510</t>
  </si>
  <si>
    <t>(2,02+0,45+1,00)*4,52*0,15</t>
  </si>
  <si>
    <t>(1,52+0,45+1,00)*2,23*0,15</t>
  </si>
  <si>
    <t>348262421</t>
  </si>
  <si>
    <t>Ploty z betonových bloků - systém suchého zdění ukončení plotového sloupku zákrytovou deskou lepenou mrazuvzdorným lepidlem, velikosti 500x250x70 mm přírodní (šedou)</t>
  </si>
  <si>
    <t>-520884752</t>
  </si>
  <si>
    <t>betonové zhlaví u schodiště č. 03</t>
  </si>
  <si>
    <t>(3,989+2,00+4,25+3,544)/0,50</t>
  </si>
  <si>
    <t>430321313</t>
  </si>
  <si>
    <t xml:space="preserve">Schodišťové konstrukce a rampy z betonu železového (bez výztuže)  stupně, schodnice, ramena, podesty s nosníky tř. C 16/20</t>
  </si>
  <si>
    <t>1688675978</t>
  </si>
  <si>
    <t>"plocha změřená programem" 0,69*2,36</t>
  </si>
  <si>
    <t>schodiště 01</t>
  </si>
  <si>
    <t>0,20*3,60*2,94</t>
  </si>
  <si>
    <t>stupně</t>
  </si>
  <si>
    <t>(0,60*0,32)/2*7</t>
  </si>
  <si>
    <t>0,20*25,60</t>
  </si>
  <si>
    <t>(0,30*0,16)/2*(11,90+10,90+9,90+8,90+7,90+6,90+5,90+4,90+3,90+2,90+1,90+0,90)</t>
  </si>
  <si>
    <t>(0,30*0,16)/2*3*10,679</t>
  </si>
  <si>
    <t>schody č. 05.01</t>
  </si>
  <si>
    <t>"plocha změřená programem" 0,56*1,51</t>
  </si>
  <si>
    <t>schody č. 05.02</t>
  </si>
  <si>
    <t>"plocha změřená programem" 0,37*0,96</t>
  </si>
  <si>
    <t>schody č. 05.03</t>
  </si>
  <si>
    <t>"plocha změřená programem" 0,465*1,51</t>
  </si>
  <si>
    <t>430361821</t>
  </si>
  <si>
    <t xml:space="preserve">Výztuž schodišťových konstrukcí a ramp  stupňů, schodnic, ramen, podest s nosníky z betonářské oceli 10 505 (R) nebo BSt 500</t>
  </si>
  <si>
    <t>-1648184737</t>
  </si>
  <si>
    <t>stání pro popelnice, schody č. 04, předpoklad vyztužení 100kg/m3</t>
  </si>
  <si>
    <t>"plocha změřená programem" 0,69*2,36*100/1000</t>
  </si>
  <si>
    <t>0,20*3,60*2,94*100/1000</t>
  </si>
  <si>
    <t>(0,60*0,32)/2*7*100/1000</t>
  </si>
  <si>
    <t>0,20*25,60*100/1000</t>
  </si>
  <si>
    <t>(0,30*0,16)/2*(11,90+10,90+9,90+8,90+7,90+6,90+5,90+4,90+3,90+2,90+1,90+0,90)*100/1000</t>
  </si>
  <si>
    <t>(0,30*0,16)/2*3*10,679*100/1000</t>
  </si>
  <si>
    <t>"plocha změřená programem" 0,56*1,51*100/1000</t>
  </si>
  <si>
    <t>"plocha změřená programem" 0,37*0,96*100/1000</t>
  </si>
  <si>
    <t>"plocha změřená programem" 0,465*1,51*100/1000</t>
  </si>
  <si>
    <t>434111111.R01</t>
  </si>
  <si>
    <t>Opěrná zídka rampy, žulový masiv, podrobný popis viz PD</t>
  </si>
  <si>
    <t>555302915</t>
  </si>
  <si>
    <t>434191421</t>
  </si>
  <si>
    <t xml:space="preserve">Osazování schodišťových stupňů kamenných  s vyspárováním styčných spár, s provizorním dřevěným zábradlím a dočasným zakrytím stupnic prkny na desku, stupňů broušených nebo leštěných</t>
  </si>
  <si>
    <t>1934638734</t>
  </si>
  <si>
    <t>SK.06</t>
  </si>
  <si>
    <t>1,51*(0,30*3+0,745)</t>
  </si>
  <si>
    <t>0,96*(0,30+0,745)</t>
  </si>
  <si>
    <t>1,51*(0,30*2+0,745)</t>
  </si>
  <si>
    <t>schody č. 04</t>
  </si>
  <si>
    <t>1,76*3</t>
  </si>
  <si>
    <t>3,60*2+3,00</t>
  </si>
  <si>
    <t>10,80*2</t>
  </si>
  <si>
    <t>(11,90+10,90+9,90+8,90+7,90+6,90+5,90+4,90+3,90+2,90+1,90+0,90)</t>
  </si>
  <si>
    <t>58388024</t>
  </si>
  <si>
    <t>stupeň schodišťový žulový snímaný s drážkou 150x300x1000mm výžlabková podstupnice- pemrlovaný</t>
  </si>
  <si>
    <t>-1910932199</t>
  </si>
  <si>
    <t>119,398*1,1 'Přepočtené koeficientem množství</t>
  </si>
  <si>
    <t>434313113</t>
  </si>
  <si>
    <t>Schody z vibrolisovaných prefabrikátů na cementovou maltu, s vyspárováním se zřízením podkladních stupňů z betonu tř. C 16/20</t>
  </si>
  <si>
    <t>192940572</t>
  </si>
  <si>
    <t>434351141</t>
  </si>
  <si>
    <t xml:space="preserve">Bednění stupňů  betonovaných na podstupňové desce nebo na terénu půdorysně přímočarých zřízení</t>
  </si>
  <si>
    <t>-1318941113</t>
  </si>
  <si>
    <t>0,15*2,36*3</t>
  </si>
  <si>
    <t>(0,32)*7</t>
  </si>
  <si>
    <t>(0,16)*(11,90+10,90+9,90+8,90+7,90+6,90+5,90+4,90+3,90+2,90+1,90+0,90)</t>
  </si>
  <si>
    <t>(0,16)*3*10,679</t>
  </si>
  <si>
    <t>"plocha změřená programem" 0,56*2</t>
  </si>
  <si>
    <t>"plocha změřená programem" 0,37*2</t>
  </si>
  <si>
    <t>"plocha změřená programem" 0,465*2</t>
  </si>
  <si>
    <t>434351142</t>
  </si>
  <si>
    <t xml:space="preserve">Bednění stupňů  betonovaných na podstupňové desce nebo na terénu půdorysně přímočarých odstranění</t>
  </si>
  <si>
    <t>-1131580470</t>
  </si>
  <si>
    <t>Komunikace pozemní</t>
  </si>
  <si>
    <t>564851111</t>
  </si>
  <si>
    <t xml:space="preserve">Podklad ze štěrkodrti ŠD  s rozprostřením a zhutněním, po zhutnění tl. 150 mm</t>
  </si>
  <si>
    <t>-621518831</t>
  </si>
  <si>
    <t>(1,70*1,26+16,685*0,65+3,10*0,65+0,53*1,65+7,83*0,75+2,86*3,20+5,25*0,605+1,95*1,60+8,90*0,75+0,40*3,75)</t>
  </si>
  <si>
    <t>"plocha změřená programem" 76,00</t>
  </si>
  <si>
    <t>564861111</t>
  </si>
  <si>
    <t xml:space="preserve">Podklad ze štěrkodrti ŠD  s rozprostřením a zhutněním, po zhutnění tl. 200 mm</t>
  </si>
  <si>
    <t>1145837673</t>
  </si>
  <si>
    <t>(6,58*3,79+7,37*3,00+3,56*0,60+11,815*11,865+1,625*14,30)</t>
  </si>
  <si>
    <t>(3,525*3,81+(0,67+1,10)/2*3,10)</t>
  </si>
  <si>
    <t>"plocha změřená programem" 115,00</t>
  </si>
  <si>
    <t>(14,255*3,10+10,12*2,25)</t>
  </si>
  <si>
    <t>564871111</t>
  </si>
  <si>
    <t xml:space="preserve">Podklad ze štěrkodrti ŠD  s rozprostřením a zhutněním, po zhutnění tl. 250 mm</t>
  </si>
  <si>
    <t>-358018835</t>
  </si>
  <si>
    <t>"plocha změřená programem" 70,00</t>
  </si>
  <si>
    <t>567122111</t>
  </si>
  <si>
    <t>Podklad ze směsi stmelené cementem SC bez dilatačních spár, s rozprostřením a zhutněním SC C 8/10 (KSC I), po zhutnění tl. 120 mm</t>
  </si>
  <si>
    <t>847386175</t>
  </si>
  <si>
    <t>567122114</t>
  </si>
  <si>
    <t>Podklad ze směsi stmelené cementem SC bez dilatačních spár, s rozprostřením a zhutněním SC C 8/10 (KSC I), po zhutnění tl. 150 mm</t>
  </si>
  <si>
    <t>304222749</t>
  </si>
  <si>
    <t>591111111.r01</t>
  </si>
  <si>
    <t>Příplatek za provedení nápisů z žulové mozaiky</t>
  </si>
  <si>
    <t>1263921737</t>
  </si>
  <si>
    <t>25 písmen</t>
  </si>
  <si>
    <t>1,74*1,74*25</t>
  </si>
  <si>
    <t>591411111</t>
  </si>
  <si>
    <t xml:space="preserve">Kladení dlažby z mozaiky komunikací pro pěší  s vyplněním spár, s dvojím beraněním a se smetením přebytečného materiálu na vzdálenost do 3 m jednobarevné, s ložem tl. do 40 mm z kameniva</t>
  </si>
  <si>
    <t>-888302129</t>
  </si>
  <si>
    <t>591412111</t>
  </si>
  <si>
    <t xml:space="preserve">Kladení dlažby z mozaiky komunikací pro pěší  s vyplněním spár, s dvojím beraněním a se smetením přebytečného materiálu na vzdálenost do 3 m dvoubarevné a vícebarevné, s ložem tl. do 40 mm z kameniva</t>
  </si>
  <si>
    <t>1598883164</t>
  </si>
  <si>
    <t>58381004</t>
  </si>
  <si>
    <t>kostka dlažební mozaika žula 4/6 tř 1</t>
  </si>
  <si>
    <t>285252301</t>
  </si>
  <si>
    <t>257,98*1,02 'Přepočtené koeficientem množství</t>
  </si>
  <si>
    <t>-391140742</t>
  </si>
  <si>
    <t>58381007</t>
  </si>
  <si>
    <t>kostka dlažební žula drobná 8/10</t>
  </si>
  <si>
    <t>-109763013</t>
  </si>
  <si>
    <t>201,174*1,02 'Přepočtené koeficientem množství</t>
  </si>
  <si>
    <t>596811121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</si>
  <si>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</si>
  <si>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-821939769</t>
  </si>
  <si>
    <t>59248005</t>
  </si>
  <si>
    <t>dlažba plošná betonová chodníková 300x300x50mm přírodní</t>
  </si>
  <si>
    <t>-1519056642</t>
  </si>
  <si>
    <t>76*1,03 'Přepočtené koeficientem množství</t>
  </si>
  <si>
    <t>Trubní vedení</t>
  </si>
  <si>
    <t>871260310</t>
  </si>
  <si>
    <t>Montáž kanalizačního potrubí z plastů z polypropylenu PP hladkého plnostěnného SN 10 DN 100</t>
  </si>
  <si>
    <t>1520569748</t>
  </si>
  <si>
    <t>připojení odvodňovacího žlabu</t>
  </si>
  <si>
    <t>28617001</t>
  </si>
  <si>
    <t>trubka kanalizační PP plnostěnná třívrstvá DN 100x1000mm SN10</t>
  </si>
  <si>
    <t>1107596064</t>
  </si>
  <si>
    <t>4*1,015 'Přepočtené koeficientem množství</t>
  </si>
  <si>
    <t>899102211</t>
  </si>
  <si>
    <t>Demontáž poklopů litinových a ocelových včetně rámů, hmotnosti jednotlivě přes 50 do 100 Kg</t>
  </si>
  <si>
    <t>2071416267</t>
  </si>
  <si>
    <t>D09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</si>
  <si>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</si>
  <si>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</si>
  <si>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801597277</t>
  </si>
  <si>
    <t>35,20+1,70</t>
  </si>
  <si>
    <t>okapový chodník u SK.04</t>
  </si>
  <si>
    <t>10,12+5,25+9,725+3,00</t>
  </si>
  <si>
    <t>59217008</t>
  </si>
  <si>
    <t>obrubník betonový parkový 1000x80x200mm</t>
  </si>
  <si>
    <t>-581046268</t>
  </si>
  <si>
    <t>64,995*1,02 'Přepočtené koeficientem množství</t>
  </si>
  <si>
    <t>919726235</t>
  </si>
  <si>
    <t>Geotextilie tkaná pro vyztužení, separaci nebo filtraci z polyesteru, podélná/příčná pevnost v tahu 1000/100 kN/m</t>
  </si>
  <si>
    <t>217553880</t>
  </si>
  <si>
    <t>935932117</t>
  </si>
  <si>
    <t>Odvodňovací plastový žlab pro třídu zatížení A 15 vnitřní šířky 100 mm s krycím roštem mřížkovým z nerezové oceli</t>
  </si>
  <si>
    <t>-587182356</t>
  </si>
  <si>
    <t>H - odvodňovací žlab</t>
  </si>
  <si>
    <t>11,745</t>
  </si>
  <si>
    <t>935932411</t>
  </si>
  <si>
    <t>Odvodňovací plastový žlab pro třídu zatížení D 400 vnitřní šířky 100 mm s krycím roštem mřížkovým z pozinkované oceli</t>
  </si>
  <si>
    <t>-1250047721</t>
  </si>
  <si>
    <t>odvodňovací žlav</t>
  </si>
  <si>
    <t>4,25</t>
  </si>
  <si>
    <t>936104213</t>
  </si>
  <si>
    <t xml:space="preserve">Montáž odpadkového koše  přichycením kotevními šrouby</t>
  </si>
  <si>
    <t>676597410</t>
  </si>
  <si>
    <t>Z22</t>
  </si>
  <si>
    <t>F - odpadkový koš</t>
  </si>
  <si>
    <t>74910133</t>
  </si>
  <si>
    <t xml:space="preserve">koš odpadkový litina,ocel  v 1005mm D 470mm obsah 50L</t>
  </si>
  <si>
    <t>1106060544</t>
  </si>
  <si>
    <t>936124112</t>
  </si>
  <si>
    <t xml:space="preserve">Montáž lavičky parkové  stabilní se zabetonováním noh</t>
  </si>
  <si>
    <t>237809595</t>
  </si>
  <si>
    <t>Z17</t>
  </si>
  <si>
    <t>74910100</t>
  </si>
  <si>
    <t>lavička bez opěradla nekotvená 1500x450x420mm konstrukce-kov, sedák-dřevo</t>
  </si>
  <si>
    <t>-768552956</t>
  </si>
  <si>
    <t>936174312</t>
  </si>
  <si>
    <t xml:space="preserve">Montáž stojanu na kola  přichyceného kotevními šrouby 10 kol</t>
  </si>
  <si>
    <t>261430650</t>
  </si>
  <si>
    <t>Z23</t>
  </si>
  <si>
    <t>74910151</t>
  </si>
  <si>
    <t>stojan na kola na 5 kol jednostranný, kov 570x1750x500mm</t>
  </si>
  <si>
    <t>303167954</t>
  </si>
  <si>
    <t>961055111</t>
  </si>
  <si>
    <t xml:space="preserve">Bourání základů z betonu  železového</t>
  </si>
  <si>
    <t>-1748337886</t>
  </si>
  <si>
    <t>14,00*0,60*0,80</t>
  </si>
  <si>
    <t>D12</t>
  </si>
  <si>
    <t>2,50*3,13*(0,60+0,80)</t>
  </si>
  <si>
    <t>D14</t>
  </si>
  <si>
    <t>1,80*0,50*(0,60+0,90)</t>
  </si>
  <si>
    <t>D15</t>
  </si>
  <si>
    <t>D16</t>
  </si>
  <si>
    <t>1,40*0,30*0,80</t>
  </si>
  <si>
    <t>D17</t>
  </si>
  <si>
    <t>2,26*1,39*(0,60+0,80)</t>
  </si>
  <si>
    <t>D18</t>
  </si>
  <si>
    <t>1,60*1,10*(0,60+0,80)</t>
  </si>
  <si>
    <t>D19</t>
  </si>
  <si>
    <t>0,96*0,80*(0,60+0,80)</t>
  </si>
  <si>
    <t>D20</t>
  </si>
  <si>
    <t>1,51*1,38*(0,60+0,80)</t>
  </si>
  <si>
    <t>965081333</t>
  </si>
  <si>
    <t>Bourání podlah z dlaždic bez podkladního lože nebo mazaniny, s jakoukoliv výplní spár betonových, teracových nebo čedičových tl. do 30 mm, plochy přes 1 m2</t>
  </si>
  <si>
    <t>-150713014</t>
  </si>
  <si>
    <t>14,00*(0,60+0,15*2)</t>
  </si>
  <si>
    <t>1,40*0,30</t>
  </si>
  <si>
    <t>2,26*1,39</t>
  </si>
  <si>
    <t>2,26*0,15*3</t>
  </si>
  <si>
    <t>1,60*(0,30+0,15)*1</t>
  </si>
  <si>
    <t>1,60*1,10</t>
  </si>
  <si>
    <t>0,96*0,80</t>
  </si>
  <si>
    <t>0,80*0,15</t>
  </si>
  <si>
    <t>1,51*(0,30+0,15)*3</t>
  </si>
  <si>
    <t>1,51*1,38</t>
  </si>
  <si>
    <t>966001211</t>
  </si>
  <si>
    <t xml:space="preserve">Odstranění lavičky parkové stabilní  zabetonované</t>
  </si>
  <si>
    <t>-1678497697</t>
  </si>
  <si>
    <t>D02</t>
  </si>
  <si>
    <t>966073811</t>
  </si>
  <si>
    <t>Rozebrání vrat a vrátek k oplocení plochy jednotlivě přes 2 do 6 m2</t>
  </si>
  <si>
    <t>1040592990</t>
  </si>
  <si>
    <t>D29 - rozměr 2,00x2,00</t>
  </si>
  <si>
    <t>985324111</t>
  </si>
  <si>
    <t>Ochranný nátěr betonu na bázi silanu impregnační dvojnásobný (OS-A)</t>
  </si>
  <si>
    <t>1838255380</t>
  </si>
  <si>
    <t>1131488975</t>
  </si>
  <si>
    <t>-100781700</t>
  </si>
  <si>
    <t>431,309*15 'Přepočtené koeficientem množství</t>
  </si>
  <si>
    <t>961439455</t>
  </si>
  <si>
    <t>dlažba</t>
  </si>
  <si>
    <t>27,819+14,025+69,845</t>
  </si>
  <si>
    <t>obklad</t>
  </si>
  <si>
    <t>2,037</t>
  </si>
  <si>
    <t>dlažba schody</t>
  </si>
  <si>
    <t>2,22</t>
  </si>
  <si>
    <t>997013602</t>
  </si>
  <si>
    <t>Poplatek za uložení stavebního odpadu na skládce (skládkovné) z armovaného betonu zatříděného do Katalogu odpadů pod kódem 17 01 01</t>
  </si>
  <si>
    <t>-757466384</t>
  </si>
  <si>
    <t>základy</t>
  </si>
  <si>
    <t>75,756</t>
  </si>
  <si>
    <t>-531974055</t>
  </si>
  <si>
    <t>431,309-115,946-75,756-238,685</t>
  </si>
  <si>
    <t>997013655</t>
  </si>
  <si>
    <t>-361268558</t>
  </si>
  <si>
    <t>podklad zpevněných ploch</t>
  </si>
  <si>
    <t>27,26+211,425</t>
  </si>
  <si>
    <t>998011001</t>
  </si>
  <si>
    <t xml:space="preserve">Přesun hmot pro budovy občanské výstavby, bydlení, výrobu a služby  s nosnou svislou konstrukcí zděnou z cihel, tvárnic nebo kamene vodorovná dopravní vzdálenost do 100 m pro budovy výšky do 6 m</t>
  </si>
  <si>
    <t>2053663809</t>
  </si>
  <si>
    <t>998229112</t>
  </si>
  <si>
    <t>Přesun hmot ruční pro pozemní komunikace s naložením a složením na vzdálenost do 50 m, s krytem dlážděným</t>
  </si>
  <si>
    <t>266663124</t>
  </si>
  <si>
    <t>41,874+188,941+40,25+13,907+187,655</t>
  </si>
  <si>
    <t>998229121</t>
  </si>
  <si>
    <t>Přesun hmot ruční pro pozemní komunikace s naložením a složením na vzdálenost do 50 m, s krytem Příplatek k cenám za ruční zvětšený přesun přes vymezenou dopravní vzdálenost za každých dalších i započatých 50 m</t>
  </si>
  <si>
    <t>-1956795470</t>
  </si>
  <si>
    <t>472,627*2 'Přepočtené koeficientem množství</t>
  </si>
  <si>
    <t>711</t>
  </si>
  <si>
    <t>Izolace proti vodě, vlhkosti a plynům</t>
  </si>
  <si>
    <t>711411053</t>
  </si>
  <si>
    <t xml:space="preserve">Provedení izolace proti povrchové a podpovrchové tlakové vodě natěradly a tmely za studena  na ploše vodorovné V trojnásobným nátěrem krystalickou hydroizolací</t>
  </si>
  <si>
    <t>-1188648869</t>
  </si>
  <si>
    <t>schodiště č.03</t>
  </si>
  <si>
    <t>(0,50+0,10)*(3,989+2,00+4,25+3,544)</t>
  </si>
  <si>
    <t>24551050</t>
  </si>
  <si>
    <t>stěrka hydroizolační cementová kapilárně aktivní s dodatečnou krystalizací do spodní stavby</t>
  </si>
  <si>
    <t>1070750963</t>
  </si>
  <si>
    <t>Poznámka k položce:_x000d_
Spotřeba: na dvě vrstvy 1,5 kg/m2</t>
  </si>
  <si>
    <t>8,27*2,1 'Přepočtené koeficientem množství</t>
  </si>
  <si>
    <t>711412053</t>
  </si>
  <si>
    <t xml:space="preserve">Provedení izolace proti povrchové a podpovrchové tlakové vodě natěradly a tmely za studena  na ploše svislé S trojnásobným nátěrem krystalickou hydroizolací</t>
  </si>
  <si>
    <t>-931637424</t>
  </si>
  <si>
    <t>(0,48+0,36+0,22)*(3,989+2,00+4,25+3,544)</t>
  </si>
  <si>
    <t>2005788293</t>
  </si>
  <si>
    <t>14,61*2,2 'Přepočtené koeficientem množství</t>
  </si>
  <si>
    <t>998711201</t>
  </si>
  <si>
    <t xml:space="preserve">Přesun hmot pro izolace proti vodě, vlhkosti a plynům  stanovený procentní sazbou (%) z ceny vodorovná dopravní vzdálenost do 50 m v objektech výšky do 6 m</t>
  </si>
  <si>
    <t>%</t>
  </si>
  <si>
    <t>654701714</t>
  </si>
  <si>
    <t>Zdravotechnika - kanalizace</t>
  </si>
  <si>
    <t>721000001.R01</t>
  </si>
  <si>
    <t>Bourání kompletní skladby uliční vpusti, rozměr mříže 600x600 mm, včetně likvidace</t>
  </si>
  <si>
    <t>-1950935786</t>
  </si>
  <si>
    <t>D06</t>
  </si>
  <si>
    <t>741</t>
  </si>
  <si>
    <t>Elektroinstalace - silnoproud</t>
  </si>
  <si>
    <t>741372833</t>
  </si>
  <si>
    <t>Demontáž svítidel bez zachování funkčnosti (do suti) průmyslových výbojkových venkovních na stožáru přes 3 m</t>
  </si>
  <si>
    <t>117417715</t>
  </si>
  <si>
    <t>D01</t>
  </si>
  <si>
    <t>762</t>
  </si>
  <si>
    <t>Konstrukce tesařské</t>
  </si>
  <si>
    <t>762951003</t>
  </si>
  <si>
    <t xml:space="preserve">Montáž terasy  podkladního roštu z profilů plných, osové vzdálenosti podpěr přes 420 do 550 mm</t>
  </si>
  <si>
    <t>1954544935</t>
  </si>
  <si>
    <t>dvě vrstvy křížem</t>
  </si>
  <si>
    <t>66,961</t>
  </si>
  <si>
    <t>61198142</t>
  </si>
  <si>
    <t>terasový hranol 45x70mm exotická dřevina</t>
  </si>
  <si>
    <t>-1096232479</t>
  </si>
  <si>
    <t>(14,255*3,10+10,12*2,25)/0,40</t>
  </si>
  <si>
    <t>167,401</t>
  </si>
  <si>
    <t>762951101</t>
  </si>
  <si>
    <t xml:space="preserve">Montáž terasy  Příplatek k cenám za výškové vyrovnání podkladního roštu pomocí vyrovnávacích terčů do 65 mm</t>
  </si>
  <si>
    <t>371684622</t>
  </si>
  <si>
    <t>762952014</t>
  </si>
  <si>
    <t xml:space="preserve">Montáž terasy  nášlapné vrstvy z prken z dřevin tvrdých nebo neobyčejně tvrdých, s broušením, omytím a kartáčováním, bez povrchové úpravy, spojovaných šroubováním, šířky přes 135 mm</t>
  </si>
  <si>
    <t>-1657341992</t>
  </si>
  <si>
    <t>61198141</t>
  </si>
  <si>
    <t>terasový profil dřevěný tl 25mm merbau</t>
  </si>
  <si>
    <t>-562500731</t>
  </si>
  <si>
    <t>66,961*1,08 'Přepočtené koeficientem množství</t>
  </si>
  <si>
    <t>998762201</t>
  </si>
  <si>
    <t xml:space="preserve">Přesun hmot pro konstrukce tesařské  stanovený procentní sazbou (%) z ceny vodorovná dopravní vzdálenost do 50 m v objektech výšky do 6 m</t>
  </si>
  <si>
    <t>-571108642</t>
  </si>
  <si>
    <t>767.R01</t>
  </si>
  <si>
    <t>D + M ocelové branky, rám z ocel. jaklů 60/20/2, výplň z plochých tyčí 60/8, rozpal 120 mm, rozměry celkové 1 690 x 1 400 mm, otevíravá čsát 1 250 x 1 400 mm, pevná část 440 x 1 400 mm, povrch. úprava šopování zinkem+nástřik metalickou tmavě šedou barvou, vložkový zámek, kování klika - klika</t>
  </si>
  <si>
    <t>928798927</t>
  </si>
  <si>
    <t>767.Z13</t>
  </si>
  <si>
    <t xml:space="preserve">Montáž zábradlí ocelového  přichyceného vruty do betonového podkladu</t>
  </si>
  <si>
    <t>-1011400179</t>
  </si>
  <si>
    <t>B - schodišťové zábradlí - náměstíčko</t>
  </si>
  <si>
    <t>3,778</t>
  </si>
  <si>
    <t>767.Z14</t>
  </si>
  <si>
    <t>D + M zábradlí u dřevěné plochy</t>
  </si>
  <si>
    <t>-819831743</t>
  </si>
  <si>
    <t>Z14</t>
  </si>
  <si>
    <t>5,25</t>
  </si>
  <si>
    <t>767.Z15</t>
  </si>
  <si>
    <t>1207709710</t>
  </si>
  <si>
    <t>Z15</t>
  </si>
  <si>
    <t>767.Z16</t>
  </si>
  <si>
    <t>-400198197</t>
  </si>
  <si>
    <t>Z16</t>
  </si>
  <si>
    <t>C - zábradlí rampy</t>
  </si>
  <si>
    <t>8,44</t>
  </si>
  <si>
    <t>767.Z18</t>
  </si>
  <si>
    <t>1703460885</t>
  </si>
  <si>
    <t>Z18</t>
  </si>
  <si>
    <t>(0,825+1,30)*2</t>
  </si>
  <si>
    <t>767.Z21</t>
  </si>
  <si>
    <t>D + M nástěnný vlajkový stožár</t>
  </si>
  <si>
    <t>1338445753</t>
  </si>
  <si>
    <t>Z21</t>
  </si>
  <si>
    <t>998767202</t>
  </si>
  <si>
    <t xml:space="preserve">Přesun hmot pro zámečnické konstrukce  stanovený procentní sazbou (%) z ceny vodorovná dopravní vzdálenost do 50 m v objektech výšky přes 6 do 12 m</t>
  </si>
  <si>
    <t>769325225</t>
  </si>
  <si>
    <t>782</t>
  </si>
  <si>
    <t>Dokončovací práce - obklady z kamene</t>
  </si>
  <si>
    <t>782132812</t>
  </si>
  <si>
    <t>Demontáž obkladů stěn z kamene do suti z tvrdých kamenů lepených</t>
  </si>
  <si>
    <t>1744268444</t>
  </si>
  <si>
    <t>(2,50+3,13)*2*0,60</t>
  </si>
  <si>
    <t>2,50*3,13</t>
  </si>
  <si>
    <t>(1,80+0,50)*2*0,60</t>
  </si>
  <si>
    <t>1,80*0,50</t>
  </si>
  <si>
    <t>Práce a dodávky M</t>
  </si>
  <si>
    <t>21-M</t>
  </si>
  <si>
    <t>210204002</t>
  </si>
  <si>
    <t xml:space="preserve">Montáž stožárů osvětlení, bez zemních prací  parkových ocelových</t>
  </si>
  <si>
    <t>1201028612</t>
  </si>
  <si>
    <t>Z20</t>
  </si>
  <si>
    <t>31674065</t>
  </si>
  <si>
    <t>stožár osvětlovací sadový Pz 133/89/60 v 5,0m</t>
  </si>
  <si>
    <t>1204107548</t>
  </si>
  <si>
    <t>SO 03 - Přeložka - úprava teplovodního rozvodu mezi původní budovou školy a přístavbou</t>
  </si>
  <si>
    <t>D.1.4. - Vytápění staveb</t>
  </si>
  <si>
    <t>1 - Zemní práce</t>
  </si>
  <si>
    <t>8 - Trubní vedení</t>
  </si>
  <si>
    <t>96 - Bourání konstrukcí</t>
  </si>
  <si>
    <t>711 - Izolace proti vodě</t>
  </si>
  <si>
    <t>731 - Kotelny</t>
  </si>
  <si>
    <t>783 - Nátěry</t>
  </si>
  <si>
    <t>M23 - Montáže potrubí</t>
  </si>
  <si>
    <t>123100010RAB</t>
  </si>
  <si>
    <t>Výkop zářezu pro podzemní vedení naložení, odvoz 5 000 m, uložení na skládku</t>
  </si>
  <si>
    <t>Poznámka k položce:_x000d_
se šikmými stěnami, s naložením na dopravní prostředek a s přemístěním a uložením na skládku, s urovnáním dna zářezu do předepsaného profilu a spádu.</t>
  </si>
  <si>
    <t>162100010RA0</t>
  </si>
  <si>
    <t>Příplatek za vodorovný přesun za každých dalších 1 000 m vodorvoného přemístění výkopku</t>
  </si>
  <si>
    <t>Poznámka k položce:_x000d_
výkopku přes vymezenou dopravní vzdálenost uvedenou u jednotlivých položek.</t>
  </si>
  <si>
    <t>174100010RAA</t>
  </si>
  <si>
    <t>Zásyp jam, rýh a šachet sypaninou, dovoz ze vzdálenosti 50 m</t>
  </si>
  <si>
    <t>Poznámka k položce:_x000d_
sypaninou s vodorovnou přepravou k místu zásypu, uložením ve vrstvách a zhutněním.</t>
  </si>
  <si>
    <t>175100020RAD</t>
  </si>
  <si>
    <t>Obsyp potrubí štěrkopískem, dovoz ze vzdálenosti 15 000 m</t>
  </si>
  <si>
    <t>Poznámka k položce:_x000d_
prohozenou zeminou nebo štěrkopískem, s vodorovnou přepravou k místu zásypu, uložením ve vrstvách a zhutněním.</t>
  </si>
  <si>
    <t>58337320R</t>
  </si>
  <si>
    <t>štěrkopísek frakce 0,0 až 8,0 mm; třída C</t>
  </si>
  <si>
    <t>T</t>
  </si>
  <si>
    <t>310237281R00</t>
  </si>
  <si>
    <t>Zazdívka otvorů o ploše přes 0,09 m2 do 0,25 m2 ve zdivu nadzákladovém cihlami pálenými o tloušťce zdi přes 750 do 900 mm</t>
  </si>
  <si>
    <t>273321311R00</t>
  </si>
  <si>
    <t>Beton základových desek železový z betonu C 16/20</t>
  </si>
  <si>
    <t>Poznámka k položce:_x000d_
bez dodávky a uložení výztuže</t>
  </si>
  <si>
    <t>941955001R00</t>
  </si>
  <si>
    <t>Lešení lehké pracovní pomocné pomocné, o výšce lešeňové podlahy do 1,2 m</t>
  </si>
  <si>
    <t>Bourání konstrukcí</t>
  </si>
  <si>
    <t>965022121R00</t>
  </si>
  <si>
    <t>Bourání kamenných podlah nebo dlažeb z lomového kamene nebo kostek, plochy do 1 m2</t>
  </si>
  <si>
    <t>Poznámka k položce:_x000d_
bez podkladního lože, s jakoukoliv výplní spár,</t>
  </si>
  <si>
    <t>971033481R00</t>
  </si>
  <si>
    <t xml:space="preserve">Vybourání otvorů ve zdivu cihelném z jakýchkoliv cihel pálených  na jakoukoliv maltu vápenou nebo vápenocementovou, plochy do 0,25 m2, tloušťky do 900 mm</t>
  </si>
  <si>
    <t>Izolace proti vodě</t>
  </si>
  <si>
    <t>711131101RZ4</t>
  </si>
  <si>
    <t>Provedení izolace proti zemní vlhkosti pásy na sucho vodorovná, 2 vrstvy, včetně dodávky izolačního pásu s hadrovou vložkou</t>
  </si>
  <si>
    <t>711130102R00</t>
  </si>
  <si>
    <t>Odstranění izolace proti vodě - pásy na sucho vodorovné, 2 vrstvy</t>
  </si>
  <si>
    <t>63154607R</t>
  </si>
  <si>
    <t xml:space="preserve">pouzdro potrubní řezané; minerální vlákno; povrchová úprava Al fólie se skelnou mřížkou; vnitřní průměr 76,0 mm; tl. izolace 50,0 mm; provozní teplota  15 až 250 °C; tepelná vodivost (10°C) 0,0430 W/mK; tepelná vodivost (250°C) 0,074 W/mK</t>
  </si>
  <si>
    <t>731</t>
  </si>
  <si>
    <t>Kotelny</t>
  </si>
  <si>
    <t xml:space="preserve">904      R02</t>
  </si>
  <si>
    <t>Hzs-zkousky v ramci montaz.praci, Topná zkouška</t>
  </si>
  <si>
    <t>31946308R</t>
  </si>
  <si>
    <t>příruba přivařovací s krkem; mat. uhlík. ocel (11 416); Js (DN) 65 mm; 0,6 MPa; PN 6; vnitř.D = 70,0 mm; vnější D1= 160 mm; V = 38 mm; ČSN 13 1229</t>
  </si>
  <si>
    <t>42620222</t>
  </si>
  <si>
    <t>Elektronické čerpadlo přírubové DN 32, vysoce výkonné, PN 6/10, výkon 5,0 m3/h při tlaku 60 kPa, Č2, 32-80</t>
  </si>
  <si>
    <t>732921142</t>
  </si>
  <si>
    <t>Napuštění topného systému upravenou vodou, kvalita vody dle specifikace výrobce kotlů</t>
  </si>
  <si>
    <t>733121222R00</t>
  </si>
  <si>
    <t xml:space="preserve">Potrubí z trubek hladkých ocelových bezešvých tvářených za tepla  v kotelnách a strojovnách, D 76, tloušťka stěny 3,2 mm</t>
  </si>
  <si>
    <t>733123921R00</t>
  </si>
  <si>
    <t>Svařovaný spoj potrubí ocelového D 76 mm</t>
  </si>
  <si>
    <t>733194922R00</t>
  </si>
  <si>
    <t xml:space="preserve">Opravy rozvodu potrubí z ocelových trubek hladkých  navaření odbočky na dosavadní potrubí  D 76 mm, s 3,2 mm</t>
  </si>
  <si>
    <t>230031028R00</t>
  </si>
  <si>
    <t>Montáž přírubových spojů do PN 6, DN 65</t>
  </si>
  <si>
    <t>998733101R00</t>
  </si>
  <si>
    <t>Přesun hmot pro rozvody potrubí v objektech výšky do 6 m</t>
  </si>
  <si>
    <t>734109115R00</t>
  </si>
  <si>
    <t>Montáž přírubových armatur se dvěma přírubami, PN 0,6, DN 65, bez dodávky materiálu</t>
  </si>
  <si>
    <t>soubor</t>
  </si>
  <si>
    <t>734151216R00</t>
  </si>
  <si>
    <t xml:space="preserve">Šoupátko přírubové litinové, spoj  s navařením přírub, DN 65, PN 6, včetně dodávky materiálu</t>
  </si>
  <si>
    <t>734173216R00</t>
  </si>
  <si>
    <t>Přírubový spoj PN 0,6/I MPa, DN 65, včetně dodávky materiálu</t>
  </si>
  <si>
    <t>734411142R00</t>
  </si>
  <si>
    <t>Teploměr dvoukovový s pevným stonkem a jímkou rozsah do 200° C DTR, pevný stonek 100 mm, včetně dodávky materiálu</t>
  </si>
  <si>
    <t>734419123R00</t>
  </si>
  <si>
    <t xml:space="preserve">Montáž kompaktního měřiče tepla přírubového  DN 40, bez dodávky materiálu</t>
  </si>
  <si>
    <t>734421130R00</t>
  </si>
  <si>
    <t>Tlakoměr deformační 0-10 MPa č. 03313, D 160, včetně dodávky materiálu</t>
  </si>
  <si>
    <t>8+4+4+2</t>
  </si>
  <si>
    <t>38822092.AR</t>
  </si>
  <si>
    <t>měřič tepla kompaktní; Q = 10,0 m3/hod; PN 16 bar; připojení přírubové; poloha vodorovně; délka 300 mm; světlost 40 mm</t>
  </si>
  <si>
    <t>5513802104R</t>
  </si>
  <si>
    <t>filtr šikmý, přírubový; DN 65 mm; síto chromniklová ocel; velikost ok 0,75 mm; kvs 76,00</t>
  </si>
  <si>
    <t>998734101R00</t>
  </si>
  <si>
    <t>Přesun hmot pro armatury v objektech výšky do 6 m</t>
  </si>
  <si>
    <t>783</t>
  </si>
  <si>
    <t>Nátěry</t>
  </si>
  <si>
    <t>783425350R00</t>
  </si>
  <si>
    <t>Nátěry potrubí a armatur syntetické potrubí, do DN 100 mm, dvojnásobné s 1x emailováním a základním nátěrem</t>
  </si>
  <si>
    <t>Poznámka k položce:_x000d_
na vzduchu schnoucí</t>
  </si>
  <si>
    <t>M23</t>
  </si>
  <si>
    <t>Montáže potrubí</t>
  </si>
  <si>
    <t>230012051R00</t>
  </si>
  <si>
    <t>Montáž trubky ocelové třída 15, 76 x 6,3</t>
  </si>
  <si>
    <t>23001205120</t>
  </si>
  <si>
    <t>Montaž oblouku předizolovaneho včetně navařeni, zatavení ochranného opláštění a dodávky materiálu</t>
  </si>
  <si>
    <t>14710020R</t>
  </si>
  <si>
    <t>trubka předizolovaná svařovaná; ocel 11353, plášť.trubka PE; DN = 65,0 mm; vnější průměr nos. trub. 76,1 mm; tl. stěny vnitř. trub. 2,9 mm; vnější průměr plášť. trub. 140,0 mm; teplota média - 200 až do + 140 °C</t>
  </si>
  <si>
    <t>SO 04 - Rekonstrukce kotelny</t>
  </si>
  <si>
    <t>63 - Podlahy a podlahové konstrukce</t>
  </si>
  <si>
    <t>777 - Podlahy ze syntetických hmot</t>
  </si>
  <si>
    <t>784 - Malby</t>
  </si>
  <si>
    <t>M21 - Elektromontáže</t>
  </si>
  <si>
    <t>602013121RT3</t>
  </si>
  <si>
    <t xml:space="preserve">Omítka stěn z hotových směsí vrstva podkladní, sanační,  , tloušťka vrstvy 20 mm, ruční provádění</t>
  </si>
  <si>
    <t>Podlahy a podlahové konstrukce</t>
  </si>
  <si>
    <t>631315511RT2</t>
  </si>
  <si>
    <t>Mazanina z betonu vyztuženého tl. přes 120 do 240 mm z betonu C 12/15, výztuž ocelovými vlákny, 20 kg / m3</t>
  </si>
  <si>
    <t>Poznámka k položce:_x000d_
hlazená dřevěným hladítkem, s vytvořením dilatačních spár v mazanině uložením dočasného dilatačního profilu, s odstraněním dočasného profilu. Bez zaplnění spáry trvalým materiálem (634 60).</t>
  </si>
  <si>
    <t>632411104RT1</t>
  </si>
  <si>
    <t>Potěr ze suchých směsí stěrka anhydritová, samonivelační, vyrovnávací, tloušťky 4 mm, ruční zpracování</t>
  </si>
  <si>
    <t>Poznámka k položce:_x000d_
s rozprostřením a uhlazením</t>
  </si>
  <si>
    <t>978013141R00</t>
  </si>
  <si>
    <t>Otlučení omítek vápenných nebo vápenocementových vnitřních s vyškrabáním spár, s očištěním zdiva stěn, v rozsahu do 30 %</t>
  </si>
  <si>
    <t>283771032R</t>
  </si>
  <si>
    <t xml:space="preserve">pouzdro potrubní tvarovatelné; pěnový polyetylén; vnitřní průměr 22,0 mm; tl. izolace 20,0 mm; provozní teplota  -65 až 90 °C; tepelná vodivost (10°C) 0,0380 W/mK</t>
  </si>
  <si>
    <t>283771121R</t>
  </si>
  <si>
    <t xml:space="preserve">pouzdro potrubní tvarovatelné; pěnový polyetylén; vnitřní průměr 28,0 mm; tl. izolace 25,0 mm; provozní teplota  -65 až 90 °C; tepelná vodivost (10°C) 0,0380 W/mK</t>
  </si>
  <si>
    <t>283771142R</t>
  </si>
  <si>
    <t xml:space="preserve">pouzdro potrubní tvarovatelné; pěnový polyetylén; vnitřní průměr 35,0 mm; tl. izolace 25,0 mm; provozní teplota  -65 až 90 °C; tepelná vodivost (10°C) 0,0380 W/mK</t>
  </si>
  <si>
    <t>63154108R</t>
  </si>
  <si>
    <t>rohož, pas izolační skružovatelný lamelový; minerální vlákno; tl. 100,0 mm; kašírování Al fólie vyztužená mřížkou; obj. hmotnost 45,00 kg/m3; hydrofobizováno</t>
  </si>
  <si>
    <t>63154525R</t>
  </si>
  <si>
    <t xml:space="preserve">pouzdro potrubní řezané; minerální vlákno; povrchová úprava Al fólie se skelnou mřížkou; vnitřní průměr 168,0 mm; tl. izolace 25,0 mm; provozní teplota  15 až 250 °C; tepelná vodivost (10°C) 0,0430 W/mK; tepelná vodivost (250°C) 0,074 W/mK</t>
  </si>
  <si>
    <t>63154533R</t>
  </si>
  <si>
    <t xml:space="preserve">pouzdro potrubní řezané; minerální vlákno; povrchová úprava Al fólie se skelnou mřížkou; vnitřní průměr 42,0 mm; tl. izolace 30,0 mm; provozní teplota  15 až 250 °C; tepelná vodivost (10°C) 0,0430 W/mK; tepelná vodivost (250°C) 0,074 W/mK</t>
  </si>
  <si>
    <t>63154546R</t>
  </si>
  <si>
    <t xml:space="preserve">pouzdro potrubní řezané; minerální vlákno; povrchová úprava Al fólie se skelnou mřížkou; vnitřní průměr 18,0 mm; tl. izolace 30,0 mm; provozní teplota  15 až 250 °C; tepelná vodivost (10°C) 0,0430 W/mK; tepelná vodivost (250°C) 0,074 W/mK</t>
  </si>
  <si>
    <t>63154574R</t>
  </si>
  <si>
    <t xml:space="preserve">pouzdro potrubní řezané; minerální vlákno; povrchová úprava Al fólie se skelnou mřížkou; vnitřní průměr 49,0 mm; tl. izolace 40,0 mm; provozní teplota  15 až 250 °C; tepelná vodivost (10°C) 0,0430 W/mK; tepelná vodivost (250°C) 0,074 W/mK</t>
  </si>
  <si>
    <t>63154608R</t>
  </si>
  <si>
    <t xml:space="preserve">pouzdro potrubní řezané; minerální vlákno; povrchová úprava Al fólie se skelnou mřížkou; vnitřní průměr 89,0 mm; tl. izolace 50,0 mm; provozní teplota  15 až 250 °C; tepelná vodivost (10°C) 0,0430 W/mK; tepelná vodivost (250°C) 0,074 W/mK</t>
  </si>
  <si>
    <t>63154617R</t>
  </si>
  <si>
    <t xml:space="preserve">pouzdro potrubní řezané; minerální vlákno; povrchová úprava Al fólie se skelnou mřížkou; vnitřní průměr 219,0 mm; tl. izolace 50,0 mm; provozní teplota  15 až 250 °C; tepelná vodivost (10°C) 0,0430 W/mK; tepelná vodivost (250°C) 0,074 W/mK</t>
  </si>
  <si>
    <t>731249130T00</t>
  </si>
  <si>
    <t>Montáž kotle ocel.teplov.,kapalina/plyn do 150 kW</t>
  </si>
  <si>
    <t>731341140R00</t>
  </si>
  <si>
    <t>Hadice napouštěcí pryžové D 20/28</t>
  </si>
  <si>
    <t>10dmtz</t>
  </si>
  <si>
    <t xml:space="preserve">Demontáž stávajícího zařízení v kotelně - kotle, čerpadla,  rozdělovače, armatury, potrubí, tepelné izolace, včetně ekologické likvidace</t>
  </si>
  <si>
    <t>701246</t>
  </si>
  <si>
    <t>Vypracování provozního řádu, revizních knih, zaškolení iobsluhy</t>
  </si>
  <si>
    <t>2007996</t>
  </si>
  <si>
    <t>Plynový filtr pro plynový kotel R 1", (příslušenství dodané výrobcem kotlů)</t>
  </si>
  <si>
    <t>6001917</t>
  </si>
  <si>
    <t>Neutralizační box pro odvod kondenzátu do níže položeného odpadu, včetně neutralizačního, granulátu, pro montáž do soklu kotle 150kW, včetně montáže</t>
  </si>
  <si>
    <t>6002660</t>
  </si>
  <si>
    <t>Hydraulické uzavírací klapky DN 65, PN 16 pro přímou montáž na výstup kotle, včetně montáže, (dodávka s kotlem)</t>
  </si>
  <si>
    <t>6018709</t>
  </si>
  <si>
    <t>Pojistná sestava DN25-1" izolovaná a pojistným ventilem, tlakoměrem a automatickým odvzdušňovacím, ventilem</t>
  </si>
  <si>
    <t>6025113</t>
  </si>
  <si>
    <t>Přípojka pro přímý přívod spalovacího vzduchu s motorickými nasávacími klapkami</t>
  </si>
  <si>
    <t>6034556</t>
  </si>
  <si>
    <t>Kompenzátor připojení plynu k dvojkotli (125,150 kW)</t>
  </si>
  <si>
    <t>6034576</t>
  </si>
  <si>
    <t>Sada rozšíření regulace kotle o další topný okruh</t>
  </si>
  <si>
    <t>6037069</t>
  </si>
  <si>
    <t>Prostorový ovládací modul comfort bílá</t>
  </si>
  <si>
    <t>6037078</t>
  </si>
  <si>
    <t>Regulace kotle - modul LAN, prostorový ovládací modul, sada pro topný okruh</t>
  </si>
  <si>
    <t>6038472CB</t>
  </si>
  <si>
    <t>Hydraulická propojovací sada pro dvojkotel (250-600kW)</t>
  </si>
  <si>
    <t>7012015</t>
  </si>
  <si>
    <t>Plynový kondenzační dvojkotel s modulovaným řízením,výkon 278kW (80/60°C), účinnost 107,1% (75/60°C), spalovací komora z nerezu, bez požadavku na min. průtok, max. teplota 90°C</t>
  </si>
  <si>
    <t>998731101R00</t>
  </si>
  <si>
    <t>Přesun hmot pro kotelny umístěné ve výšce (hloubce) do 6 m</t>
  </si>
  <si>
    <t>732111139R00</t>
  </si>
  <si>
    <t xml:space="preserve">Rozdělovače a sběrače včetně dodávky (výroby) těles  tělesa rozdělovačů a sběračů o délce 1 m, DN 200</t>
  </si>
  <si>
    <t>732111239R00</t>
  </si>
  <si>
    <t xml:space="preserve">Rozdělovače a sběrače včetně dodávky (výroby) těles  příplatek k ceně za každých dalších i započatých 0,5 m délky tělěsa, DN 200</t>
  </si>
  <si>
    <t>732111312R00</t>
  </si>
  <si>
    <t xml:space="preserve">Rozdělovače a sběrače včetně dodávky (výroby) těles  trubková hrdla rozdělovačů a sběračů bez přírub, DN 20</t>
  </si>
  <si>
    <t>732111316R00</t>
  </si>
  <si>
    <t xml:space="preserve">Rozdělovače a sběrače včetně dodávky (výroby) těles  trubková hrdla rozdělovačů a sběračů bez přírub, DN 40</t>
  </si>
  <si>
    <t>732111318R00</t>
  </si>
  <si>
    <t xml:space="preserve">Rozdělovače a sběrače včetně dodávky (výroby) těles  trubková hrdla rozdělovačů a sběračů bez přírub, DN 50</t>
  </si>
  <si>
    <t>732111322R00</t>
  </si>
  <si>
    <t xml:space="preserve">Rozdělovače a sběrače včetně dodávky (výroby) těles  trubková hrdla rozdělovačů a sběračů bez přírub, DN 65</t>
  </si>
  <si>
    <t>732111325R00</t>
  </si>
  <si>
    <t xml:space="preserve">Rozdělovače a sběrače včetně dodávky (výroby) těles  trubková hrdla rozdělovačů a sběračů bez přírub, DN 80</t>
  </si>
  <si>
    <t>Montáž orientačních štítků s dodávkou orientačního štítku</t>
  </si>
  <si>
    <t>732339105R00</t>
  </si>
  <si>
    <t>Nádoby expanzní tlakové Montáž nádob expanzních tlakových o obsahu 80 l</t>
  </si>
  <si>
    <t>732429112R00</t>
  </si>
  <si>
    <t>Čerpadla teplovodní Montáž čerpadel teplovodních oběhových spirálních DN 40</t>
  </si>
  <si>
    <t>7321954412</t>
  </si>
  <si>
    <t>Stavitelný stojan pro rozdělovač a sběrač</t>
  </si>
  <si>
    <t>31946306R</t>
  </si>
  <si>
    <t>příruba přivařovací s krkem; mat. uhlík. ocel (11 416); Js (DN) 40 mm; 0,6 MPa; PN 6; vnitř.D = 39,5 mm; vnější D1= 130 mm; V = 38 mm; ČSN 13 1229</t>
  </si>
  <si>
    <t>31946307R</t>
  </si>
  <si>
    <t>příruba přivařovací s krkem; mat. uhlík. ocel (11 416); Js (DN) 50 mm; 0,6 MPa; PN 6; vnitř.D = 51,0 mm; vnější D1= 140 mm; V = 38 mm; ČSN 13 1229</t>
  </si>
  <si>
    <t>31946309R</t>
  </si>
  <si>
    <t>příruba přivařovací s krkem; mat. uhlík. ocel (11 416); Js (DN) 80 mm; 0,6 MPa; PN 6; vnitř.D = 82,5 mm; vnější D1= 190 mm; V = 42 mm; ČSN 13 1229</t>
  </si>
  <si>
    <t>42620221</t>
  </si>
  <si>
    <t>Elektronické čerpadlo přírubové DN 32, vysoce výkonné, PN 6/10, výkon 4,0m3/h při tlaku 54kPa, Č1, 32-60</t>
  </si>
  <si>
    <t>42620223</t>
  </si>
  <si>
    <t>Elektronické čerpadlo přírubové DN 32, vysoce výkonné, PN 6/10, výkon 2,0 m3/h při tlaku 47 kPa, Č3, 32-80</t>
  </si>
  <si>
    <t>48463760T</t>
  </si>
  <si>
    <t>Automatický expanzní a odplyňovací automat, provozní tlak 3,0-5,0 bar, objem nádoby 520 litrů, pro systémy do 4000 kW a objem soustavy 30,4m3</t>
  </si>
  <si>
    <t>48463890T</t>
  </si>
  <si>
    <t>Zprovoznění a seřízení automatického expanzního a odplyňovacího automatu a přídavné nádoby na místě</t>
  </si>
  <si>
    <t>48466206R</t>
  </si>
  <si>
    <t>nádrž tlaková expanzní membránová; pro topné a chladící soustavy; objem 80 l; d nádrže 480 mm; uložení: stojatý; max. přetlak do 6 bar; přetlak plynu 1,5 bar; prac. látka plyn; membrána vyměnitelná; prac. teplota do 70 °C; připojení R 1"; barva bílá, červená, šedá</t>
  </si>
  <si>
    <t>722131935R00</t>
  </si>
  <si>
    <t>Opravy vodovodního potrubí závitového propojení dosavadního potrubí, DN 40</t>
  </si>
  <si>
    <t>722131936R00</t>
  </si>
  <si>
    <t>Opravy vodovodního potrubí závitového propojení dosavadního potrubí, DN 50</t>
  </si>
  <si>
    <t>722131938R00</t>
  </si>
  <si>
    <t>Opravy vodovodního potrubí závitového propojení dosavadního potrubí, DN 80</t>
  </si>
  <si>
    <t>733111113R00</t>
  </si>
  <si>
    <t>Potrubí z trubek závitových ocelových bezešvých, běžných, v kotelnách a strojovnách, DN 15</t>
  </si>
  <si>
    <t>733111114R00</t>
  </si>
  <si>
    <t>Potrubí z trubek závitových ocelových bezešvých, běžných, v kotelnách a strojovnách, DN 20</t>
  </si>
  <si>
    <t>733111115R00</t>
  </si>
  <si>
    <t>Potrubí z trubek závitových ocelových bezešvých, běžných, v kotelnách a strojovnách, DN 25</t>
  </si>
  <si>
    <t>733111116R00</t>
  </si>
  <si>
    <t>Potrubí z trubek závitových ocelových bezešvých, běžných, v kotelnách a strojovnách, DN 32</t>
  </si>
  <si>
    <t>733111117R00</t>
  </si>
  <si>
    <t>Potrubí z trubek závitových ocelových bezešvých, běžných, v kotelnách a strojovnách, DN 40</t>
  </si>
  <si>
    <t>733111118R00</t>
  </si>
  <si>
    <t>Potrubí z trubek závitových ocelových bezešvých, běžných, v kotelnách a strojovnách, DN 50</t>
  </si>
  <si>
    <t>733113114R00</t>
  </si>
  <si>
    <t xml:space="preserve">Potrubí z trubek závitových příplatek k ceně za zhotovení přípojky z ocelových trubek závitových,  ,  , DN 20</t>
  </si>
  <si>
    <t>733121225R00</t>
  </si>
  <si>
    <t xml:space="preserve">Potrubí z trubek hladkých ocelových bezešvých tvářených za tepla  v kotelnách a strojovnách, D 89, tloušťka stěny 3,6 mm</t>
  </si>
  <si>
    <t>733124115R00</t>
  </si>
  <si>
    <t xml:space="preserve">Potrubí z trubek hladkých zhotovení trubkových přechodů jednostranných přímých z trubek ocelových hladkých  kováním, z DN 40, na DN 25</t>
  </si>
  <si>
    <t>733123911R00</t>
  </si>
  <si>
    <t>Svařovaný spoj potrubí ocelového D 22 mm</t>
  </si>
  <si>
    <t>733123912R00</t>
  </si>
  <si>
    <t>Svařovaný spoj potrubí ocelového D 25 mm</t>
  </si>
  <si>
    <t>733123915R00</t>
  </si>
  <si>
    <t>Svařovaný spoj potrubí ocelového D 38 mm</t>
  </si>
  <si>
    <t>733123916R00</t>
  </si>
  <si>
    <t>Svařovaný spoj potrubí ocelového D 44,5 mm</t>
  </si>
  <si>
    <t>733123917R00</t>
  </si>
  <si>
    <t>Svařovaný spoj potrubí ocelového D 51 mm</t>
  </si>
  <si>
    <t>733123918R00</t>
  </si>
  <si>
    <t>Svařovaný spoj potrubí ocelového D 57 mm</t>
  </si>
  <si>
    <t>733123922R00</t>
  </si>
  <si>
    <t>Svařovaný spoj potrubí ocelového D 89 mm</t>
  </si>
  <si>
    <t>733141102R00</t>
  </si>
  <si>
    <t xml:space="preserve">Odvzdušňovací nádoby a stříšky včetně dodávky materiálu  odvzdušňovací nádobky z trub.ocelových do DN 50</t>
  </si>
  <si>
    <t>733190225R00</t>
  </si>
  <si>
    <t>Tlakové zkoušky potrubí ocelových hladkých přes D 60,3/2,9 do D 89/3,6</t>
  </si>
  <si>
    <t>733191923R00</t>
  </si>
  <si>
    <t xml:space="preserve">Opravy rozvodu potrubí z ocelových trubek závitových normálních i zesílených  navaření odbočky na dosavadní potrubí, DN 15</t>
  </si>
  <si>
    <t>733191925R00</t>
  </si>
  <si>
    <t xml:space="preserve">Opravy rozvodu potrubí z ocelových trubek závitových normálních i zesílených  navaření odbočky na dosavadní potrubí, DN 25</t>
  </si>
  <si>
    <t>733191926R00</t>
  </si>
  <si>
    <t xml:space="preserve">Opravy rozvodu potrubí z ocelových trubek závitových normálních i zesílených  navaření odbočky na dosavadní potrubí, DN 32</t>
  </si>
  <si>
    <t>733193917R00</t>
  </si>
  <si>
    <t xml:space="preserve">Opravy rozvodu potrubí z ocelových trubek hladkých  zaslepení potrubí dýnkem  D 51 mm</t>
  </si>
  <si>
    <t>230031026R00</t>
  </si>
  <si>
    <t>Montáž přírubových spojů do PN 6, DN 40</t>
  </si>
  <si>
    <t>230031027R00</t>
  </si>
  <si>
    <t>Montáž přírubových spojů do PN 6, DN 50</t>
  </si>
  <si>
    <t>230031029R00</t>
  </si>
  <si>
    <t>Montáž přírubových spojů do PN 6, DN 80</t>
  </si>
  <si>
    <t>734109113R00</t>
  </si>
  <si>
    <t>Montáž přírubových armatur se dvěma přírubami, PN 0,6, DN 40, bez dodávky materiálu</t>
  </si>
  <si>
    <t>734109114R00</t>
  </si>
  <si>
    <t>Montáž přírubových armatur se dvěma přírubami, PN 0,6, DN 50, bez dodávky materiálu</t>
  </si>
  <si>
    <t>734109116R00</t>
  </si>
  <si>
    <t>Montáž přírubových armatur se dvěma přírubami, PN 0,6, DN 80, bez dodávky materiálu</t>
  </si>
  <si>
    <t>734109424R00</t>
  </si>
  <si>
    <t>Montáž přírubových armatur s třemi přírubami, PN 1,6, DN 32, bez dodávky materiálu</t>
  </si>
  <si>
    <t>734151213R00</t>
  </si>
  <si>
    <t xml:space="preserve">Šoupátko přírubové litinové, spoj  s navařením přírub, DN 40, PN 6, včetně dodávky materiálu</t>
  </si>
  <si>
    <t>734151214R00</t>
  </si>
  <si>
    <t xml:space="preserve">Šoupátko přírubové litinové, spoj  s navařením přírub, DN 50, PN 6, včetně dodávky materiálu</t>
  </si>
  <si>
    <t>734151217R00</t>
  </si>
  <si>
    <t xml:space="preserve">Šoupátko přírubové litinové, spoj  s navařením přírub, DN 80, PN 6, včetně dodávky materiálu</t>
  </si>
  <si>
    <t>734173213R00</t>
  </si>
  <si>
    <t>Přírubový spoj PN 0,6/I MPa, DN 40, včetně dodávky materiálu</t>
  </si>
  <si>
    <t>734173214R00</t>
  </si>
  <si>
    <t>Přírubový spoj PN 0,6/I MPa, DN 50, včetně dodávky materiálu</t>
  </si>
  <si>
    <t>734173217R00</t>
  </si>
  <si>
    <t>Přírubový spoj PN 0,6/I MPa, DN 80, včetně dodávky materiálu</t>
  </si>
  <si>
    <t>734209114R00</t>
  </si>
  <si>
    <t>Montáž závitové armatury se dvěma závity, G 3/4", bez dodávky materiálu</t>
  </si>
  <si>
    <t>734209115R00</t>
  </si>
  <si>
    <t>Montáž závitové armatury se dvěma závity, G 1", bez dodávky materiálu</t>
  </si>
  <si>
    <t>734261223R00</t>
  </si>
  <si>
    <t>Šroubení topenářské, přímé, mosazné, DN 15, PN 10, včetně dodávky materiálu</t>
  </si>
  <si>
    <t>734261224R00</t>
  </si>
  <si>
    <t>Šroubení topenářské, přímé, mosazné, DN 20, PN 10, včetně dodávky materiálu</t>
  </si>
  <si>
    <t>734261225R00</t>
  </si>
  <si>
    <t>Šroubení topenářské, přímé, mosazné, DN 25, PN 10, včetně dodávky materiálu</t>
  </si>
  <si>
    <t>254</t>
  </si>
  <si>
    <t>256</t>
  </si>
  <si>
    <t>258</t>
  </si>
  <si>
    <t>260</t>
  </si>
  <si>
    <t>262</t>
  </si>
  <si>
    <t>42285571R</t>
  </si>
  <si>
    <t>klapka mezipřírubová zpětná pružinová; pro topení, pro vodovod, pro klimatizace, pro čerpací systémy; materiál těla šedolitina GG 25, disk nerez ocel AISI 304 a pružina nerez ocel AISI 316; médium voda; DN 40; L = 33 mm; provozní tlak PN 16, min. pracovní tlak 1 bar</t>
  </si>
  <si>
    <t>264</t>
  </si>
  <si>
    <t>42285572R</t>
  </si>
  <si>
    <t>klapka mezipřírubová zpětná pružinová; pro topení, pro vodovod, pro klimatizace, pro čerpací systémy; materiál těla šedolitina GG 25, disk nerez ocel AISI 304 a pružina nerez ocel AISI 316; médium voda; DN 50; L = 43 mm; provozní tlak PN 16, min. pracovní tlak 1 bar</t>
  </si>
  <si>
    <t>266</t>
  </si>
  <si>
    <t>42285573R</t>
  </si>
  <si>
    <t>klapka mezipřírubová zpětná pružinová; pro topení, pro vodovod, pro klimatizace, pro čerpací systémy; materiál těla šedolitina GG 25, disk nerez ocel AISI 304 a pružina nerez ocel AISI 316; médium voda; DN 65; L = 58 mm; provozní tlak PN 16, min. pracovní tlak 1 bar</t>
  </si>
  <si>
    <t>268</t>
  </si>
  <si>
    <t>484885132</t>
  </si>
  <si>
    <t>Trojcestný směšovací přírubový ventil DN 32 s přípravou pro servopohon</t>
  </si>
  <si>
    <t>270</t>
  </si>
  <si>
    <t>55113524.AR</t>
  </si>
  <si>
    <t>kohout kulový redukovaný nátrubkový; PN 42; 1/2 "; ovládání páčka</t>
  </si>
  <si>
    <t>272</t>
  </si>
  <si>
    <t>55113525.AR</t>
  </si>
  <si>
    <t>kohout kulový redukovaný nátrubkový; PN 42; 3/4 "; ovládání páčka</t>
  </si>
  <si>
    <t>274</t>
  </si>
  <si>
    <t>55113526.AR</t>
  </si>
  <si>
    <t>kohout kulový redukovaný nátrubkový; PN 35; 1 "; ovládání páčka</t>
  </si>
  <si>
    <t>276</t>
  </si>
  <si>
    <t>278</t>
  </si>
  <si>
    <t>280</t>
  </si>
  <si>
    <t>551135731R</t>
  </si>
  <si>
    <t>klapka zpětná PN 16; 1/2"; pracovní teplota do 110 ° C</t>
  </si>
  <si>
    <t>282</t>
  </si>
  <si>
    <t>284</t>
  </si>
  <si>
    <t>5513802102R</t>
  </si>
  <si>
    <t>filtr šikmý, přírubový; DN 40 mm; síto chromniklová ocel; velikost ok 0,75 mm; kvs 35,00</t>
  </si>
  <si>
    <t>286</t>
  </si>
  <si>
    <t>5513802103R</t>
  </si>
  <si>
    <t>filtr šikmý, přírubový; DN 50 mm; síto chromniklová ocel; velikost ok 0,75 mm; kvs 55,00</t>
  </si>
  <si>
    <t>288</t>
  </si>
  <si>
    <t>290</t>
  </si>
  <si>
    <t>5513802105R</t>
  </si>
  <si>
    <t>filtr šikmý, přírubový; DN 80 mm; síto chromniklová ocel; velikost ok 0,75 mm; kvs 95,00</t>
  </si>
  <si>
    <t>292</t>
  </si>
  <si>
    <t>294</t>
  </si>
  <si>
    <t>777</t>
  </si>
  <si>
    <t>Podlahy ze syntetických hmot</t>
  </si>
  <si>
    <t>777615313RT3</t>
  </si>
  <si>
    <t>Nátěr epoxidový, podlah betonových, 3 x</t>
  </si>
  <si>
    <t>296</t>
  </si>
  <si>
    <t>149</t>
  </si>
  <si>
    <t>783424340R00</t>
  </si>
  <si>
    <t>Nátěry potrubí a armatur syntetické potrubí, do DN 50 mm, dvojnásobné s 1x emailováním a základním nátěrem</t>
  </si>
  <si>
    <t>298</t>
  </si>
  <si>
    <t>300</t>
  </si>
  <si>
    <t>Malby</t>
  </si>
  <si>
    <t>151</t>
  </si>
  <si>
    <t>784111101R00</t>
  </si>
  <si>
    <t>Příprava povrchu Penetrace (napouštění) podkladu disperzní, jednonásobná</t>
  </si>
  <si>
    <t>302</t>
  </si>
  <si>
    <t>784115512R00</t>
  </si>
  <si>
    <t xml:space="preserve">Malby z malířských směsí protiplísňové,  , bílé, dvojnásobné</t>
  </si>
  <si>
    <t>304</t>
  </si>
  <si>
    <t>M21</t>
  </si>
  <si>
    <t>153</t>
  </si>
  <si>
    <t>0122012301</t>
  </si>
  <si>
    <t>Úpravy elektroinstalace v kotelně, odpojení stávajících kotlů a čerpadel, úprava osvětlení a nová, zásuvky 230V pro regulaci, kotle a čerpadla</t>
  </si>
  <si>
    <t>306</t>
  </si>
  <si>
    <t>0122012302</t>
  </si>
  <si>
    <t>Kabeláž včetně propojení regulace kotlů, čerpadel, venkovního a vnitřního čidla teploty, zaplavení, kotelny, přehřátí kotelny, napojení elmag. ventilu plynu</t>
  </si>
  <si>
    <t>308</t>
  </si>
  <si>
    <t>D.1.4.2.c - Plynová zařízení</t>
  </si>
  <si>
    <t>723 - Rozvod potrubí</t>
  </si>
  <si>
    <t>729 - Komíny</t>
  </si>
  <si>
    <t>971033351R00</t>
  </si>
  <si>
    <t xml:space="preserve">Vybourání otvorů ve zdivu cihelném z jakýchkoliv cihel pálených  na jakoukoliv maltu vápenou nebo vápenocementovou, plochy do 0,09 m2, tloušťky do 450 mm</t>
  </si>
  <si>
    <t>971033361R00</t>
  </si>
  <si>
    <t xml:space="preserve">Vybourání otvorů ve zdivu cihelném z jakýchkoliv cihel pálených  na jakoukoliv maltu vápenou nebo vápenocementovou, plochy do 0,09 m2, tloušťky do 600 mm</t>
  </si>
  <si>
    <t>722182008R00</t>
  </si>
  <si>
    <t>Montáž tepelné izolace potrubí samolepicí spoj nebo rychlouzávěr, přes DN 80 do DN 110</t>
  </si>
  <si>
    <t>283771281R</t>
  </si>
  <si>
    <t xml:space="preserve">pouzdro potrubní tvarovatelné; pěnový polyetylén; vnitřní průměr 114,0 mm; tl. izolace 20,0 mm; provozní teplota  -65 až 90 °C; tepelná vodivost (10°C) 0,0380 W/mK</t>
  </si>
  <si>
    <t>63154614R</t>
  </si>
  <si>
    <t xml:space="preserve">pouzdro potrubní řezané; minerální vlákno; povrchová úprava Al fólie se skelnou mřížkou; vnitřní průměr 159,0 mm; tl. izolace 50,0 mm; provozní teplota  15 až 250 °C; tepelná vodivost (10°C) 0,0430 W/mK; tepelná vodivost (250°C) 0,074 W/mK</t>
  </si>
  <si>
    <t>723</t>
  </si>
  <si>
    <t>722131911R00</t>
  </si>
  <si>
    <t>Opravy vodovodního potrubí závitového vsazení odbočky do potrubí, DN 15</t>
  </si>
  <si>
    <t>722131914R00</t>
  </si>
  <si>
    <t>Opravy vodovodního potrubí závitového vsazení odbočky do potrubí, DN 32</t>
  </si>
  <si>
    <t>722131919R00</t>
  </si>
  <si>
    <t>Opravy vodovodního potrubí závitového vsazení odbočky do potrubí, DN 100</t>
  </si>
  <si>
    <t>723120202R00</t>
  </si>
  <si>
    <t>Potrubí z trubek černých závitových svařovaných DN 15</t>
  </si>
  <si>
    <t>Poznámka k položce:_x000d_
bezešvých ČSN 42 0250 a běžných ČSN 42 5710 - jakost 11353.0,</t>
  </si>
  <si>
    <t>723120205R00</t>
  </si>
  <si>
    <t>Potrubí z trubek černých závitových svařovaných DN 32</t>
  </si>
  <si>
    <t>723150312R00</t>
  </si>
  <si>
    <t>Potrubí ocelové hladké černé svařované D 57 mm, s 2,9 mm</t>
  </si>
  <si>
    <t>723150313R00</t>
  </si>
  <si>
    <t>Potrubí ocelové hladké černé svařované D 76 mm, s 3,2 mm</t>
  </si>
  <si>
    <t>723150315R00</t>
  </si>
  <si>
    <t>Potrubí ocelové hladké černé svařované D 108 mm, s 4,0 mm</t>
  </si>
  <si>
    <t>723150346R00</t>
  </si>
  <si>
    <t>Zhotovení redukce kováním 1DN, DN 100/65</t>
  </si>
  <si>
    <t>723150352R00</t>
  </si>
  <si>
    <t>Zhotovení redukce kováním 2 DN, DN 50/20</t>
  </si>
  <si>
    <t>723190251R00</t>
  </si>
  <si>
    <t>Vyvedení a upevnění plynovodních výpustek nástěnka na, DN 15</t>
  </si>
  <si>
    <t>723190253R00</t>
  </si>
  <si>
    <t>Vyvedení a upevnění plynovodních výpustek nástěnka na, DN 25</t>
  </si>
  <si>
    <t>723190257R00</t>
  </si>
  <si>
    <t xml:space="preserve">Vyvedení a upevnění plynovodních výpustek  , přes DN 50 do DN 100</t>
  </si>
  <si>
    <t>723190907R00</t>
  </si>
  <si>
    <t xml:space="preserve">Opravy plynovodního potrubí doplňkové práce  odvzdušnění a napuštění plynového potrubí</t>
  </si>
  <si>
    <t>723190909R00</t>
  </si>
  <si>
    <t xml:space="preserve">Opravy plynovodního potrubí doplňkové práce  neúřední tlaková zkouška dosavadního potrubí</t>
  </si>
  <si>
    <t>723190917R00</t>
  </si>
  <si>
    <t xml:space="preserve">Opravy plynovodního potrubí navaření odbočky na potrubí  DN 50</t>
  </si>
  <si>
    <t>723219102R00</t>
  </si>
  <si>
    <t>Montáž plynovodních přírubových armatur DN 50</t>
  </si>
  <si>
    <t>723219103R00</t>
  </si>
  <si>
    <t>Montáž plynovodních přírubových armatur DN 65</t>
  </si>
  <si>
    <t>723239101R00</t>
  </si>
  <si>
    <t xml:space="preserve">Montáž plynovodních armatur se dvěma závity  , G 1/2"</t>
  </si>
  <si>
    <t>723239104R00</t>
  </si>
  <si>
    <t xml:space="preserve">Montáž plynovodních armatur se dvěma závity  , G 5/4"</t>
  </si>
  <si>
    <t>733193928R00</t>
  </si>
  <si>
    <t xml:space="preserve">Opravy rozvodu potrubí z ocelových trubek hladkých  zaslepení potrubí dýnkem  D 108 mm</t>
  </si>
  <si>
    <t>9294459</t>
  </si>
  <si>
    <t>Větrací mřížka a protidešťová žaluzie 700x150mm (atyp) včetně montáže</t>
  </si>
  <si>
    <t>GASsmyckaT00</t>
  </si>
  <si>
    <t>Navařovací smyčka s kohoutem a manometrem, rozsah 0-4 kPa</t>
  </si>
  <si>
    <t>42237023.AR</t>
  </si>
  <si>
    <t>kohout kulový F-F vnitřní-vnitřní závit; pro plyn; PN 1; 1/2 "; ovládání páčka</t>
  </si>
  <si>
    <t>42237026.AR</t>
  </si>
  <si>
    <t>kohout kulový F-F vnitřní-vnitřní závit; pro plyn; PN 1; 5/4 "; ovládání páčka</t>
  </si>
  <si>
    <t>4226665365</t>
  </si>
  <si>
    <t>Filtr plynový DN 65, přírubový</t>
  </si>
  <si>
    <t>4226865</t>
  </si>
  <si>
    <t>Membránový bezpečnostní uzávěr pro kotelnu, přírubový DN 65 s obtokem a odfukem</t>
  </si>
  <si>
    <t>42285532R</t>
  </si>
  <si>
    <t>klapka mezipřírubová uzavírací; pro plynové instalace; materiál tělesa GGG 40 litina, disk litina GGG40, vložka EPDM,O-kroužek NBR; médium plyn; DN 50; provozní tlak PN 5, příruba PN10/PN16</t>
  </si>
  <si>
    <t>42285533R</t>
  </si>
  <si>
    <t>klapka mezipřírubová uzavírací; pro plynové instalace; materiál tělesa GGG 40 litina, disk litina GGG40, vložka EPDM,O-kroužek NBR; médium plyn; DN 65; provozní tlak PN 5, příruba PN10/PN16</t>
  </si>
  <si>
    <t>551310172R</t>
  </si>
  <si>
    <t>kohout kulový vzorkovací; pro plyn; přímý; PN 5; 1/2 "</t>
  </si>
  <si>
    <t>0101010101</t>
  </si>
  <si>
    <t>Demontáže stávajícího rozvodu plynu, včetně armatur</t>
  </si>
  <si>
    <t>9294457</t>
  </si>
  <si>
    <t>Větrací mřížka a protidešťová žaluzie 300x300mm včetně montáže</t>
  </si>
  <si>
    <t>998723102R00</t>
  </si>
  <si>
    <t>Přesun hmot pro vnitřní plynovod v objektech výšky do 12 m</t>
  </si>
  <si>
    <t>GEA_PZ 43T00</t>
  </si>
  <si>
    <t>Protidešťová žaluzie 200x200 mm, včetně montáže</t>
  </si>
  <si>
    <t>PPKT18</t>
  </si>
  <si>
    <t>Revizní T-kus s měřícím otvorem (redukovaný), DN 110/160</t>
  </si>
  <si>
    <t>PPMTZ99</t>
  </si>
  <si>
    <t>Montáž nasávání spalovacího vduchu</t>
  </si>
  <si>
    <t>PPRM26</t>
  </si>
  <si>
    <t>Trubka s hrdlem 2m, DN 160</t>
  </si>
  <si>
    <t>PPRM51</t>
  </si>
  <si>
    <t>Trubka s hrdlem 0,5m, DN 110</t>
  </si>
  <si>
    <t>PPRM56</t>
  </si>
  <si>
    <t>Trubka s hrdlem 0,5m, DN 160</t>
  </si>
  <si>
    <t>PPRS56</t>
  </si>
  <si>
    <t>Ukončovací trubka bez hrdla (černá), DN 160</t>
  </si>
  <si>
    <t>PPSB45</t>
  </si>
  <si>
    <t>Koleno 45°, DN 160</t>
  </si>
  <si>
    <t>PPSB91</t>
  </si>
  <si>
    <t>Koleno 87°, DN 110</t>
  </si>
  <si>
    <t>PPSB93</t>
  </si>
  <si>
    <t>Koleno 87°, DN 160</t>
  </si>
  <si>
    <t>PPSR81</t>
  </si>
  <si>
    <t>Redukce s hrdlem DN 110/160</t>
  </si>
  <si>
    <t>PPSR83</t>
  </si>
  <si>
    <t>Redukce s hrdlem DN 160/200</t>
  </si>
  <si>
    <t>PPTE16</t>
  </si>
  <si>
    <t>Trubkový díl s 87° odbočkou, DN 160/110</t>
  </si>
  <si>
    <t>729</t>
  </si>
  <si>
    <t>Komíny</t>
  </si>
  <si>
    <t>ESTAVV</t>
  </si>
  <si>
    <t>Komínová hlavice pevná (komplet) nerez, černá</t>
  </si>
  <si>
    <t>PPR99</t>
  </si>
  <si>
    <t>Výchozí revize spalinové cesty</t>
  </si>
  <si>
    <t>PPRB9V</t>
  </si>
  <si>
    <t>Revizní koleno 87°, DN 250</t>
  </si>
  <si>
    <t>PPRM1V</t>
  </si>
  <si>
    <t>Trubka s hrdlem 1m, DN 250</t>
  </si>
  <si>
    <t>PPRM2V</t>
  </si>
  <si>
    <t>Trubka s hrdlem 2m, DN 250</t>
  </si>
  <si>
    <t>PPRM5V</t>
  </si>
  <si>
    <t>Trubka s hrdlem 0,5m, DN 250</t>
  </si>
  <si>
    <t>PPRTDV</t>
  </si>
  <si>
    <t>Revizní T-kus, DN 250</t>
  </si>
  <si>
    <t>PPSB9V</t>
  </si>
  <si>
    <t>Koleno 87°, DN 250</t>
  </si>
  <si>
    <t>PPT99</t>
  </si>
  <si>
    <t>Kompletní montáž spalinové cesty</t>
  </si>
  <si>
    <t>PPTU0V</t>
  </si>
  <si>
    <t>Pateční koleno starr 87° s kotvením, DN 250</t>
  </si>
  <si>
    <t>D.1.4.3.c - Zdravotechnika</t>
  </si>
  <si>
    <t>722 - Vnitřní vodovod</t>
  </si>
  <si>
    <t>631313621R00</t>
  </si>
  <si>
    <t>Mazanina z betonu prostého tl. přes 80 do 120 mm z betonu C 20/25</t>
  </si>
  <si>
    <t>Poznámka k položce:_x000d_
(z kameniva) hlazená dřevěným hladítkem</t>
  </si>
  <si>
    <t>965042221RT2</t>
  </si>
  <si>
    <t xml:space="preserve">Bourání podkladů pod dlažby nebo litých celistvých dlažeb a mazanin  betonových nebo z litého asfaltu, tloušťky přes 100 mm, plochy do 1 m2</t>
  </si>
  <si>
    <t>283771031R</t>
  </si>
  <si>
    <t xml:space="preserve">pouzdro potrubní tvarovatelné; pěnový polyetylén; vnitřní průměr 22,0 mm; tl. izolace 13,0 mm; provozní teplota  -65 až 90 °C; tepelná vodivost (10°C) 0,0380 W/mK</t>
  </si>
  <si>
    <t>721110915R00</t>
  </si>
  <si>
    <t>Opravy odpadního potrubí kameninového propojení dosavadního potrubí , DN 100</t>
  </si>
  <si>
    <t>721176103R00</t>
  </si>
  <si>
    <t>Potrubí HT připojovací vnější průměr D 50 mm, tloušťka stěny 1,8 mm, DN 50</t>
  </si>
  <si>
    <t>721194104R00</t>
  </si>
  <si>
    <t>Zřízení přípojek na potrubí D 40 mm, materiál ve specifikaci</t>
  </si>
  <si>
    <t>721194105R00</t>
  </si>
  <si>
    <t>Zřízení přípojek na potrubí D 50 mm, materiál ve specifikaci</t>
  </si>
  <si>
    <t>721210812R00</t>
  </si>
  <si>
    <t>Demontáž vpusti z kameniny, DN 70</t>
  </si>
  <si>
    <t>725860202R00</t>
  </si>
  <si>
    <t>Zápachová uzávěrka (sifon) pro zařizovací předměty D 40, 50 mm x 6/4"; pro dřezy; PP; příslušenství stavitelný kulový kloub, včetně dodávky materiálu</t>
  </si>
  <si>
    <t>721210889</t>
  </si>
  <si>
    <t>Montáž podlahové vpusti včetně napojení na hydroizolaci a napojení na nášlapnou vrstvu</t>
  </si>
  <si>
    <t>28651860.AR</t>
  </si>
  <si>
    <t>přechod plast-litina DN 100,0 mm; l = 132 mm</t>
  </si>
  <si>
    <t>55162452R</t>
  </si>
  <si>
    <t>vpust podlahová plast; třída zatížení 300 kg; sifonová vložka; D odtok 40 mm; / 50 mm; odtok vodorovný; rámeček 123 x 123 mm; mřížka nerez</t>
  </si>
  <si>
    <t>998721101R00</t>
  </si>
  <si>
    <t>Přesun hmot pro vnitřní kanalizaci v objektech výšky do 6 m</t>
  </si>
  <si>
    <t>722</t>
  </si>
  <si>
    <t>Vnitřní vodovod</t>
  </si>
  <si>
    <t>722172345T32</t>
  </si>
  <si>
    <t>trubka vícevrstvá PPR; PPR-GF; PPR; hladká; SDR 7,4; PN 28; teplota media max 70 °C, 32x4,4 včetně tvarovek a montáže</t>
  </si>
  <si>
    <t>722176180T00</t>
  </si>
  <si>
    <t>Montáž uložení plastového potrubí včetně dodávky objímek a nosníků</t>
  </si>
  <si>
    <t>722190403R00</t>
  </si>
  <si>
    <t>Vyvedení a upevnění výpustek DN 25</t>
  </si>
  <si>
    <t>722280106R00</t>
  </si>
  <si>
    <t>Tlakové zkoušky vodovodního potrubí do DN 32</t>
  </si>
  <si>
    <t>722290234R00</t>
  </si>
  <si>
    <t>Proplach a dezinfekce vodovodního potrubí do DN 80</t>
  </si>
  <si>
    <t>28654369R</t>
  </si>
  <si>
    <t>DG přechodka PPR; závit vnější; PPR; PN 20; DN 20 mm; G 1/2"; spoj svařovaný</t>
  </si>
  <si>
    <t>998722101R00</t>
  </si>
  <si>
    <t>Přesun hmot pro vnitřní vodovod v objektech výšky do 6 m</t>
  </si>
  <si>
    <t>SO 08 -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</si>
  <si>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</si>
  <si>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</si>
  <si>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</si>
  <si>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</si>
  <si>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</si>
  <si>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</si>
  <si>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</si>
  <si>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</si>
  <si>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</si>
  <si>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</si>
  <si>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010001000</t>
  </si>
  <si>
    <t>1024</t>
  </si>
  <si>
    <t>1720812378</t>
  </si>
  <si>
    <t>012103000</t>
  </si>
  <si>
    <t>Geodetické práce před výstavbou</t>
  </si>
  <si>
    <t>-418274139</t>
  </si>
  <si>
    <t>013244000</t>
  </si>
  <si>
    <t>Dokumentace pro provádění stavby</t>
  </si>
  <si>
    <t>1735366975</t>
  </si>
  <si>
    <t>013254000</t>
  </si>
  <si>
    <t>Dokumentace skutečného provedení stavby</t>
  </si>
  <si>
    <t>1198342481</t>
  </si>
  <si>
    <t>043154000</t>
  </si>
  <si>
    <t>Zkoušky hutnicí</t>
  </si>
  <si>
    <t>295098365</t>
  </si>
  <si>
    <t>VRN3</t>
  </si>
  <si>
    <t>Zařízení staveniště</t>
  </si>
  <si>
    <t>030001000</t>
  </si>
  <si>
    <t>1979656540</t>
  </si>
  <si>
    <t>032903000</t>
  </si>
  <si>
    <t>Náklady na provoz a údržbu vybavení staveniště</t>
  </si>
  <si>
    <t>711989174</t>
  </si>
  <si>
    <t>034103000</t>
  </si>
  <si>
    <t>Oplocení staveniště</t>
  </si>
  <si>
    <t>-57919599</t>
  </si>
  <si>
    <t>039103000</t>
  </si>
  <si>
    <t>Rozebrání, bourání a odvoz zařízení staveniště</t>
  </si>
  <si>
    <t>-1333226175</t>
  </si>
  <si>
    <t>VRN4</t>
  </si>
  <si>
    <t>Inženýrská činnost</t>
  </si>
  <si>
    <t>043002000</t>
  </si>
  <si>
    <t>Zkoušky a ostatní měření</t>
  </si>
  <si>
    <t>1581283800</t>
  </si>
  <si>
    <t>VRN5</t>
  </si>
  <si>
    <t>Finanční náklady</t>
  </si>
  <si>
    <t>051002000</t>
  </si>
  <si>
    <t>Pojistné</t>
  </si>
  <si>
    <t>1957161650</t>
  </si>
  <si>
    <t>056002000</t>
  </si>
  <si>
    <t>Bankovní záruka</t>
  </si>
  <si>
    <t>248148087</t>
  </si>
  <si>
    <t>056002001</t>
  </si>
  <si>
    <t>946911304</t>
  </si>
  <si>
    <t>VRN7</t>
  </si>
  <si>
    <t>Provozní vlivy</t>
  </si>
  <si>
    <t>070001000</t>
  </si>
  <si>
    <t>-455597416</t>
  </si>
  <si>
    <t>VRN9</t>
  </si>
  <si>
    <t>Ostatní náklady</t>
  </si>
  <si>
    <t>091003000</t>
  </si>
  <si>
    <t>Ostatní náklady bez rozlišení</t>
  </si>
  <si>
    <t>1521243734</t>
  </si>
  <si>
    <t>Nejméně 70 % (hmotnostních) stavebního a demoličního odpadu neklasifikovaného jako nebezpečný (s výjimkou v přírodě se vyskytujících materiálů</t>
  </si>
  <si>
    <t xml:space="preserve">uvedených v kategorii 17 05 04 v Evropském seznamu odpadů stanoveném rozhodnutím 2000/532/ES) vzniklého na staveništi bude připraveno k opětovnému </t>
  </si>
  <si>
    <t>použití, recyklaci a k jiným druhům materiálového využití, včetně zásypů, při nichž jsou jiné materiály nahrazeny odpadem, v souladu s hierarchií</t>
  </si>
  <si>
    <t>způsobů nakládání s odpady a protokolem EU pro nakládání se stavebním a demoličním odpadem. V případě kontroly musí být Zhotovitel schopen předložit</t>
  </si>
  <si>
    <t>(po dobu udržitelnosti projektu) relevantní doklady.</t>
  </si>
  <si>
    <t>SEZNAM FIGUR</t>
  </si>
  <si>
    <t>Výměra</t>
  </si>
  <si>
    <t>_a01</t>
  </si>
  <si>
    <t>0,20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</si>
</sst>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1907_2023/10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stávající přístavby a spojovacího krčku Základní Škola, ul. Komenského č.p.11, Ústí nad Orlicí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ul. Komenského č.p.11, Ústí nad Orlicí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17. 10. 2023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40.0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Ústí nad Orlicí, Sychrova 16, Ústí n. Orlicí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ŽÁROVKA PROJEKTANTI,Křižíkova 788/2,Hradec Králové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ROUND(AG95+AG100+AG101+AG103+AG107,2)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ROUND(AS95+AS100+AS101+AS103+AS107,2)</f>
        <v>0</v>
      </c>
      <c r="AT94" s="115">
        <f>ROUND(SUM(AV94:AW94),2)</f>
        <v>0</v>
      </c>
      <c r="AU94" s="116">
        <f>ROUND(AU95+AU100+AU101+AU103+AU107,5)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ROUND(AZ95+AZ100+AZ101+AZ103+AZ107,2)</f>
        <v>0</v>
      </c>
      <c r="BA94" s="115">
        <f>ROUND(BA95+BA100+BA101+BA103+BA107,2)</f>
        <v>0</v>
      </c>
      <c r="BB94" s="115">
        <f>ROUND(BB95+BB100+BB101+BB103+BB107,2)</f>
        <v>0</v>
      </c>
      <c r="BC94" s="115">
        <f>ROUND(BC95+BC100+BC101+BC103+BC107,2)</f>
        <v>0</v>
      </c>
      <c r="BD94" s="117">
        <f>ROUND(BD95+BD100+BD101+BD103+BD107,2)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24.75" customHeight="1">
      <c r="A95" s="7"/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ROUND(SUM(AG96:AG99),2)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84</v>
      </c>
      <c r="AR95" s="127"/>
      <c r="AS95" s="128">
        <f>ROUND(SUM(AS96:AS99),2)</f>
        <v>0</v>
      </c>
      <c r="AT95" s="129">
        <f>ROUND(SUM(AV95:AW95),2)</f>
        <v>0</v>
      </c>
      <c r="AU95" s="130">
        <f>ROUND(SUM(AU96:AU99),5)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ROUND(SUM(AZ96:AZ99),2)</f>
        <v>0</v>
      </c>
      <c r="BA95" s="129">
        <f>ROUND(SUM(BA96:BA99),2)</f>
        <v>0</v>
      </c>
      <c r="BB95" s="129">
        <f>ROUND(SUM(BB96:BB99),2)</f>
        <v>0</v>
      </c>
      <c r="BC95" s="129">
        <f>ROUND(SUM(BC96:BC99),2)</f>
        <v>0</v>
      </c>
      <c r="BD95" s="131">
        <f>ROUND(SUM(BD96:BD99),2)</f>
        <v>0</v>
      </c>
      <c r="BE95" s="7"/>
      <c r="BS95" s="132" t="s">
        <v>77</v>
      </c>
      <c r="BT95" s="132" t="s">
        <v>85</v>
      </c>
      <c r="BU95" s="132" t="s">
        <v>79</v>
      </c>
      <c r="BV95" s="132" t="s">
        <v>80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4" customFormat="1" ht="23.25" customHeight="1">
      <c r="A96" s="133" t="s">
        <v>88</v>
      </c>
      <c r="B96" s="71"/>
      <c r="C96" s="134"/>
      <c r="D96" s="134"/>
      <c r="E96" s="135" t="s">
        <v>89</v>
      </c>
      <c r="F96" s="135"/>
      <c r="G96" s="135"/>
      <c r="H96" s="135"/>
      <c r="I96" s="135"/>
      <c r="J96" s="134"/>
      <c r="K96" s="135" t="s">
        <v>90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'01 - architektonicko-stav...'!J32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91</v>
      </c>
      <c r="AR96" s="73"/>
      <c r="AS96" s="138">
        <v>0</v>
      </c>
      <c r="AT96" s="139">
        <f>ROUND(SUM(AV96:AW96),2)</f>
        <v>0</v>
      </c>
      <c r="AU96" s="140">
        <f>'01 - architektonicko-stav...'!P137</f>
        <v>0</v>
      </c>
      <c r="AV96" s="139">
        <f>'01 - architektonicko-stav...'!J35</f>
        <v>0</v>
      </c>
      <c r="AW96" s="139">
        <f>'01 - architektonicko-stav...'!J36</f>
        <v>0</v>
      </c>
      <c r="AX96" s="139">
        <f>'01 - architektonicko-stav...'!J37</f>
        <v>0</v>
      </c>
      <c r="AY96" s="139">
        <f>'01 - architektonicko-stav...'!J38</f>
        <v>0</v>
      </c>
      <c r="AZ96" s="139">
        <f>'01 - architektonicko-stav...'!F35</f>
        <v>0</v>
      </c>
      <c r="BA96" s="139">
        <f>'01 - architektonicko-stav...'!F36</f>
        <v>0</v>
      </c>
      <c r="BB96" s="139">
        <f>'01 - architektonicko-stav...'!F37</f>
        <v>0</v>
      </c>
      <c r="BC96" s="139">
        <f>'01 - architektonicko-stav...'!F38</f>
        <v>0</v>
      </c>
      <c r="BD96" s="141">
        <f>'01 - architektonicko-stav...'!F39</f>
        <v>0</v>
      </c>
      <c r="BE96" s="4"/>
      <c r="BT96" s="142" t="s">
        <v>87</v>
      </c>
      <c r="BV96" s="142" t="s">
        <v>80</v>
      </c>
      <c r="BW96" s="142" t="s">
        <v>92</v>
      </c>
      <c r="BX96" s="142" t="s">
        <v>86</v>
      </c>
      <c r="CL96" s="142" t="s">
        <v>1</v>
      </c>
    </row>
    <row r="97" s="4" customFormat="1" ht="16.5" customHeight="1">
      <c r="A97" s="133" t="s">
        <v>88</v>
      </c>
      <c r="B97" s="71"/>
      <c r="C97" s="134"/>
      <c r="D97" s="134"/>
      <c r="E97" s="135" t="s">
        <v>93</v>
      </c>
      <c r="F97" s="135"/>
      <c r="G97" s="135"/>
      <c r="H97" s="135"/>
      <c r="I97" s="135"/>
      <c r="J97" s="134"/>
      <c r="K97" s="135" t="s">
        <v>94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'D.1.4.1.c - Vytápění staveb'!J32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91</v>
      </c>
      <c r="AR97" s="73"/>
      <c r="AS97" s="138">
        <v>0</v>
      </c>
      <c r="AT97" s="139">
        <f>ROUND(SUM(AV97:AW97),2)</f>
        <v>0</v>
      </c>
      <c r="AU97" s="140">
        <f>'D.1.4.1.c - Vytápění staveb'!P130</f>
        <v>0</v>
      </c>
      <c r="AV97" s="139">
        <f>'D.1.4.1.c - Vytápění staveb'!J35</f>
        <v>0</v>
      </c>
      <c r="AW97" s="139">
        <f>'D.1.4.1.c - Vytápění staveb'!J36</f>
        <v>0</v>
      </c>
      <c r="AX97" s="139">
        <f>'D.1.4.1.c - Vytápění staveb'!J37</f>
        <v>0</v>
      </c>
      <c r="AY97" s="139">
        <f>'D.1.4.1.c - Vytápění staveb'!J38</f>
        <v>0</v>
      </c>
      <c r="AZ97" s="139">
        <f>'D.1.4.1.c - Vytápění staveb'!F35</f>
        <v>0</v>
      </c>
      <c r="BA97" s="139">
        <f>'D.1.4.1.c - Vytápění staveb'!F36</f>
        <v>0</v>
      </c>
      <c r="BB97" s="139">
        <f>'D.1.4.1.c - Vytápění staveb'!F37</f>
        <v>0</v>
      </c>
      <c r="BC97" s="139">
        <f>'D.1.4.1.c - Vytápění staveb'!F38</f>
        <v>0</v>
      </c>
      <c r="BD97" s="141">
        <f>'D.1.4.1.c - Vytápění staveb'!F39</f>
        <v>0</v>
      </c>
      <c r="BE97" s="4"/>
      <c r="BT97" s="142" t="s">
        <v>87</v>
      </c>
      <c r="BV97" s="142" t="s">
        <v>80</v>
      </c>
      <c r="BW97" s="142" t="s">
        <v>95</v>
      </c>
      <c r="BX97" s="142" t="s">
        <v>86</v>
      </c>
      <c r="CL97" s="142" t="s">
        <v>1</v>
      </c>
    </row>
    <row r="98" s="4" customFormat="1" ht="16.5" customHeight="1">
      <c r="A98" s="133" t="s">
        <v>88</v>
      </c>
      <c r="B98" s="71"/>
      <c r="C98" s="134"/>
      <c r="D98" s="134"/>
      <c r="E98" s="135" t="s">
        <v>96</v>
      </c>
      <c r="F98" s="135"/>
      <c r="G98" s="135"/>
      <c r="H98" s="135"/>
      <c r="I98" s="135"/>
      <c r="J98" s="134"/>
      <c r="K98" s="135" t="s">
        <v>97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'D.1.4.3 - Vzduchotechnika'!J32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91</v>
      </c>
      <c r="AR98" s="73"/>
      <c r="AS98" s="138">
        <v>0</v>
      </c>
      <c r="AT98" s="139">
        <f>ROUND(SUM(AV98:AW98),2)</f>
        <v>0</v>
      </c>
      <c r="AU98" s="140">
        <f>'D.1.4.3 - Vzduchotechnika'!P127</f>
        <v>0</v>
      </c>
      <c r="AV98" s="139">
        <f>'D.1.4.3 - Vzduchotechnika'!J35</f>
        <v>0</v>
      </c>
      <c r="AW98" s="139">
        <f>'D.1.4.3 - Vzduchotechnika'!J36</f>
        <v>0</v>
      </c>
      <c r="AX98" s="139">
        <f>'D.1.4.3 - Vzduchotechnika'!J37</f>
        <v>0</v>
      </c>
      <c r="AY98" s="139">
        <f>'D.1.4.3 - Vzduchotechnika'!J38</f>
        <v>0</v>
      </c>
      <c r="AZ98" s="139">
        <f>'D.1.4.3 - Vzduchotechnika'!F35</f>
        <v>0</v>
      </c>
      <c r="BA98" s="139">
        <f>'D.1.4.3 - Vzduchotechnika'!F36</f>
        <v>0</v>
      </c>
      <c r="BB98" s="139">
        <f>'D.1.4.3 - Vzduchotechnika'!F37</f>
        <v>0</v>
      </c>
      <c r="BC98" s="139">
        <f>'D.1.4.3 - Vzduchotechnika'!F38</f>
        <v>0</v>
      </c>
      <c r="BD98" s="141">
        <f>'D.1.4.3 - Vzduchotechnika'!F39</f>
        <v>0</v>
      </c>
      <c r="BE98" s="4"/>
      <c r="BT98" s="142" t="s">
        <v>87</v>
      </c>
      <c r="BV98" s="142" t="s">
        <v>80</v>
      </c>
      <c r="BW98" s="142" t="s">
        <v>98</v>
      </c>
      <c r="BX98" s="142" t="s">
        <v>86</v>
      </c>
      <c r="CL98" s="142" t="s">
        <v>1</v>
      </c>
    </row>
    <row r="99" s="4" customFormat="1" ht="16.5" customHeight="1">
      <c r="A99" s="133" t="s">
        <v>88</v>
      </c>
      <c r="B99" s="71"/>
      <c r="C99" s="134"/>
      <c r="D99" s="134"/>
      <c r="E99" s="135" t="s">
        <v>99</v>
      </c>
      <c r="F99" s="135"/>
      <c r="G99" s="135"/>
      <c r="H99" s="135"/>
      <c r="I99" s="135"/>
      <c r="J99" s="134"/>
      <c r="K99" s="135" t="s">
        <v>100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'D.1.4.G - Elektroinstalac...'!J32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91</v>
      </c>
      <c r="AR99" s="73"/>
      <c r="AS99" s="138">
        <v>0</v>
      </c>
      <c r="AT99" s="139">
        <f>ROUND(SUM(AV99:AW99),2)</f>
        <v>0</v>
      </c>
      <c r="AU99" s="140">
        <f>'D.1.4.G - Elektroinstalac...'!P178</f>
        <v>0</v>
      </c>
      <c r="AV99" s="139">
        <f>'D.1.4.G - Elektroinstalac...'!J35</f>
        <v>0</v>
      </c>
      <c r="AW99" s="139">
        <f>'D.1.4.G - Elektroinstalac...'!J36</f>
        <v>0</v>
      </c>
      <c r="AX99" s="139">
        <f>'D.1.4.G - Elektroinstalac...'!J37</f>
        <v>0</v>
      </c>
      <c r="AY99" s="139">
        <f>'D.1.4.G - Elektroinstalac...'!J38</f>
        <v>0</v>
      </c>
      <c r="AZ99" s="139">
        <f>'D.1.4.G - Elektroinstalac...'!F35</f>
        <v>0</v>
      </c>
      <c r="BA99" s="139">
        <f>'D.1.4.G - Elektroinstalac...'!F36</f>
        <v>0</v>
      </c>
      <c r="BB99" s="139">
        <f>'D.1.4.G - Elektroinstalac...'!F37</f>
        <v>0</v>
      </c>
      <c r="BC99" s="139">
        <f>'D.1.4.G - Elektroinstalac...'!F38</f>
        <v>0</v>
      </c>
      <c r="BD99" s="141">
        <f>'D.1.4.G - Elektroinstalac...'!F39</f>
        <v>0</v>
      </c>
      <c r="BE99" s="4"/>
      <c r="BT99" s="142" t="s">
        <v>87</v>
      </c>
      <c r="BV99" s="142" t="s">
        <v>80</v>
      </c>
      <c r="BW99" s="142" t="s">
        <v>101</v>
      </c>
      <c r="BX99" s="142" t="s">
        <v>86</v>
      </c>
      <c r="CL99" s="142" t="s">
        <v>1</v>
      </c>
    </row>
    <row r="100" s="7" customFormat="1" ht="16.5" customHeight="1">
      <c r="A100" s="133" t="s">
        <v>88</v>
      </c>
      <c r="B100" s="120"/>
      <c r="C100" s="121"/>
      <c r="D100" s="122" t="s">
        <v>102</v>
      </c>
      <c r="E100" s="122"/>
      <c r="F100" s="122"/>
      <c r="G100" s="122"/>
      <c r="H100" s="122"/>
      <c r="I100" s="123"/>
      <c r="J100" s="122" t="s">
        <v>103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5">
        <f>'SO 02 - zpevněné plochy'!J30</f>
        <v>0</v>
      </c>
      <c r="AH100" s="123"/>
      <c r="AI100" s="123"/>
      <c r="AJ100" s="123"/>
      <c r="AK100" s="123"/>
      <c r="AL100" s="123"/>
      <c r="AM100" s="123"/>
      <c r="AN100" s="125">
        <f>SUM(AG100,AT100)</f>
        <v>0</v>
      </c>
      <c r="AO100" s="123"/>
      <c r="AP100" s="123"/>
      <c r="AQ100" s="126" t="s">
        <v>84</v>
      </c>
      <c r="AR100" s="127"/>
      <c r="AS100" s="128">
        <v>0</v>
      </c>
      <c r="AT100" s="129">
        <f>ROUND(SUM(AV100:AW100),2)</f>
        <v>0</v>
      </c>
      <c r="AU100" s="130">
        <f>'SO 02 - zpevněné plochy'!P135</f>
        <v>0</v>
      </c>
      <c r="AV100" s="129">
        <f>'SO 02 - zpevněné plochy'!J33</f>
        <v>0</v>
      </c>
      <c r="AW100" s="129">
        <f>'SO 02 - zpevněné plochy'!J34</f>
        <v>0</v>
      </c>
      <c r="AX100" s="129">
        <f>'SO 02 - zpevněné plochy'!J35</f>
        <v>0</v>
      </c>
      <c r="AY100" s="129">
        <f>'SO 02 - zpevněné plochy'!J36</f>
        <v>0</v>
      </c>
      <c r="AZ100" s="129">
        <f>'SO 02 - zpevněné plochy'!F33</f>
        <v>0</v>
      </c>
      <c r="BA100" s="129">
        <f>'SO 02 - zpevněné plochy'!F34</f>
        <v>0</v>
      </c>
      <c r="BB100" s="129">
        <f>'SO 02 - zpevněné plochy'!F35</f>
        <v>0</v>
      </c>
      <c r="BC100" s="129">
        <f>'SO 02 - zpevněné plochy'!F36</f>
        <v>0</v>
      </c>
      <c r="BD100" s="131">
        <f>'SO 02 - zpevněné plochy'!F37</f>
        <v>0</v>
      </c>
      <c r="BE100" s="7"/>
      <c r="BT100" s="132" t="s">
        <v>85</v>
      </c>
      <c r="BV100" s="132" t="s">
        <v>80</v>
      </c>
      <c r="BW100" s="132" t="s">
        <v>104</v>
      </c>
      <c r="BX100" s="132" t="s">
        <v>5</v>
      </c>
      <c r="CL100" s="132" t="s">
        <v>1</v>
      </c>
      <c r="CM100" s="132" t="s">
        <v>87</v>
      </c>
    </row>
    <row r="101" s="7" customFormat="1" ht="37.5" customHeight="1">
      <c r="A101" s="7"/>
      <c r="B101" s="120"/>
      <c r="C101" s="121"/>
      <c r="D101" s="122" t="s">
        <v>105</v>
      </c>
      <c r="E101" s="122"/>
      <c r="F101" s="122"/>
      <c r="G101" s="122"/>
      <c r="H101" s="122"/>
      <c r="I101" s="123"/>
      <c r="J101" s="122" t="s">
        <v>106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ROUND(AG102,2)</f>
        <v>0</v>
      </c>
      <c r="AH101" s="123"/>
      <c r="AI101" s="123"/>
      <c r="AJ101" s="123"/>
      <c r="AK101" s="123"/>
      <c r="AL101" s="123"/>
      <c r="AM101" s="123"/>
      <c r="AN101" s="125">
        <f>SUM(AG101,AT101)</f>
        <v>0</v>
      </c>
      <c r="AO101" s="123"/>
      <c r="AP101" s="123"/>
      <c r="AQ101" s="126" t="s">
        <v>84</v>
      </c>
      <c r="AR101" s="127"/>
      <c r="AS101" s="128">
        <f>ROUND(AS102,2)</f>
        <v>0</v>
      </c>
      <c r="AT101" s="129">
        <f>ROUND(SUM(AV101:AW101),2)</f>
        <v>0</v>
      </c>
      <c r="AU101" s="130">
        <f>ROUND(AU102,5)</f>
        <v>0</v>
      </c>
      <c r="AV101" s="129">
        <f>ROUND(AZ101*L29,2)</f>
        <v>0</v>
      </c>
      <c r="AW101" s="129">
        <f>ROUND(BA101*L30,2)</f>
        <v>0</v>
      </c>
      <c r="AX101" s="129">
        <f>ROUND(BB101*L29,2)</f>
        <v>0</v>
      </c>
      <c r="AY101" s="129">
        <f>ROUND(BC101*L30,2)</f>
        <v>0</v>
      </c>
      <c r="AZ101" s="129">
        <f>ROUND(AZ102,2)</f>
        <v>0</v>
      </c>
      <c r="BA101" s="129">
        <f>ROUND(BA102,2)</f>
        <v>0</v>
      </c>
      <c r="BB101" s="129">
        <f>ROUND(BB102,2)</f>
        <v>0</v>
      </c>
      <c r="BC101" s="129">
        <f>ROUND(BC102,2)</f>
        <v>0</v>
      </c>
      <c r="BD101" s="131">
        <f>ROUND(BD102,2)</f>
        <v>0</v>
      </c>
      <c r="BE101" s="7"/>
      <c r="BS101" s="132" t="s">
        <v>77</v>
      </c>
      <c r="BT101" s="132" t="s">
        <v>85</v>
      </c>
      <c r="BU101" s="132" t="s">
        <v>79</v>
      </c>
      <c r="BV101" s="132" t="s">
        <v>80</v>
      </c>
      <c r="BW101" s="132" t="s">
        <v>107</v>
      </c>
      <c r="BX101" s="132" t="s">
        <v>5</v>
      </c>
      <c r="CL101" s="132" t="s">
        <v>1</v>
      </c>
      <c r="CM101" s="132" t="s">
        <v>87</v>
      </c>
    </row>
    <row r="102" s="4" customFormat="1" ht="16.5" customHeight="1">
      <c r="A102" s="133" t="s">
        <v>88</v>
      </c>
      <c r="B102" s="71"/>
      <c r="C102" s="134"/>
      <c r="D102" s="134"/>
      <c r="E102" s="135" t="s">
        <v>108</v>
      </c>
      <c r="F102" s="135"/>
      <c r="G102" s="135"/>
      <c r="H102" s="135"/>
      <c r="I102" s="135"/>
      <c r="J102" s="134"/>
      <c r="K102" s="135" t="s">
        <v>94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'D.1.4. - Vytápění staveb'!J32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91</v>
      </c>
      <c r="AR102" s="73"/>
      <c r="AS102" s="138">
        <v>0</v>
      </c>
      <c r="AT102" s="139">
        <f>ROUND(SUM(AV102:AW102),2)</f>
        <v>0</v>
      </c>
      <c r="AU102" s="140">
        <f>'D.1.4. - Vytápění staveb'!P135</f>
        <v>0</v>
      </c>
      <c r="AV102" s="139">
        <f>'D.1.4. - Vytápění staveb'!J35</f>
        <v>0</v>
      </c>
      <c r="AW102" s="139">
        <f>'D.1.4. - Vytápění staveb'!J36</f>
        <v>0</v>
      </c>
      <c r="AX102" s="139">
        <f>'D.1.4. - Vytápění staveb'!J37</f>
        <v>0</v>
      </c>
      <c r="AY102" s="139">
        <f>'D.1.4. - Vytápění staveb'!J38</f>
        <v>0</v>
      </c>
      <c r="AZ102" s="139">
        <f>'D.1.4. - Vytápění staveb'!F35</f>
        <v>0</v>
      </c>
      <c r="BA102" s="139">
        <f>'D.1.4. - Vytápění staveb'!F36</f>
        <v>0</v>
      </c>
      <c r="BB102" s="139">
        <f>'D.1.4. - Vytápění staveb'!F37</f>
        <v>0</v>
      </c>
      <c r="BC102" s="139">
        <f>'D.1.4. - Vytápění staveb'!F38</f>
        <v>0</v>
      </c>
      <c r="BD102" s="141">
        <f>'D.1.4. - Vytápění staveb'!F39</f>
        <v>0</v>
      </c>
      <c r="BE102" s="4"/>
      <c r="BT102" s="142" t="s">
        <v>87</v>
      </c>
      <c r="BV102" s="142" t="s">
        <v>80</v>
      </c>
      <c r="BW102" s="142" t="s">
        <v>109</v>
      </c>
      <c r="BX102" s="142" t="s">
        <v>107</v>
      </c>
      <c r="CL102" s="142" t="s">
        <v>1</v>
      </c>
    </row>
    <row r="103" s="7" customFormat="1" ht="16.5" customHeight="1">
      <c r="A103" s="7"/>
      <c r="B103" s="120"/>
      <c r="C103" s="121"/>
      <c r="D103" s="122" t="s">
        <v>110</v>
      </c>
      <c r="E103" s="122"/>
      <c r="F103" s="122"/>
      <c r="G103" s="122"/>
      <c r="H103" s="122"/>
      <c r="I103" s="123"/>
      <c r="J103" s="122" t="s">
        <v>111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ROUND(SUM(AG104:AG106),2)</f>
        <v>0</v>
      </c>
      <c r="AH103" s="123"/>
      <c r="AI103" s="123"/>
      <c r="AJ103" s="123"/>
      <c r="AK103" s="123"/>
      <c r="AL103" s="123"/>
      <c r="AM103" s="123"/>
      <c r="AN103" s="125">
        <f>SUM(AG103,AT103)</f>
        <v>0</v>
      </c>
      <c r="AO103" s="123"/>
      <c r="AP103" s="123"/>
      <c r="AQ103" s="126" t="s">
        <v>84</v>
      </c>
      <c r="AR103" s="127"/>
      <c r="AS103" s="128">
        <f>ROUND(SUM(AS104:AS106),2)</f>
        <v>0</v>
      </c>
      <c r="AT103" s="129">
        <f>ROUND(SUM(AV103:AW103),2)</f>
        <v>0</v>
      </c>
      <c r="AU103" s="130">
        <f>ROUND(SUM(AU104:AU106),5)</f>
        <v>0</v>
      </c>
      <c r="AV103" s="129">
        <f>ROUND(AZ103*L29,2)</f>
        <v>0</v>
      </c>
      <c r="AW103" s="129">
        <f>ROUND(BA103*L30,2)</f>
        <v>0</v>
      </c>
      <c r="AX103" s="129">
        <f>ROUND(BB103*L29,2)</f>
        <v>0</v>
      </c>
      <c r="AY103" s="129">
        <f>ROUND(BC103*L30,2)</f>
        <v>0</v>
      </c>
      <c r="AZ103" s="129">
        <f>ROUND(SUM(AZ104:AZ106),2)</f>
        <v>0</v>
      </c>
      <c r="BA103" s="129">
        <f>ROUND(SUM(BA104:BA106),2)</f>
        <v>0</v>
      </c>
      <c r="BB103" s="129">
        <f>ROUND(SUM(BB104:BB106),2)</f>
        <v>0</v>
      </c>
      <c r="BC103" s="129">
        <f>ROUND(SUM(BC104:BC106),2)</f>
        <v>0</v>
      </c>
      <c r="BD103" s="131">
        <f>ROUND(SUM(BD104:BD106),2)</f>
        <v>0</v>
      </c>
      <c r="BE103" s="7"/>
      <c r="BS103" s="132" t="s">
        <v>77</v>
      </c>
      <c r="BT103" s="132" t="s">
        <v>85</v>
      </c>
      <c r="BU103" s="132" t="s">
        <v>79</v>
      </c>
      <c r="BV103" s="132" t="s">
        <v>80</v>
      </c>
      <c r="BW103" s="132" t="s">
        <v>112</v>
      </c>
      <c r="BX103" s="132" t="s">
        <v>5</v>
      </c>
      <c r="CL103" s="132" t="s">
        <v>1</v>
      </c>
      <c r="CM103" s="132" t="s">
        <v>87</v>
      </c>
    </row>
    <row r="104" s="4" customFormat="1" ht="16.5" customHeight="1">
      <c r="A104" s="133" t="s">
        <v>88</v>
      </c>
      <c r="B104" s="71"/>
      <c r="C104" s="134"/>
      <c r="D104" s="134"/>
      <c r="E104" s="135" t="s">
        <v>93</v>
      </c>
      <c r="F104" s="135"/>
      <c r="G104" s="135"/>
      <c r="H104" s="135"/>
      <c r="I104" s="135"/>
      <c r="J104" s="134"/>
      <c r="K104" s="135" t="s">
        <v>94</v>
      </c>
      <c r="L104" s="135"/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6">
        <f>'D.1.4.1.c - Vytápění staveb_01'!J32</f>
        <v>0</v>
      </c>
      <c r="AH104" s="134"/>
      <c r="AI104" s="134"/>
      <c r="AJ104" s="134"/>
      <c r="AK104" s="134"/>
      <c r="AL104" s="134"/>
      <c r="AM104" s="134"/>
      <c r="AN104" s="136">
        <f>SUM(AG104,AT104)</f>
        <v>0</v>
      </c>
      <c r="AO104" s="134"/>
      <c r="AP104" s="134"/>
      <c r="AQ104" s="137" t="s">
        <v>91</v>
      </c>
      <c r="AR104" s="73"/>
      <c r="AS104" s="138">
        <v>0</v>
      </c>
      <c r="AT104" s="139">
        <f>ROUND(SUM(AV104:AW104),2)</f>
        <v>0</v>
      </c>
      <c r="AU104" s="140">
        <f>'D.1.4.1.c - Vytápění staveb_01'!P133</f>
        <v>0</v>
      </c>
      <c r="AV104" s="139">
        <f>'D.1.4.1.c - Vytápění staveb_01'!J35</f>
        <v>0</v>
      </c>
      <c r="AW104" s="139">
        <f>'D.1.4.1.c - Vytápění staveb_01'!J36</f>
        <v>0</v>
      </c>
      <c r="AX104" s="139">
        <f>'D.1.4.1.c - Vytápění staveb_01'!J37</f>
        <v>0</v>
      </c>
      <c r="AY104" s="139">
        <f>'D.1.4.1.c - Vytápění staveb_01'!J38</f>
        <v>0</v>
      </c>
      <c r="AZ104" s="139">
        <f>'D.1.4.1.c - Vytápění staveb_01'!F35</f>
        <v>0</v>
      </c>
      <c r="BA104" s="139">
        <f>'D.1.4.1.c - Vytápění staveb_01'!F36</f>
        <v>0</v>
      </c>
      <c r="BB104" s="139">
        <f>'D.1.4.1.c - Vytápění staveb_01'!F37</f>
        <v>0</v>
      </c>
      <c r="BC104" s="139">
        <f>'D.1.4.1.c - Vytápění staveb_01'!F38</f>
        <v>0</v>
      </c>
      <c r="BD104" s="141">
        <f>'D.1.4.1.c - Vytápění staveb_01'!F39</f>
        <v>0</v>
      </c>
      <c r="BE104" s="4"/>
      <c r="BT104" s="142" t="s">
        <v>87</v>
      </c>
      <c r="BV104" s="142" t="s">
        <v>80</v>
      </c>
      <c r="BW104" s="142" t="s">
        <v>113</v>
      </c>
      <c r="BX104" s="142" t="s">
        <v>112</v>
      </c>
      <c r="CL104" s="142" t="s">
        <v>1</v>
      </c>
    </row>
    <row r="105" s="4" customFormat="1" ht="16.5" customHeight="1">
      <c r="A105" s="133" t="s">
        <v>88</v>
      </c>
      <c r="B105" s="71"/>
      <c r="C105" s="134"/>
      <c r="D105" s="134"/>
      <c r="E105" s="135" t="s">
        <v>114</v>
      </c>
      <c r="F105" s="135"/>
      <c r="G105" s="135"/>
      <c r="H105" s="135"/>
      <c r="I105" s="135"/>
      <c r="J105" s="134"/>
      <c r="K105" s="135" t="s">
        <v>115</v>
      </c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6">
        <f>'D.1.4.2.c - Plynová zařízení'!J32</f>
        <v>0</v>
      </c>
      <c r="AH105" s="134"/>
      <c r="AI105" s="134"/>
      <c r="AJ105" s="134"/>
      <c r="AK105" s="134"/>
      <c r="AL105" s="134"/>
      <c r="AM105" s="134"/>
      <c r="AN105" s="136">
        <f>SUM(AG105,AT105)</f>
        <v>0</v>
      </c>
      <c r="AO105" s="134"/>
      <c r="AP105" s="134"/>
      <c r="AQ105" s="137" t="s">
        <v>91</v>
      </c>
      <c r="AR105" s="73"/>
      <c r="AS105" s="138">
        <v>0</v>
      </c>
      <c r="AT105" s="139">
        <f>ROUND(SUM(AV105:AW105),2)</f>
        <v>0</v>
      </c>
      <c r="AU105" s="140">
        <f>'D.1.4.2.c - Plynová zařízení'!P126</f>
        <v>0</v>
      </c>
      <c r="AV105" s="139">
        <f>'D.1.4.2.c - Plynová zařízení'!J35</f>
        <v>0</v>
      </c>
      <c r="AW105" s="139">
        <f>'D.1.4.2.c - Plynová zařízení'!J36</f>
        <v>0</v>
      </c>
      <c r="AX105" s="139">
        <f>'D.1.4.2.c - Plynová zařízení'!J37</f>
        <v>0</v>
      </c>
      <c r="AY105" s="139">
        <f>'D.1.4.2.c - Plynová zařízení'!J38</f>
        <v>0</v>
      </c>
      <c r="AZ105" s="139">
        <f>'D.1.4.2.c - Plynová zařízení'!F35</f>
        <v>0</v>
      </c>
      <c r="BA105" s="139">
        <f>'D.1.4.2.c - Plynová zařízení'!F36</f>
        <v>0</v>
      </c>
      <c r="BB105" s="139">
        <f>'D.1.4.2.c - Plynová zařízení'!F37</f>
        <v>0</v>
      </c>
      <c r="BC105" s="139">
        <f>'D.1.4.2.c - Plynová zařízení'!F38</f>
        <v>0</v>
      </c>
      <c r="BD105" s="141">
        <f>'D.1.4.2.c - Plynová zařízení'!F39</f>
        <v>0</v>
      </c>
      <c r="BE105" s="4"/>
      <c r="BT105" s="142" t="s">
        <v>87</v>
      </c>
      <c r="BV105" s="142" t="s">
        <v>80</v>
      </c>
      <c r="BW105" s="142" t="s">
        <v>116</v>
      </c>
      <c r="BX105" s="142" t="s">
        <v>112</v>
      </c>
      <c r="CL105" s="142" t="s">
        <v>1</v>
      </c>
    </row>
    <row r="106" s="4" customFormat="1" ht="16.5" customHeight="1">
      <c r="A106" s="133" t="s">
        <v>88</v>
      </c>
      <c r="B106" s="71"/>
      <c r="C106" s="134"/>
      <c r="D106" s="134"/>
      <c r="E106" s="135" t="s">
        <v>117</v>
      </c>
      <c r="F106" s="135"/>
      <c r="G106" s="135"/>
      <c r="H106" s="135"/>
      <c r="I106" s="135"/>
      <c r="J106" s="134"/>
      <c r="K106" s="135" t="s">
        <v>118</v>
      </c>
      <c r="L106" s="135"/>
      <c r="M106" s="135"/>
      <c r="N106" s="135"/>
      <c r="O106" s="135"/>
      <c r="P106" s="135"/>
      <c r="Q106" s="135"/>
      <c r="R106" s="135"/>
      <c r="S106" s="135"/>
      <c r="T106" s="135"/>
      <c r="U106" s="135"/>
      <c r="V106" s="135"/>
      <c r="W106" s="135"/>
      <c r="X106" s="135"/>
      <c r="Y106" s="135"/>
      <c r="Z106" s="135"/>
      <c r="AA106" s="135"/>
      <c r="AB106" s="135"/>
      <c r="AC106" s="135"/>
      <c r="AD106" s="135"/>
      <c r="AE106" s="135"/>
      <c r="AF106" s="135"/>
      <c r="AG106" s="136">
        <f>'D.1.4.3.c - Zdravotechnika'!J32</f>
        <v>0</v>
      </c>
      <c r="AH106" s="134"/>
      <c r="AI106" s="134"/>
      <c r="AJ106" s="134"/>
      <c r="AK106" s="134"/>
      <c r="AL106" s="134"/>
      <c r="AM106" s="134"/>
      <c r="AN106" s="136">
        <f>SUM(AG106,AT106)</f>
        <v>0</v>
      </c>
      <c r="AO106" s="134"/>
      <c r="AP106" s="134"/>
      <c r="AQ106" s="137" t="s">
        <v>91</v>
      </c>
      <c r="AR106" s="73"/>
      <c r="AS106" s="138">
        <v>0</v>
      </c>
      <c r="AT106" s="139">
        <f>ROUND(SUM(AV106:AW106),2)</f>
        <v>0</v>
      </c>
      <c r="AU106" s="140">
        <f>'D.1.4.3.c - Zdravotechnika'!P127</f>
        <v>0</v>
      </c>
      <c r="AV106" s="139">
        <f>'D.1.4.3.c - Zdravotechnika'!J35</f>
        <v>0</v>
      </c>
      <c r="AW106" s="139">
        <f>'D.1.4.3.c - Zdravotechnika'!J36</f>
        <v>0</v>
      </c>
      <c r="AX106" s="139">
        <f>'D.1.4.3.c - Zdravotechnika'!J37</f>
        <v>0</v>
      </c>
      <c r="AY106" s="139">
        <f>'D.1.4.3.c - Zdravotechnika'!J38</f>
        <v>0</v>
      </c>
      <c r="AZ106" s="139">
        <f>'D.1.4.3.c - Zdravotechnika'!F35</f>
        <v>0</v>
      </c>
      <c r="BA106" s="139">
        <f>'D.1.4.3.c - Zdravotechnika'!F36</f>
        <v>0</v>
      </c>
      <c r="BB106" s="139">
        <f>'D.1.4.3.c - Zdravotechnika'!F37</f>
        <v>0</v>
      </c>
      <c r="BC106" s="139">
        <f>'D.1.4.3.c - Zdravotechnika'!F38</f>
        <v>0</v>
      </c>
      <c r="BD106" s="141">
        <f>'D.1.4.3.c - Zdravotechnika'!F39</f>
        <v>0</v>
      </c>
      <c r="BE106" s="4"/>
      <c r="BT106" s="142" t="s">
        <v>87</v>
      </c>
      <c r="BV106" s="142" t="s">
        <v>80</v>
      </c>
      <c r="BW106" s="142" t="s">
        <v>119</v>
      </c>
      <c r="BX106" s="142" t="s">
        <v>112</v>
      </c>
      <c r="CL106" s="142" t="s">
        <v>1</v>
      </c>
    </row>
    <row r="107" s="7" customFormat="1" ht="16.5" customHeight="1">
      <c r="A107" s="133" t="s">
        <v>88</v>
      </c>
      <c r="B107" s="120"/>
      <c r="C107" s="121"/>
      <c r="D107" s="122" t="s">
        <v>120</v>
      </c>
      <c r="E107" s="122"/>
      <c r="F107" s="122"/>
      <c r="G107" s="122"/>
      <c r="H107" s="122"/>
      <c r="I107" s="123"/>
      <c r="J107" s="122" t="s">
        <v>121</v>
      </c>
      <c r="K107" s="122"/>
      <c r="L107" s="122"/>
      <c r="M107" s="122"/>
      <c r="N107" s="122"/>
      <c r="O107" s="122"/>
      <c r="P107" s="122"/>
      <c r="Q107" s="122"/>
      <c r="R107" s="122"/>
      <c r="S107" s="122"/>
      <c r="T107" s="122"/>
      <c r="U107" s="122"/>
      <c r="V107" s="122"/>
      <c r="W107" s="122"/>
      <c r="X107" s="122"/>
      <c r="Y107" s="122"/>
      <c r="Z107" s="122"/>
      <c r="AA107" s="122"/>
      <c r="AB107" s="122"/>
      <c r="AC107" s="122"/>
      <c r="AD107" s="122"/>
      <c r="AE107" s="122"/>
      <c r="AF107" s="122"/>
      <c r="AG107" s="125">
        <f>'SO 08 - VRN'!J30</f>
        <v>0</v>
      </c>
      <c r="AH107" s="123"/>
      <c r="AI107" s="123"/>
      <c r="AJ107" s="123"/>
      <c r="AK107" s="123"/>
      <c r="AL107" s="123"/>
      <c r="AM107" s="123"/>
      <c r="AN107" s="125">
        <f>SUM(AG107,AT107)</f>
        <v>0</v>
      </c>
      <c r="AO107" s="123"/>
      <c r="AP107" s="123"/>
      <c r="AQ107" s="126" t="s">
        <v>84</v>
      </c>
      <c r="AR107" s="127"/>
      <c r="AS107" s="143">
        <v>0</v>
      </c>
      <c r="AT107" s="144">
        <f>ROUND(SUM(AV107:AW107),2)</f>
        <v>0</v>
      </c>
      <c r="AU107" s="145">
        <f>'SO 08 - VRN'!P123</f>
        <v>0</v>
      </c>
      <c r="AV107" s="144">
        <f>'SO 08 - VRN'!J33</f>
        <v>0</v>
      </c>
      <c r="AW107" s="144">
        <f>'SO 08 - VRN'!J34</f>
        <v>0</v>
      </c>
      <c r="AX107" s="144">
        <f>'SO 08 - VRN'!J35</f>
        <v>0</v>
      </c>
      <c r="AY107" s="144">
        <f>'SO 08 - VRN'!J36</f>
        <v>0</v>
      </c>
      <c r="AZ107" s="144">
        <f>'SO 08 - VRN'!F33</f>
        <v>0</v>
      </c>
      <c r="BA107" s="144">
        <f>'SO 08 - VRN'!F34</f>
        <v>0</v>
      </c>
      <c r="BB107" s="144">
        <f>'SO 08 - VRN'!F35</f>
        <v>0</v>
      </c>
      <c r="BC107" s="144">
        <f>'SO 08 - VRN'!F36</f>
        <v>0</v>
      </c>
      <c r="BD107" s="146">
        <f>'SO 08 - VRN'!F37</f>
        <v>0</v>
      </c>
      <c r="BE107" s="7"/>
      <c r="BT107" s="132" t="s">
        <v>85</v>
      </c>
      <c r="BV107" s="132" t="s">
        <v>80</v>
      </c>
      <c r="BW107" s="132" t="s">
        <v>122</v>
      </c>
      <c r="BX107" s="132" t="s">
        <v>5</v>
      </c>
      <c r="CL107" s="132" t="s">
        <v>1</v>
      </c>
      <c r="CM107" s="132" t="s">
        <v>87</v>
      </c>
    </row>
    <row r="108" s="2" customFormat="1" ht="30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5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  <c r="AI109" s="68"/>
      <c r="AJ109" s="68"/>
      <c r="AK109" s="68"/>
      <c r="AL109" s="68"/>
      <c r="AM109" s="68"/>
      <c r="AN109" s="68"/>
      <c r="AO109" s="68"/>
      <c r="AP109" s="68"/>
      <c r="AQ109" s="68"/>
      <c r="AR109" s="45"/>
      <c r="AS109" s="39"/>
      <c r="AT109" s="39"/>
      <c r="AU109" s="39"/>
      <c r="AV109" s="39"/>
      <c r="AW109" s="39"/>
      <c r="AX109" s="39"/>
      <c r="AY109" s="39"/>
      <c r="AZ109" s="39"/>
      <c r="BA109" s="39"/>
      <c r="BB109" s="39"/>
      <c r="BC109" s="39"/>
      <c r="BD109" s="39"/>
      <c r="BE109" s="39"/>
    </row>
  </sheetData>
  <sheetProtection sheet="1" formatColumns="0" formatRows="0" objects="1" scenarios="1" spinCount="100000" saltValue="wfoxeWkNzX0ilsaPUP2hu1vilL3OqZu59xMuRoozgqLUrwNkx4aamNxH8EqTKls1tDRoChMQzjog3pbbRzDvrw==" hashValue="8nvidn6kU1NO2SjJK2ukgBH6uuB05dHwrrosYSgot4i2VYdf1SRzaNDU9Qosf3/FSGUygcGI7O2BjIPs5DmDYQ==" algorithmName="SHA-512" password="CC35"/>
  <mergeCells count="90">
    <mergeCell ref="C92:G92"/>
    <mergeCell ref="D103:H103"/>
    <mergeCell ref="D95:H95"/>
    <mergeCell ref="D100:H100"/>
    <mergeCell ref="D101:H101"/>
    <mergeCell ref="E98:I98"/>
    <mergeCell ref="E96:I96"/>
    <mergeCell ref="E104:I104"/>
    <mergeCell ref="E99:I99"/>
    <mergeCell ref="E97:I97"/>
    <mergeCell ref="E102:I102"/>
    <mergeCell ref="I92:AF92"/>
    <mergeCell ref="J101:AF101"/>
    <mergeCell ref="J95:AF95"/>
    <mergeCell ref="J103:AF103"/>
    <mergeCell ref="J100:AF100"/>
    <mergeCell ref="K97:AF97"/>
    <mergeCell ref="K102:AF102"/>
    <mergeCell ref="K99:AF99"/>
    <mergeCell ref="K104:AF104"/>
    <mergeCell ref="K96:AF96"/>
    <mergeCell ref="K98:AF98"/>
    <mergeCell ref="L85:AO85"/>
    <mergeCell ref="E105:I105"/>
    <mergeCell ref="K105:AF105"/>
    <mergeCell ref="E106:I106"/>
    <mergeCell ref="K106:AF106"/>
    <mergeCell ref="D107:H107"/>
    <mergeCell ref="J107:AF107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1:AM101"/>
    <mergeCell ref="AG103:AM103"/>
    <mergeCell ref="AG102:AM102"/>
    <mergeCell ref="AG92:AM92"/>
    <mergeCell ref="AG97:AM97"/>
    <mergeCell ref="AG100:AM100"/>
    <mergeCell ref="AG95:AM95"/>
    <mergeCell ref="AG104:AM104"/>
    <mergeCell ref="AG99:AM99"/>
    <mergeCell ref="AG96:AM96"/>
    <mergeCell ref="AG98:AM98"/>
    <mergeCell ref="AM87:AN87"/>
    <mergeCell ref="AM89:AP89"/>
    <mergeCell ref="AM90:AP90"/>
    <mergeCell ref="AN104:AP104"/>
    <mergeCell ref="AN103:AP103"/>
    <mergeCell ref="AN98:AP98"/>
    <mergeCell ref="AN92:AP92"/>
    <mergeCell ref="AN102:AP102"/>
    <mergeCell ref="AN96:AP96"/>
    <mergeCell ref="AN101:AP101"/>
    <mergeCell ref="AN99:AP99"/>
    <mergeCell ref="AN95:AP95"/>
    <mergeCell ref="AN100:AP100"/>
    <mergeCell ref="AN97:AP97"/>
    <mergeCell ref="AS89:AT91"/>
    <mergeCell ref="AN105:AP105"/>
    <mergeCell ref="AG105:AM105"/>
    <mergeCell ref="AN106:AP106"/>
    <mergeCell ref="AG106:AM106"/>
    <mergeCell ref="AN107:AP107"/>
    <mergeCell ref="AG107:AM107"/>
    <mergeCell ref="AN94:AP94"/>
  </mergeCells>
  <hyperlinks>
    <hyperlink ref="A96" location="'01 - architektonicko-stav...'!C2" display="/"/>
    <hyperlink ref="A97" location="'D.1.4.1.c - Vytápění staveb'!C2" display="/"/>
    <hyperlink ref="A98" location="'D.1.4.3 - Vzduchotechnika'!C2" display="/"/>
    <hyperlink ref="A99" location="'D.1.4.G - Elektroinstalac...'!C2" display="/"/>
    <hyperlink ref="A100" location="'SO 02 - zpevněné plochy'!C2" display="/"/>
    <hyperlink ref="A102" location="'D.1.4. - Vytápění staveb'!C2" display="/"/>
    <hyperlink ref="A104" location="'D.1.4.1.c - Vytápění staveb_01'!C2" display="/"/>
    <hyperlink ref="A105" location="'D.1.4.2.c - Plynová zařízení'!C2" display="/"/>
    <hyperlink ref="A106" location="'D.1.4.3.c - Zdravotechnika'!C2" display="/"/>
    <hyperlink ref="A107" location="'SO 08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123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stávající přístavby a spojovacího krčku Základní Škola, ul. Komenského č.p.11, Ústí nad Orlicí</v>
      </c>
      <c r="F7" s="151"/>
      <c r="G7" s="151"/>
      <c r="H7" s="151"/>
      <c r="L7" s="21"/>
    </row>
    <row r="8" s="1" customFormat="1" ht="12" customHeight="1">
      <c r="B8" s="21"/>
      <c r="D8" s="151" t="s">
        <v>124</v>
      </c>
      <c r="L8" s="21"/>
    </row>
    <row r="9" s="2" customFormat="1" ht="16.5" customHeight="1">
      <c r="A9" s="39"/>
      <c r="B9" s="45"/>
      <c r="C9" s="39"/>
      <c r="D9" s="39"/>
      <c r="E9" s="152" t="s">
        <v>2946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126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3335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36</v>
      </c>
      <c r="G14" s="39"/>
      <c r="H14" s="39"/>
      <c r="I14" s="151" t="s">
        <v>22</v>
      </c>
      <c r="J14" s="154" t="str">
        <f>'Rekapitulace stavby'!AN8</f>
        <v>17. 10. 2023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1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1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ROUND((SUM(BE127:BE172)),  2)</f>
        <v>0</v>
      </c>
      <c r="G35" s="39"/>
      <c r="H35" s="39"/>
      <c r="I35" s="165">
        <v>0.20999999999999999</v>
      </c>
      <c r="J35" s="164">
        <f>ROUND(((SUM(BE127:BE172))*I35),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ROUND((SUM(BF127:BF172)),  2)</f>
        <v>0</v>
      </c>
      <c r="G36" s="39"/>
      <c r="H36" s="39"/>
      <c r="I36" s="165">
        <v>0.14999999999999999</v>
      </c>
      <c r="J36" s="164">
        <f>ROUND(((SUM(BF127:BF172))*I36),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ROUND((SUM(BG127:BG172)),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ROUND((SUM(BH127:BH172)),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ROUND((SUM(BI127:BI172)),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stávající přístavby a spojovacího krčku Základní Škola, ul. Komenského č.p.11, Ústí nad Orlicí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124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2946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126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D.1.4.3.c - Zdravotechnika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17. 10. 2023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/>
      </c>
      <c r="G93" s="41"/>
      <c r="H93" s="41"/>
      <c r="I93" s="33" t="s">
        <v>31</v>
      </c>
      <c r="J93" s="37" t="str">
        <f>E23</f>
        <v/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129</v>
      </c>
      <c r="D96" s="186"/>
      <c r="E96" s="186"/>
      <c r="F96" s="186"/>
      <c r="G96" s="186"/>
      <c r="H96" s="186"/>
      <c r="I96" s="186"/>
      <c r="J96" s="187" t="s">
        <v>130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131</v>
      </c>
      <c r="D98" s="41"/>
      <c r="E98" s="41"/>
      <c r="F98" s="41"/>
      <c r="G98" s="41"/>
      <c r="H98" s="41"/>
      <c r="I98" s="41"/>
      <c r="J98" s="111">
        <f>J127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132</v>
      </c>
    </row>
    <row r="99" s="9" customFormat="1" ht="24.96" customHeight="1">
      <c r="A99" s="9"/>
      <c r="B99" s="189"/>
      <c r="C99" s="190"/>
      <c r="D99" s="191" t="s">
        <v>2947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1287</v>
      </c>
      <c r="E100" s="192"/>
      <c r="F100" s="192"/>
      <c r="G100" s="192"/>
      <c r="H100" s="192"/>
      <c r="I100" s="192"/>
      <c r="J100" s="193">
        <f>J131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2853</v>
      </c>
      <c r="E101" s="192"/>
      <c r="F101" s="192"/>
      <c r="G101" s="192"/>
      <c r="H101" s="192"/>
      <c r="I101" s="192"/>
      <c r="J101" s="193">
        <f>J133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1288</v>
      </c>
      <c r="E102" s="192"/>
      <c r="F102" s="192"/>
      <c r="G102" s="192"/>
      <c r="H102" s="192"/>
      <c r="I102" s="192"/>
      <c r="J102" s="193">
        <f>J135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1289</v>
      </c>
      <c r="E103" s="192"/>
      <c r="F103" s="192"/>
      <c r="G103" s="192"/>
      <c r="H103" s="192"/>
      <c r="I103" s="192"/>
      <c r="J103" s="193">
        <f>J139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1626</v>
      </c>
      <c r="E104" s="192"/>
      <c r="F104" s="192"/>
      <c r="G104" s="192"/>
      <c r="H104" s="192"/>
      <c r="I104" s="192"/>
      <c r="J104" s="193">
        <f>J145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9"/>
      <c r="C105" s="190"/>
      <c r="D105" s="191" t="s">
        <v>3336</v>
      </c>
      <c r="E105" s="192"/>
      <c r="F105" s="192"/>
      <c r="G105" s="192"/>
      <c r="H105" s="192"/>
      <c r="I105" s="192"/>
      <c r="J105" s="193">
        <f>J163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150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6.25" customHeight="1">
      <c r="A115" s="39"/>
      <c r="B115" s="40"/>
      <c r="C115" s="41"/>
      <c r="D115" s="41"/>
      <c r="E115" s="184" t="str">
        <f>E7</f>
        <v>Stavební úpravy stávající přístavby a spojovacího krčku Základní Škola, ul. Komenského č.p.11, Ústí nad Orlicí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124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84" t="s">
        <v>2946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126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E11</f>
        <v>D.1.4.3.c - Zdravotechnika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F14</f>
        <v xml:space="preserve"> </v>
      </c>
      <c r="G121" s="41"/>
      <c r="H121" s="41"/>
      <c r="I121" s="33" t="s">
        <v>22</v>
      </c>
      <c r="J121" s="80" t="str">
        <f>IF(J14="","",J14)</f>
        <v>17. 10. 2023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E17</f>
        <v/>
      </c>
      <c r="G123" s="41"/>
      <c r="H123" s="41"/>
      <c r="I123" s="33" t="s">
        <v>31</v>
      </c>
      <c r="J123" s="37" t="str">
        <f>E23</f>
        <v/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29</v>
      </c>
      <c r="D124" s="41"/>
      <c r="E124" s="41"/>
      <c r="F124" s="28" t="str">
        <f>IF(E20="","",E20)</f>
        <v>Vyplň údaj</v>
      </c>
      <c r="G124" s="41"/>
      <c r="H124" s="41"/>
      <c r="I124" s="33" t="s">
        <v>35</v>
      </c>
      <c r="J124" s="37" t="str">
        <f>E26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0"/>
      <c r="B126" s="201"/>
      <c r="C126" s="202" t="s">
        <v>151</v>
      </c>
      <c r="D126" s="203" t="s">
        <v>63</v>
      </c>
      <c r="E126" s="203" t="s">
        <v>59</v>
      </c>
      <c r="F126" s="203" t="s">
        <v>60</v>
      </c>
      <c r="G126" s="203" t="s">
        <v>152</v>
      </c>
      <c r="H126" s="203" t="s">
        <v>153</v>
      </c>
      <c r="I126" s="203" t="s">
        <v>154</v>
      </c>
      <c r="J126" s="203" t="s">
        <v>130</v>
      </c>
      <c r="K126" s="204" t="s">
        <v>155</v>
      </c>
      <c r="L126" s="205"/>
      <c r="M126" s="101" t="s">
        <v>1</v>
      </c>
      <c r="N126" s="102" t="s">
        <v>42</v>
      </c>
      <c r="O126" s="102" t="s">
        <v>156</v>
      </c>
      <c r="P126" s="102" t="s">
        <v>157</v>
      </c>
      <c r="Q126" s="102" t="s">
        <v>158</v>
      </c>
      <c r="R126" s="102" t="s">
        <v>159</v>
      </c>
      <c r="S126" s="102" t="s">
        <v>160</v>
      </c>
      <c r="T126" s="103" t="s">
        <v>161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9"/>
      <c r="B127" s="40"/>
      <c r="C127" s="108" t="s">
        <v>162</v>
      </c>
      <c r="D127" s="41"/>
      <c r="E127" s="41"/>
      <c r="F127" s="41"/>
      <c r="G127" s="41"/>
      <c r="H127" s="41"/>
      <c r="I127" s="41"/>
      <c r="J127" s="206">
        <f>BK127</f>
        <v>0</v>
      </c>
      <c r="K127" s="41"/>
      <c r="L127" s="45"/>
      <c r="M127" s="104"/>
      <c r="N127" s="207"/>
      <c r="O127" s="105"/>
      <c r="P127" s="208">
        <f>P128+P131+P133+P135+P139+P145+P163</f>
        <v>0</v>
      </c>
      <c r="Q127" s="105"/>
      <c r="R127" s="208">
        <f>R128+R131+R133+R135+R139+R145+R163</f>
        <v>0</v>
      </c>
      <c r="S127" s="105"/>
      <c r="T127" s="209">
        <f>T128+T131+T133+T135+T139+T145+T163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77</v>
      </c>
      <c r="AU127" s="18" t="s">
        <v>132</v>
      </c>
      <c r="BK127" s="210">
        <f>BK128+BK131+BK133+BK135+BK139+BK145+BK163</f>
        <v>0</v>
      </c>
    </row>
    <row r="128" s="12" customFormat="1" ht="25.92" customHeight="1">
      <c r="A128" s="12"/>
      <c r="B128" s="211"/>
      <c r="C128" s="212"/>
      <c r="D128" s="213" t="s">
        <v>77</v>
      </c>
      <c r="E128" s="214" t="s">
        <v>704</v>
      </c>
      <c r="F128" s="214" t="s">
        <v>2953</v>
      </c>
      <c r="G128" s="212"/>
      <c r="H128" s="212"/>
      <c r="I128" s="215"/>
      <c r="J128" s="216">
        <f>BK128</f>
        <v>0</v>
      </c>
      <c r="K128" s="212"/>
      <c r="L128" s="217"/>
      <c r="M128" s="218"/>
      <c r="N128" s="219"/>
      <c r="O128" s="219"/>
      <c r="P128" s="220">
        <f>SUM(P129:P130)</f>
        <v>0</v>
      </c>
      <c r="Q128" s="219"/>
      <c r="R128" s="220">
        <f>SUM(R129:R130)</f>
        <v>0</v>
      </c>
      <c r="S128" s="219"/>
      <c r="T128" s="221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85</v>
      </c>
      <c r="AT128" s="223" t="s">
        <v>77</v>
      </c>
      <c r="AU128" s="223" t="s">
        <v>78</v>
      </c>
      <c r="AY128" s="222" t="s">
        <v>165</v>
      </c>
      <c r="BK128" s="224">
        <f>SUM(BK129:BK130)</f>
        <v>0</v>
      </c>
    </row>
    <row r="129" s="2" customFormat="1" ht="24.15" customHeight="1">
      <c r="A129" s="39"/>
      <c r="B129" s="40"/>
      <c r="C129" s="227" t="s">
        <v>85</v>
      </c>
      <c r="D129" s="227" t="s">
        <v>167</v>
      </c>
      <c r="E129" s="228" t="s">
        <v>3337</v>
      </c>
      <c r="F129" s="229" t="s">
        <v>3338</v>
      </c>
      <c r="G129" s="230" t="s">
        <v>170</v>
      </c>
      <c r="H129" s="231">
        <v>0.14399999999999999</v>
      </c>
      <c r="I129" s="232"/>
      <c r="J129" s="233">
        <f>ROUND(I129*H129,2)</f>
        <v>0</v>
      </c>
      <c r="K129" s="229" t="s">
        <v>1</v>
      </c>
      <c r="L129" s="45"/>
      <c r="M129" s="234" t="s">
        <v>1</v>
      </c>
      <c r="N129" s="235" t="s">
        <v>43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172</v>
      </c>
      <c r="AT129" s="238" t="s">
        <v>167</v>
      </c>
      <c r="AU129" s="238" t="s">
        <v>85</v>
      </c>
      <c r="AY129" s="18" t="s">
        <v>165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85</v>
      </c>
      <c r="BK129" s="239">
        <f>ROUND(I129*H129,2)</f>
        <v>0</v>
      </c>
      <c r="BL129" s="18" t="s">
        <v>172</v>
      </c>
      <c r="BM129" s="238" t="s">
        <v>87</v>
      </c>
    </row>
    <row r="130" s="2" customFormat="1">
      <c r="A130" s="39"/>
      <c r="B130" s="40"/>
      <c r="C130" s="41"/>
      <c r="D130" s="242" t="s">
        <v>770</v>
      </c>
      <c r="E130" s="41"/>
      <c r="F130" s="294" t="s">
        <v>3339</v>
      </c>
      <c r="G130" s="41"/>
      <c r="H130" s="41"/>
      <c r="I130" s="295"/>
      <c r="J130" s="41"/>
      <c r="K130" s="41"/>
      <c r="L130" s="45"/>
      <c r="M130" s="296"/>
      <c r="N130" s="297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770</v>
      </c>
      <c r="AU130" s="18" t="s">
        <v>85</v>
      </c>
    </row>
    <row r="131" s="12" customFormat="1" ht="25.92" customHeight="1">
      <c r="A131" s="12"/>
      <c r="B131" s="211"/>
      <c r="C131" s="212"/>
      <c r="D131" s="213" t="s">
        <v>77</v>
      </c>
      <c r="E131" s="214" t="s">
        <v>894</v>
      </c>
      <c r="F131" s="214" t="s">
        <v>1308</v>
      </c>
      <c r="G131" s="212"/>
      <c r="H131" s="212"/>
      <c r="I131" s="215"/>
      <c r="J131" s="216">
        <f>BK131</f>
        <v>0</v>
      </c>
      <c r="K131" s="212"/>
      <c r="L131" s="217"/>
      <c r="M131" s="218"/>
      <c r="N131" s="219"/>
      <c r="O131" s="219"/>
      <c r="P131" s="220">
        <f>P132</f>
        <v>0</v>
      </c>
      <c r="Q131" s="219"/>
      <c r="R131" s="220">
        <f>R132</f>
        <v>0</v>
      </c>
      <c r="S131" s="219"/>
      <c r="T131" s="221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85</v>
      </c>
      <c r="AT131" s="223" t="s">
        <v>77</v>
      </c>
      <c r="AU131" s="223" t="s">
        <v>78</v>
      </c>
      <c r="AY131" s="222" t="s">
        <v>165</v>
      </c>
      <c r="BK131" s="224">
        <f>BK132</f>
        <v>0</v>
      </c>
    </row>
    <row r="132" s="2" customFormat="1" ht="24.15" customHeight="1">
      <c r="A132" s="39"/>
      <c r="B132" s="40"/>
      <c r="C132" s="227" t="s">
        <v>87</v>
      </c>
      <c r="D132" s="227" t="s">
        <v>167</v>
      </c>
      <c r="E132" s="228" t="s">
        <v>1309</v>
      </c>
      <c r="F132" s="229" t="s">
        <v>1310</v>
      </c>
      <c r="G132" s="230" t="s">
        <v>198</v>
      </c>
      <c r="H132" s="231">
        <v>3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43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172</v>
      </c>
      <c r="AT132" s="238" t="s">
        <v>167</v>
      </c>
      <c r="AU132" s="238" t="s">
        <v>85</v>
      </c>
      <c r="AY132" s="18" t="s">
        <v>165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172</v>
      </c>
      <c r="BM132" s="238" t="s">
        <v>172</v>
      </c>
    </row>
    <row r="133" s="12" customFormat="1" ht="25.92" customHeight="1">
      <c r="A133" s="12"/>
      <c r="B133" s="211"/>
      <c r="C133" s="212"/>
      <c r="D133" s="213" t="s">
        <v>77</v>
      </c>
      <c r="E133" s="214" t="s">
        <v>904</v>
      </c>
      <c r="F133" s="214" t="s">
        <v>2880</v>
      </c>
      <c r="G133" s="212"/>
      <c r="H133" s="212"/>
      <c r="I133" s="215"/>
      <c r="J133" s="216">
        <f>BK133</f>
        <v>0</v>
      </c>
      <c r="K133" s="212"/>
      <c r="L133" s="217"/>
      <c r="M133" s="218"/>
      <c r="N133" s="219"/>
      <c r="O133" s="219"/>
      <c r="P133" s="220">
        <f>P134</f>
        <v>0</v>
      </c>
      <c r="Q133" s="219"/>
      <c r="R133" s="220">
        <f>R134</f>
        <v>0</v>
      </c>
      <c r="S133" s="219"/>
      <c r="T133" s="221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2" t="s">
        <v>85</v>
      </c>
      <c r="AT133" s="223" t="s">
        <v>77</v>
      </c>
      <c r="AU133" s="223" t="s">
        <v>78</v>
      </c>
      <c r="AY133" s="222" t="s">
        <v>165</v>
      </c>
      <c r="BK133" s="224">
        <f>BK134</f>
        <v>0</v>
      </c>
    </row>
    <row r="134" s="2" customFormat="1" ht="44.25" customHeight="1">
      <c r="A134" s="39"/>
      <c r="B134" s="40"/>
      <c r="C134" s="227" t="s">
        <v>195</v>
      </c>
      <c r="D134" s="227" t="s">
        <v>167</v>
      </c>
      <c r="E134" s="228" t="s">
        <v>3340</v>
      </c>
      <c r="F134" s="229" t="s">
        <v>3341</v>
      </c>
      <c r="G134" s="230" t="s">
        <v>170</v>
      </c>
      <c r="H134" s="231">
        <v>0.14399999999999999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43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172</v>
      </c>
      <c r="AT134" s="238" t="s">
        <v>167</v>
      </c>
      <c r="AU134" s="238" t="s">
        <v>85</v>
      </c>
      <c r="AY134" s="18" t="s">
        <v>165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85</v>
      </c>
      <c r="BK134" s="239">
        <f>ROUND(I134*H134,2)</f>
        <v>0</v>
      </c>
      <c r="BL134" s="18" t="s">
        <v>172</v>
      </c>
      <c r="BM134" s="238" t="s">
        <v>193</v>
      </c>
    </row>
    <row r="135" s="12" customFormat="1" ht="25.92" customHeight="1">
      <c r="A135" s="12"/>
      <c r="B135" s="211"/>
      <c r="C135" s="212"/>
      <c r="D135" s="213" t="s">
        <v>77</v>
      </c>
      <c r="E135" s="214" t="s">
        <v>908</v>
      </c>
      <c r="F135" s="214" t="s">
        <v>1311</v>
      </c>
      <c r="G135" s="212"/>
      <c r="H135" s="212"/>
      <c r="I135" s="215"/>
      <c r="J135" s="216">
        <f>BK135</f>
        <v>0</v>
      </c>
      <c r="K135" s="212"/>
      <c r="L135" s="217"/>
      <c r="M135" s="218"/>
      <c r="N135" s="219"/>
      <c r="O135" s="219"/>
      <c r="P135" s="220">
        <f>SUM(P136:P138)</f>
        <v>0</v>
      </c>
      <c r="Q135" s="219"/>
      <c r="R135" s="220">
        <f>SUM(R136:R138)</f>
        <v>0</v>
      </c>
      <c r="S135" s="219"/>
      <c r="T135" s="221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2" t="s">
        <v>85</v>
      </c>
      <c r="AT135" s="223" t="s">
        <v>77</v>
      </c>
      <c r="AU135" s="223" t="s">
        <v>78</v>
      </c>
      <c r="AY135" s="222" t="s">
        <v>165</v>
      </c>
      <c r="BK135" s="224">
        <f>SUM(BK136:BK138)</f>
        <v>0</v>
      </c>
    </row>
    <row r="136" s="2" customFormat="1" ht="16.5" customHeight="1">
      <c r="A136" s="39"/>
      <c r="B136" s="40"/>
      <c r="C136" s="227" t="s">
        <v>172</v>
      </c>
      <c r="D136" s="227" t="s">
        <v>167</v>
      </c>
      <c r="E136" s="228" t="s">
        <v>1320</v>
      </c>
      <c r="F136" s="229" t="s">
        <v>1321</v>
      </c>
      <c r="G136" s="230" t="s">
        <v>702</v>
      </c>
      <c r="H136" s="231">
        <v>0.25900000000000001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43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172</v>
      </c>
      <c r="AT136" s="238" t="s">
        <v>167</v>
      </c>
      <c r="AU136" s="238" t="s">
        <v>85</v>
      </c>
      <c r="AY136" s="18" t="s">
        <v>165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85</v>
      </c>
      <c r="BK136" s="239">
        <f>ROUND(I136*H136,2)</f>
        <v>0</v>
      </c>
      <c r="BL136" s="18" t="s">
        <v>172</v>
      </c>
      <c r="BM136" s="238" t="s">
        <v>228</v>
      </c>
    </row>
    <row r="137" s="2" customFormat="1" ht="21.75" customHeight="1">
      <c r="A137" s="39"/>
      <c r="B137" s="40"/>
      <c r="C137" s="227" t="s">
        <v>219</v>
      </c>
      <c r="D137" s="227" t="s">
        <v>167</v>
      </c>
      <c r="E137" s="228" t="s">
        <v>1322</v>
      </c>
      <c r="F137" s="229" t="s">
        <v>1323</v>
      </c>
      <c r="G137" s="230" t="s">
        <v>702</v>
      </c>
      <c r="H137" s="231">
        <v>0.25900000000000001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43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172</v>
      </c>
      <c r="AT137" s="238" t="s">
        <v>167</v>
      </c>
      <c r="AU137" s="238" t="s">
        <v>85</v>
      </c>
      <c r="AY137" s="18" t="s">
        <v>165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172</v>
      </c>
      <c r="BM137" s="238" t="s">
        <v>248</v>
      </c>
    </row>
    <row r="138" s="2" customFormat="1" ht="24.15" customHeight="1">
      <c r="A138" s="39"/>
      <c r="B138" s="40"/>
      <c r="C138" s="227" t="s">
        <v>193</v>
      </c>
      <c r="D138" s="227" t="s">
        <v>167</v>
      </c>
      <c r="E138" s="228" t="s">
        <v>1324</v>
      </c>
      <c r="F138" s="229" t="s">
        <v>1325</v>
      </c>
      <c r="G138" s="230" t="s">
        <v>702</v>
      </c>
      <c r="H138" s="231">
        <v>15</v>
      </c>
      <c r="I138" s="232"/>
      <c r="J138" s="233">
        <f>ROUND(I138*H138,2)</f>
        <v>0</v>
      </c>
      <c r="K138" s="229" t="s">
        <v>1</v>
      </c>
      <c r="L138" s="45"/>
      <c r="M138" s="234" t="s">
        <v>1</v>
      </c>
      <c r="N138" s="235" t="s">
        <v>43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172</v>
      </c>
      <c r="AT138" s="238" t="s">
        <v>167</v>
      </c>
      <c r="AU138" s="238" t="s">
        <v>85</v>
      </c>
      <c r="AY138" s="18" t="s">
        <v>165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85</v>
      </c>
      <c r="BK138" s="239">
        <f>ROUND(I138*H138,2)</f>
        <v>0</v>
      </c>
      <c r="BL138" s="18" t="s">
        <v>172</v>
      </c>
      <c r="BM138" s="238" t="s">
        <v>259</v>
      </c>
    </row>
    <row r="139" s="12" customFormat="1" ht="25.92" customHeight="1">
      <c r="A139" s="12"/>
      <c r="B139" s="211"/>
      <c r="C139" s="212"/>
      <c r="D139" s="213" t="s">
        <v>77</v>
      </c>
      <c r="E139" s="214" t="s">
        <v>837</v>
      </c>
      <c r="F139" s="214" t="s">
        <v>838</v>
      </c>
      <c r="G139" s="212"/>
      <c r="H139" s="212"/>
      <c r="I139" s="215"/>
      <c r="J139" s="216">
        <f>BK139</f>
        <v>0</v>
      </c>
      <c r="K139" s="212"/>
      <c r="L139" s="217"/>
      <c r="M139" s="218"/>
      <c r="N139" s="219"/>
      <c r="O139" s="219"/>
      <c r="P139" s="220">
        <f>SUM(P140:P144)</f>
        <v>0</v>
      </c>
      <c r="Q139" s="219"/>
      <c r="R139" s="220">
        <f>SUM(R140:R144)</f>
        <v>0</v>
      </c>
      <c r="S139" s="219"/>
      <c r="T139" s="221">
        <f>SUM(T140:T144)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2" t="s">
        <v>87</v>
      </c>
      <c r="AT139" s="223" t="s">
        <v>77</v>
      </c>
      <c r="AU139" s="223" t="s">
        <v>78</v>
      </c>
      <c r="AY139" s="222" t="s">
        <v>165</v>
      </c>
      <c r="BK139" s="224">
        <f>SUM(BK140:BK144)</f>
        <v>0</v>
      </c>
    </row>
    <row r="140" s="2" customFormat="1" ht="24.15" customHeight="1">
      <c r="A140" s="39"/>
      <c r="B140" s="40"/>
      <c r="C140" s="227" t="s">
        <v>231</v>
      </c>
      <c r="D140" s="227" t="s">
        <v>167</v>
      </c>
      <c r="E140" s="228" t="s">
        <v>1328</v>
      </c>
      <c r="F140" s="229" t="s">
        <v>1329</v>
      </c>
      <c r="G140" s="230" t="s">
        <v>302</v>
      </c>
      <c r="H140" s="231">
        <v>9.3000000000000007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284</v>
      </c>
      <c r="AT140" s="238" t="s">
        <v>167</v>
      </c>
      <c r="AU140" s="238" t="s">
        <v>85</v>
      </c>
      <c r="AY140" s="18" t="s">
        <v>165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284</v>
      </c>
      <c r="BM140" s="238" t="s">
        <v>275</v>
      </c>
    </row>
    <row r="141" s="2" customFormat="1" ht="24.15" customHeight="1">
      <c r="A141" s="39"/>
      <c r="B141" s="40"/>
      <c r="C141" s="227" t="s">
        <v>228</v>
      </c>
      <c r="D141" s="227" t="s">
        <v>167</v>
      </c>
      <c r="E141" s="228" t="s">
        <v>1330</v>
      </c>
      <c r="F141" s="229" t="s">
        <v>1331</v>
      </c>
      <c r="G141" s="230" t="s">
        <v>385</v>
      </c>
      <c r="H141" s="231">
        <v>6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284</v>
      </c>
      <c r="AT141" s="238" t="s">
        <v>167</v>
      </c>
      <c r="AU141" s="238" t="s">
        <v>85</v>
      </c>
      <c r="AY141" s="18" t="s">
        <v>165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284</v>
      </c>
      <c r="BM141" s="238" t="s">
        <v>284</v>
      </c>
    </row>
    <row r="142" s="2" customFormat="1" ht="49.05" customHeight="1">
      <c r="A142" s="39"/>
      <c r="B142" s="40"/>
      <c r="C142" s="227" t="s">
        <v>244</v>
      </c>
      <c r="D142" s="227" t="s">
        <v>167</v>
      </c>
      <c r="E142" s="228" t="s">
        <v>3342</v>
      </c>
      <c r="F142" s="229" t="s">
        <v>3343</v>
      </c>
      <c r="G142" s="230" t="s">
        <v>302</v>
      </c>
      <c r="H142" s="231">
        <v>9.3000000000000007</v>
      </c>
      <c r="I142" s="232"/>
      <c r="J142" s="233">
        <f>ROUND(I142*H142,2)</f>
        <v>0</v>
      </c>
      <c r="K142" s="229" t="s">
        <v>1</v>
      </c>
      <c r="L142" s="45"/>
      <c r="M142" s="234" t="s">
        <v>1</v>
      </c>
      <c r="N142" s="235" t="s">
        <v>43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284</v>
      </c>
      <c r="AT142" s="238" t="s">
        <v>167</v>
      </c>
      <c r="AU142" s="238" t="s">
        <v>85</v>
      </c>
      <c r="AY142" s="18" t="s">
        <v>165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85</v>
      </c>
      <c r="BK142" s="239">
        <f>ROUND(I142*H142,2)</f>
        <v>0</v>
      </c>
      <c r="BL142" s="18" t="s">
        <v>284</v>
      </c>
      <c r="BM142" s="238" t="s">
        <v>299</v>
      </c>
    </row>
    <row r="143" s="2" customFormat="1" ht="24.15" customHeight="1">
      <c r="A143" s="39"/>
      <c r="B143" s="40"/>
      <c r="C143" s="227" t="s">
        <v>248</v>
      </c>
      <c r="D143" s="227" t="s">
        <v>167</v>
      </c>
      <c r="E143" s="228" t="s">
        <v>1659</v>
      </c>
      <c r="F143" s="229" t="s">
        <v>1660</v>
      </c>
      <c r="G143" s="230" t="s">
        <v>702</v>
      </c>
      <c r="H143" s="231">
        <v>0.002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284</v>
      </c>
      <c r="AT143" s="238" t="s">
        <v>167</v>
      </c>
      <c r="AU143" s="238" t="s">
        <v>85</v>
      </c>
      <c r="AY143" s="18" t="s">
        <v>165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284</v>
      </c>
      <c r="BM143" s="238" t="s">
        <v>316</v>
      </c>
    </row>
    <row r="144" s="2" customFormat="1">
      <c r="A144" s="39"/>
      <c r="B144" s="40"/>
      <c r="C144" s="41"/>
      <c r="D144" s="242" t="s">
        <v>770</v>
      </c>
      <c r="E144" s="41"/>
      <c r="F144" s="294" t="s">
        <v>1362</v>
      </c>
      <c r="G144" s="41"/>
      <c r="H144" s="41"/>
      <c r="I144" s="295"/>
      <c r="J144" s="41"/>
      <c r="K144" s="41"/>
      <c r="L144" s="45"/>
      <c r="M144" s="296"/>
      <c r="N144" s="297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770</v>
      </c>
      <c r="AU144" s="18" t="s">
        <v>85</v>
      </c>
    </row>
    <row r="145" s="12" customFormat="1" ht="25.92" customHeight="1">
      <c r="A145" s="12"/>
      <c r="B145" s="211"/>
      <c r="C145" s="212"/>
      <c r="D145" s="213" t="s">
        <v>77</v>
      </c>
      <c r="E145" s="214" t="s">
        <v>888</v>
      </c>
      <c r="F145" s="214" t="s">
        <v>1661</v>
      </c>
      <c r="G145" s="212"/>
      <c r="H145" s="212"/>
      <c r="I145" s="215"/>
      <c r="J145" s="216">
        <f>BK145</f>
        <v>0</v>
      </c>
      <c r="K145" s="212"/>
      <c r="L145" s="217"/>
      <c r="M145" s="218"/>
      <c r="N145" s="219"/>
      <c r="O145" s="219"/>
      <c r="P145" s="220">
        <f>SUM(P146:P162)</f>
        <v>0</v>
      </c>
      <c r="Q145" s="219"/>
      <c r="R145" s="220">
        <f>SUM(R146:R162)</f>
        <v>0</v>
      </c>
      <c r="S145" s="219"/>
      <c r="T145" s="221">
        <f>SUM(T146:T162)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2" t="s">
        <v>87</v>
      </c>
      <c r="AT145" s="223" t="s">
        <v>77</v>
      </c>
      <c r="AU145" s="223" t="s">
        <v>78</v>
      </c>
      <c r="AY145" s="222" t="s">
        <v>165</v>
      </c>
      <c r="BK145" s="224">
        <f>SUM(BK146:BK162)</f>
        <v>0</v>
      </c>
    </row>
    <row r="146" s="2" customFormat="1" ht="24.15" customHeight="1">
      <c r="A146" s="39"/>
      <c r="B146" s="40"/>
      <c r="C146" s="227" t="s">
        <v>254</v>
      </c>
      <c r="D146" s="227" t="s">
        <v>167</v>
      </c>
      <c r="E146" s="228" t="s">
        <v>3344</v>
      </c>
      <c r="F146" s="229" t="s">
        <v>3345</v>
      </c>
      <c r="G146" s="230" t="s">
        <v>385</v>
      </c>
      <c r="H146" s="231">
        <v>1</v>
      </c>
      <c r="I146" s="232"/>
      <c r="J146" s="233">
        <f>ROUND(I146*H146,2)</f>
        <v>0</v>
      </c>
      <c r="K146" s="229" t="s">
        <v>1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284</v>
      </c>
      <c r="AT146" s="238" t="s">
        <v>167</v>
      </c>
      <c r="AU146" s="238" t="s">
        <v>85</v>
      </c>
      <c r="AY146" s="18" t="s">
        <v>165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284</v>
      </c>
      <c r="BM146" s="238" t="s">
        <v>326</v>
      </c>
    </row>
    <row r="147" s="2" customFormat="1" ht="24.15" customHeight="1">
      <c r="A147" s="39"/>
      <c r="B147" s="40"/>
      <c r="C147" s="227" t="s">
        <v>259</v>
      </c>
      <c r="D147" s="227" t="s">
        <v>167</v>
      </c>
      <c r="E147" s="228" t="s">
        <v>1667</v>
      </c>
      <c r="F147" s="229" t="s">
        <v>1668</v>
      </c>
      <c r="G147" s="230" t="s">
        <v>302</v>
      </c>
      <c r="H147" s="231">
        <v>6</v>
      </c>
      <c r="I147" s="232"/>
      <c r="J147" s="233">
        <f>ROUND(I147*H147,2)</f>
        <v>0</v>
      </c>
      <c r="K147" s="229" t="s">
        <v>1</v>
      </c>
      <c r="L147" s="45"/>
      <c r="M147" s="234" t="s">
        <v>1</v>
      </c>
      <c r="N147" s="235" t="s">
        <v>43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284</v>
      </c>
      <c r="AT147" s="238" t="s">
        <v>167</v>
      </c>
      <c r="AU147" s="238" t="s">
        <v>85</v>
      </c>
      <c r="AY147" s="18" t="s">
        <v>165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284</v>
      </c>
      <c r="BM147" s="238" t="s">
        <v>339</v>
      </c>
    </row>
    <row r="148" s="2" customFormat="1">
      <c r="A148" s="39"/>
      <c r="B148" s="40"/>
      <c r="C148" s="41"/>
      <c r="D148" s="242" t="s">
        <v>770</v>
      </c>
      <c r="E148" s="41"/>
      <c r="F148" s="294" t="s">
        <v>1666</v>
      </c>
      <c r="G148" s="41"/>
      <c r="H148" s="41"/>
      <c r="I148" s="295"/>
      <c r="J148" s="41"/>
      <c r="K148" s="41"/>
      <c r="L148" s="45"/>
      <c r="M148" s="296"/>
      <c r="N148" s="297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770</v>
      </c>
      <c r="AU148" s="18" t="s">
        <v>85</v>
      </c>
    </row>
    <row r="149" s="2" customFormat="1" ht="24.15" customHeight="1">
      <c r="A149" s="39"/>
      <c r="B149" s="40"/>
      <c r="C149" s="227" t="s">
        <v>270</v>
      </c>
      <c r="D149" s="227" t="s">
        <v>167</v>
      </c>
      <c r="E149" s="228" t="s">
        <v>3346</v>
      </c>
      <c r="F149" s="229" t="s">
        <v>3347</v>
      </c>
      <c r="G149" s="230" t="s">
        <v>302</v>
      </c>
      <c r="H149" s="231">
        <v>5.0999999999999996</v>
      </c>
      <c r="I149" s="232"/>
      <c r="J149" s="233">
        <f>ROUND(I149*H149,2)</f>
        <v>0</v>
      </c>
      <c r="K149" s="229" t="s">
        <v>1</v>
      </c>
      <c r="L149" s="45"/>
      <c r="M149" s="234" t="s">
        <v>1</v>
      </c>
      <c r="N149" s="235" t="s">
        <v>43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284</v>
      </c>
      <c r="AT149" s="238" t="s">
        <v>167</v>
      </c>
      <c r="AU149" s="238" t="s">
        <v>85</v>
      </c>
      <c r="AY149" s="18" t="s">
        <v>165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85</v>
      </c>
      <c r="BK149" s="239">
        <f>ROUND(I149*H149,2)</f>
        <v>0</v>
      </c>
      <c r="BL149" s="18" t="s">
        <v>284</v>
      </c>
      <c r="BM149" s="238" t="s">
        <v>382</v>
      </c>
    </row>
    <row r="150" s="2" customFormat="1">
      <c r="A150" s="39"/>
      <c r="B150" s="40"/>
      <c r="C150" s="41"/>
      <c r="D150" s="242" t="s">
        <v>770</v>
      </c>
      <c r="E150" s="41"/>
      <c r="F150" s="294" t="s">
        <v>1666</v>
      </c>
      <c r="G150" s="41"/>
      <c r="H150" s="41"/>
      <c r="I150" s="295"/>
      <c r="J150" s="41"/>
      <c r="K150" s="41"/>
      <c r="L150" s="45"/>
      <c r="M150" s="296"/>
      <c r="N150" s="297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770</v>
      </c>
      <c r="AU150" s="18" t="s">
        <v>85</v>
      </c>
    </row>
    <row r="151" s="2" customFormat="1" ht="24.15" customHeight="1">
      <c r="A151" s="39"/>
      <c r="B151" s="40"/>
      <c r="C151" s="227" t="s">
        <v>275</v>
      </c>
      <c r="D151" s="227" t="s">
        <v>167</v>
      </c>
      <c r="E151" s="228" t="s">
        <v>3348</v>
      </c>
      <c r="F151" s="229" t="s">
        <v>3349</v>
      </c>
      <c r="G151" s="230" t="s">
        <v>385</v>
      </c>
      <c r="H151" s="231">
        <v>3</v>
      </c>
      <c r="I151" s="232"/>
      <c r="J151" s="233">
        <f>ROUND(I151*H151,2)</f>
        <v>0</v>
      </c>
      <c r="K151" s="229" t="s">
        <v>1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284</v>
      </c>
      <c r="AT151" s="238" t="s">
        <v>167</v>
      </c>
      <c r="AU151" s="238" t="s">
        <v>85</v>
      </c>
      <c r="AY151" s="18" t="s">
        <v>165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85</v>
      </c>
      <c r="BK151" s="239">
        <f>ROUND(I151*H151,2)</f>
        <v>0</v>
      </c>
      <c r="BL151" s="18" t="s">
        <v>284</v>
      </c>
      <c r="BM151" s="238" t="s">
        <v>396</v>
      </c>
    </row>
    <row r="152" s="2" customFormat="1">
      <c r="A152" s="39"/>
      <c r="B152" s="40"/>
      <c r="C152" s="41"/>
      <c r="D152" s="242" t="s">
        <v>770</v>
      </c>
      <c r="E152" s="41"/>
      <c r="F152" s="294" t="s">
        <v>1671</v>
      </c>
      <c r="G152" s="41"/>
      <c r="H152" s="41"/>
      <c r="I152" s="295"/>
      <c r="J152" s="41"/>
      <c r="K152" s="41"/>
      <c r="L152" s="45"/>
      <c r="M152" s="296"/>
      <c r="N152" s="297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770</v>
      </c>
      <c r="AU152" s="18" t="s">
        <v>85</v>
      </c>
    </row>
    <row r="153" s="2" customFormat="1" ht="24.15" customHeight="1">
      <c r="A153" s="39"/>
      <c r="B153" s="40"/>
      <c r="C153" s="227" t="s">
        <v>8</v>
      </c>
      <c r="D153" s="227" t="s">
        <v>167</v>
      </c>
      <c r="E153" s="228" t="s">
        <v>3350</v>
      </c>
      <c r="F153" s="229" t="s">
        <v>3351</v>
      </c>
      <c r="G153" s="230" t="s">
        <v>385</v>
      </c>
      <c r="H153" s="231">
        <v>3</v>
      </c>
      <c r="I153" s="232"/>
      <c r="J153" s="233">
        <f>ROUND(I153*H153,2)</f>
        <v>0</v>
      </c>
      <c r="K153" s="229" t="s">
        <v>1</v>
      </c>
      <c r="L153" s="45"/>
      <c r="M153" s="234" t="s">
        <v>1</v>
      </c>
      <c r="N153" s="235" t="s">
        <v>43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284</v>
      </c>
      <c r="AT153" s="238" t="s">
        <v>167</v>
      </c>
      <c r="AU153" s="238" t="s">
        <v>85</v>
      </c>
      <c r="AY153" s="18" t="s">
        <v>165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85</v>
      </c>
      <c r="BK153" s="239">
        <f>ROUND(I153*H153,2)</f>
        <v>0</v>
      </c>
      <c r="BL153" s="18" t="s">
        <v>284</v>
      </c>
      <c r="BM153" s="238" t="s">
        <v>421</v>
      </c>
    </row>
    <row r="154" s="2" customFormat="1">
      <c r="A154" s="39"/>
      <c r="B154" s="40"/>
      <c r="C154" s="41"/>
      <c r="D154" s="242" t="s">
        <v>770</v>
      </c>
      <c r="E154" s="41"/>
      <c r="F154" s="294" t="s">
        <v>1671</v>
      </c>
      <c r="G154" s="41"/>
      <c r="H154" s="41"/>
      <c r="I154" s="295"/>
      <c r="J154" s="41"/>
      <c r="K154" s="41"/>
      <c r="L154" s="45"/>
      <c r="M154" s="296"/>
      <c r="N154" s="297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770</v>
      </c>
      <c r="AU154" s="18" t="s">
        <v>85</v>
      </c>
    </row>
    <row r="155" s="2" customFormat="1" ht="16.5" customHeight="1">
      <c r="A155" s="39"/>
      <c r="B155" s="40"/>
      <c r="C155" s="227" t="s">
        <v>284</v>
      </c>
      <c r="D155" s="227" t="s">
        <v>167</v>
      </c>
      <c r="E155" s="228" t="s">
        <v>3352</v>
      </c>
      <c r="F155" s="229" t="s">
        <v>3353</v>
      </c>
      <c r="G155" s="230" t="s">
        <v>385</v>
      </c>
      <c r="H155" s="231">
        <v>1</v>
      </c>
      <c r="I155" s="232"/>
      <c r="J155" s="233">
        <f>ROUND(I155*H155,2)</f>
        <v>0</v>
      </c>
      <c r="K155" s="229" t="s">
        <v>1</v>
      </c>
      <c r="L155" s="45"/>
      <c r="M155" s="234" t="s">
        <v>1</v>
      </c>
      <c r="N155" s="235" t="s">
        <v>43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284</v>
      </c>
      <c r="AT155" s="238" t="s">
        <v>167</v>
      </c>
      <c r="AU155" s="238" t="s">
        <v>85</v>
      </c>
      <c r="AY155" s="18" t="s">
        <v>165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85</v>
      </c>
      <c r="BK155" s="239">
        <f>ROUND(I155*H155,2)</f>
        <v>0</v>
      </c>
      <c r="BL155" s="18" t="s">
        <v>284</v>
      </c>
      <c r="BM155" s="238" t="s">
        <v>444</v>
      </c>
    </row>
    <row r="156" s="2" customFormat="1" ht="24.15" customHeight="1">
      <c r="A156" s="39"/>
      <c r="B156" s="40"/>
      <c r="C156" s="227" t="s">
        <v>294</v>
      </c>
      <c r="D156" s="227" t="s">
        <v>167</v>
      </c>
      <c r="E156" s="228" t="s">
        <v>1672</v>
      </c>
      <c r="F156" s="229" t="s">
        <v>1673</v>
      </c>
      <c r="G156" s="230" t="s">
        <v>302</v>
      </c>
      <c r="H156" s="231">
        <v>11.1</v>
      </c>
      <c r="I156" s="232"/>
      <c r="J156" s="233">
        <f>ROUND(I156*H156,2)</f>
        <v>0</v>
      </c>
      <c r="K156" s="229" t="s">
        <v>1</v>
      </c>
      <c r="L156" s="45"/>
      <c r="M156" s="234" t="s">
        <v>1</v>
      </c>
      <c r="N156" s="235" t="s">
        <v>43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284</v>
      </c>
      <c r="AT156" s="238" t="s">
        <v>167</v>
      </c>
      <c r="AU156" s="238" t="s">
        <v>85</v>
      </c>
      <c r="AY156" s="18" t="s">
        <v>165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85</v>
      </c>
      <c r="BK156" s="239">
        <f>ROUND(I156*H156,2)</f>
        <v>0</v>
      </c>
      <c r="BL156" s="18" t="s">
        <v>284</v>
      </c>
      <c r="BM156" s="238" t="s">
        <v>453</v>
      </c>
    </row>
    <row r="157" s="2" customFormat="1" ht="44.25" customHeight="1">
      <c r="A157" s="39"/>
      <c r="B157" s="40"/>
      <c r="C157" s="227" t="s">
        <v>299</v>
      </c>
      <c r="D157" s="227" t="s">
        <v>167</v>
      </c>
      <c r="E157" s="228" t="s">
        <v>3354</v>
      </c>
      <c r="F157" s="229" t="s">
        <v>3355</v>
      </c>
      <c r="G157" s="230" t="s">
        <v>385</v>
      </c>
      <c r="H157" s="231">
        <v>1</v>
      </c>
      <c r="I157" s="232"/>
      <c r="J157" s="233">
        <f>ROUND(I157*H157,2)</f>
        <v>0</v>
      </c>
      <c r="K157" s="229" t="s">
        <v>1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284</v>
      </c>
      <c r="AT157" s="238" t="s">
        <v>167</v>
      </c>
      <c r="AU157" s="238" t="s">
        <v>85</v>
      </c>
      <c r="AY157" s="18" t="s">
        <v>165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284</v>
      </c>
      <c r="BM157" s="238" t="s">
        <v>471</v>
      </c>
    </row>
    <row r="158" s="2" customFormat="1" ht="24.15" customHeight="1">
      <c r="A158" s="39"/>
      <c r="B158" s="40"/>
      <c r="C158" s="227" t="s">
        <v>308</v>
      </c>
      <c r="D158" s="227" t="s">
        <v>167</v>
      </c>
      <c r="E158" s="228" t="s">
        <v>3356</v>
      </c>
      <c r="F158" s="229" t="s">
        <v>3357</v>
      </c>
      <c r="G158" s="230" t="s">
        <v>385</v>
      </c>
      <c r="H158" s="231">
        <v>2</v>
      </c>
      <c r="I158" s="232"/>
      <c r="J158" s="233">
        <f>ROUND(I158*H158,2)</f>
        <v>0</v>
      </c>
      <c r="K158" s="229" t="s">
        <v>1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284</v>
      </c>
      <c r="AT158" s="238" t="s">
        <v>167</v>
      </c>
      <c r="AU158" s="238" t="s">
        <v>85</v>
      </c>
      <c r="AY158" s="18" t="s">
        <v>165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284</v>
      </c>
      <c r="BM158" s="238" t="s">
        <v>480</v>
      </c>
    </row>
    <row r="159" s="2" customFormat="1" ht="21.75" customHeight="1">
      <c r="A159" s="39"/>
      <c r="B159" s="40"/>
      <c r="C159" s="227" t="s">
        <v>316</v>
      </c>
      <c r="D159" s="227" t="s">
        <v>167</v>
      </c>
      <c r="E159" s="228" t="s">
        <v>3358</v>
      </c>
      <c r="F159" s="229" t="s">
        <v>3359</v>
      </c>
      <c r="G159" s="230" t="s">
        <v>385</v>
      </c>
      <c r="H159" s="231">
        <v>1</v>
      </c>
      <c r="I159" s="232"/>
      <c r="J159" s="233">
        <f>ROUND(I159*H159,2)</f>
        <v>0</v>
      </c>
      <c r="K159" s="229" t="s">
        <v>1</v>
      </c>
      <c r="L159" s="45"/>
      <c r="M159" s="234" t="s">
        <v>1</v>
      </c>
      <c r="N159" s="235" t="s">
        <v>43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284</v>
      </c>
      <c r="AT159" s="238" t="s">
        <v>167</v>
      </c>
      <c r="AU159" s="238" t="s">
        <v>85</v>
      </c>
      <c r="AY159" s="18" t="s">
        <v>165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85</v>
      </c>
      <c r="BK159" s="239">
        <f>ROUND(I159*H159,2)</f>
        <v>0</v>
      </c>
      <c r="BL159" s="18" t="s">
        <v>284</v>
      </c>
      <c r="BM159" s="238" t="s">
        <v>497</v>
      </c>
    </row>
    <row r="160" s="2" customFormat="1" ht="44.25" customHeight="1">
      <c r="A160" s="39"/>
      <c r="B160" s="40"/>
      <c r="C160" s="227" t="s">
        <v>7</v>
      </c>
      <c r="D160" s="227" t="s">
        <v>167</v>
      </c>
      <c r="E160" s="228" t="s">
        <v>3360</v>
      </c>
      <c r="F160" s="229" t="s">
        <v>3361</v>
      </c>
      <c r="G160" s="230" t="s">
        <v>385</v>
      </c>
      <c r="H160" s="231">
        <v>2</v>
      </c>
      <c r="I160" s="232"/>
      <c r="J160" s="233">
        <f>ROUND(I160*H160,2)</f>
        <v>0</v>
      </c>
      <c r="K160" s="229" t="s">
        <v>1</v>
      </c>
      <c r="L160" s="45"/>
      <c r="M160" s="234" t="s">
        <v>1</v>
      </c>
      <c r="N160" s="235" t="s">
        <v>43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284</v>
      </c>
      <c r="AT160" s="238" t="s">
        <v>167</v>
      </c>
      <c r="AU160" s="238" t="s">
        <v>85</v>
      </c>
      <c r="AY160" s="18" t="s">
        <v>165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284</v>
      </c>
      <c r="BM160" s="238" t="s">
        <v>506</v>
      </c>
    </row>
    <row r="161" s="2" customFormat="1" ht="24.15" customHeight="1">
      <c r="A161" s="39"/>
      <c r="B161" s="40"/>
      <c r="C161" s="227" t="s">
        <v>326</v>
      </c>
      <c r="D161" s="227" t="s">
        <v>167</v>
      </c>
      <c r="E161" s="228" t="s">
        <v>3362</v>
      </c>
      <c r="F161" s="229" t="s">
        <v>3363</v>
      </c>
      <c r="G161" s="230" t="s">
        <v>702</v>
      </c>
      <c r="H161" s="231">
        <v>0.0080000000000000002</v>
      </c>
      <c r="I161" s="232"/>
      <c r="J161" s="233">
        <f>ROUND(I161*H161,2)</f>
        <v>0</v>
      </c>
      <c r="K161" s="229" t="s">
        <v>1</v>
      </c>
      <c r="L161" s="45"/>
      <c r="M161" s="234" t="s">
        <v>1</v>
      </c>
      <c r="N161" s="235" t="s">
        <v>43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284</v>
      </c>
      <c r="AT161" s="238" t="s">
        <v>167</v>
      </c>
      <c r="AU161" s="238" t="s">
        <v>85</v>
      </c>
      <c r="AY161" s="18" t="s">
        <v>165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85</v>
      </c>
      <c r="BK161" s="239">
        <f>ROUND(I161*H161,2)</f>
        <v>0</v>
      </c>
      <c r="BL161" s="18" t="s">
        <v>284</v>
      </c>
      <c r="BM161" s="238" t="s">
        <v>514</v>
      </c>
    </row>
    <row r="162" s="2" customFormat="1">
      <c r="A162" s="39"/>
      <c r="B162" s="40"/>
      <c r="C162" s="41"/>
      <c r="D162" s="242" t="s">
        <v>770</v>
      </c>
      <c r="E162" s="41"/>
      <c r="F162" s="294" t="s">
        <v>1678</v>
      </c>
      <c r="G162" s="41"/>
      <c r="H162" s="41"/>
      <c r="I162" s="295"/>
      <c r="J162" s="41"/>
      <c r="K162" s="41"/>
      <c r="L162" s="45"/>
      <c r="M162" s="296"/>
      <c r="N162" s="297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770</v>
      </c>
      <c r="AU162" s="18" t="s">
        <v>85</v>
      </c>
    </row>
    <row r="163" s="12" customFormat="1" ht="25.92" customHeight="1">
      <c r="A163" s="12"/>
      <c r="B163" s="211"/>
      <c r="C163" s="212"/>
      <c r="D163" s="213" t="s">
        <v>77</v>
      </c>
      <c r="E163" s="214" t="s">
        <v>3364</v>
      </c>
      <c r="F163" s="214" t="s">
        <v>3365</v>
      </c>
      <c r="G163" s="212"/>
      <c r="H163" s="212"/>
      <c r="I163" s="215"/>
      <c r="J163" s="216">
        <f>BK163</f>
        <v>0</v>
      </c>
      <c r="K163" s="212"/>
      <c r="L163" s="217"/>
      <c r="M163" s="218"/>
      <c r="N163" s="219"/>
      <c r="O163" s="219"/>
      <c r="P163" s="220">
        <f>SUM(P164:P172)</f>
        <v>0</v>
      </c>
      <c r="Q163" s="219"/>
      <c r="R163" s="220">
        <f>SUM(R164:R172)</f>
        <v>0</v>
      </c>
      <c r="S163" s="219"/>
      <c r="T163" s="221">
        <f>SUM(T164:T172)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2" t="s">
        <v>87</v>
      </c>
      <c r="AT163" s="223" t="s">
        <v>77</v>
      </c>
      <c r="AU163" s="223" t="s">
        <v>78</v>
      </c>
      <c r="AY163" s="222" t="s">
        <v>165</v>
      </c>
      <c r="BK163" s="224">
        <f>SUM(BK164:BK172)</f>
        <v>0</v>
      </c>
    </row>
    <row r="164" s="2" customFormat="1" ht="24.15" customHeight="1">
      <c r="A164" s="39"/>
      <c r="B164" s="40"/>
      <c r="C164" s="227" t="s">
        <v>334</v>
      </c>
      <c r="D164" s="227" t="s">
        <v>167</v>
      </c>
      <c r="E164" s="228" t="s">
        <v>3220</v>
      </c>
      <c r="F164" s="229" t="s">
        <v>3221</v>
      </c>
      <c r="G164" s="230" t="s">
        <v>2915</v>
      </c>
      <c r="H164" s="231">
        <v>1</v>
      </c>
      <c r="I164" s="232"/>
      <c r="J164" s="233">
        <f>ROUND(I164*H164,2)</f>
        <v>0</v>
      </c>
      <c r="K164" s="229" t="s">
        <v>1</v>
      </c>
      <c r="L164" s="45"/>
      <c r="M164" s="234" t="s">
        <v>1</v>
      </c>
      <c r="N164" s="235" t="s">
        <v>43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284</v>
      </c>
      <c r="AT164" s="238" t="s">
        <v>167</v>
      </c>
      <c r="AU164" s="238" t="s">
        <v>85</v>
      </c>
      <c r="AY164" s="18" t="s">
        <v>165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85</v>
      </c>
      <c r="BK164" s="239">
        <f>ROUND(I164*H164,2)</f>
        <v>0</v>
      </c>
      <c r="BL164" s="18" t="s">
        <v>284</v>
      </c>
      <c r="BM164" s="238" t="s">
        <v>524</v>
      </c>
    </row>
    <row r="165" s="2" customFormat="1" ht="37.8" customHeight="1">
      <c r="A165" s="39"/>
      <c r="B165" s="40"/>
      <c r="C165" s="227" t="s">
        <v>339</v>
      </c>
      <c r="D165" s="227" t="s">
        <v>167</v>
      </c>
      <c r="E165" s="228" t="s">
        <v>3366</v>
      </c>
      <c r="F165" s="229" t="s">
        <v>3367</v>
      </c>
      <c r="G165" s="230" t="s">
        <v>302</v>
      </c>
      <c r="H165" s="231">
        <v>9.3000000000000007</v>
      </c>
      <c r="I165" s="232"/>
      <c r="J165" s="233">
        <f>ROUND(I165*H165,2)</f>
        <v>0</v>
      </c>
      <c r="K165" s="229" t="s">
        <v>1</v>
      </c>
      <c r="L165" s="45"/>
      <c r="M165" s="234" t="s">
        <v>1</v>
      </c>
      <c r="N165" s="235" t="s">
        <v>43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284</v>
      </c>
      <c r="AT165" s="238" t="s">
        <v>167</v>
      </c>
      <c r="AU165" s="238" t="s">
        <v>85</v>
      </c>
      <c r="AY165" s="18" t="s">
        <v>165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85</v>
      </c>
      <c r="BK165" s="239">
        <f>ROUND(I165*H165,2)</f>
        <v>0</v>
      </c>
      <c r="BL165" s="18" t="s">
        <v>284</v>
      </c>
      <c r="BM165" s="238" t="s">
        <v>534</v>
      </c>
    </row>
    <row r="166" s="2" customFormat="1" ht="24.15" customHeight="1">
      <c r="A166" s="39"/>
      <c r="B166" s="40"/>
      <c r="C166" s="227" t="s">
        <v>377</v>
      </c>
      <c r="D166" s="227" t="s">
        <v>167</v>
      </c>
      <c r="E166" s="228" t="s">
        <v>3368</v>
      </c>
      <c r="F166" s="229" t="s">
        <v>3369</v>
      </c>
      <c r="G166" s="230" t="s">
        <v>302</v>
      </c>
      <c r="H166" s="231">
        <v>9.3000000000000007</v>
      </c>
      <c r="I166" s="232"/>
      <c r="J166" s="233">
        <f>ROUND(I166*H166,2)</f>
        <v>0</v>
      </c>
      <c r="K166" s="229" t="s">
        <v>1</v>
      </c>
      <c r="L166" s="45"/>
      <c r="M166" s="234" t="s">
        <v>1</v>
      </c>
      <c r="N166" s="235" t="s">
        <v>43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284</v>
      </c>
      <c r="AT166" s="238" t="s">
        <v>167</v>
      </c>
      <c r="AU166" s="238" t="s">
        <v>85</v>
      </c>
      <c r="AY166" s="18" t="s">
        <v>165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284</v>
      </c>
      <c r="BM166" s="238" t="s">
        <v>543</v>
      </c>
    </row>
    <row r="167" s="2" customFormat="1" ht="16.5" customHeight="1">
      <c r="A167" s="39"/>
      <c r="B167" s="40"/>
      <c r="C167" s="227" t="s">
        <v>382</v>
      </c>
      <c r="D167" s="227" t="s">
        <v>167</v>
      </c>
      <c r="E167" s="228" t="s">
        <v>3370</v>
      </c>
      <c r="F167" s="229" t="s">
        <v>3371</v>
      </c>
      <c r="G167" s="230" t="s">
        <v>385</v>
      </c>
      <c r="H167" s="231">
        <v>2</v>
      </c>
      <c r="I167" s="232"/>
      <c r="J167" s="233">
        <f>ROUND(I167*H167,2)</f>
        <v>0</v>
      </c>
      <c r="K167" s="229" t="s">
        <v>1</v>
      </c>
      <c r="L167" s="45"/>
      <c r="M167" s="234" t="s">
        <v>1</v>
      </c>
      <c r="N167" s="235" t="s">
        <v>43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284</v>
      </c>
      <c r="AT167" s="238" t="s">
        <v>167</v>
      </c>
      <c r="AU167" s="238" t="s">
        <v>85</v>
      </c>
      <c r="AY167" s="18" t="s">
        <v>165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85</v>
      </c>
      <c r="BK167" s="239">
        <f>ROUND(I167*H167,2)</f>
        <v>0</v>
      </c>
      <c r="BL167" s="18" t="s">
        <v>284</v>
      </c>
      <c r="BM167" s="238" t="s">
        <v>554</v>
      </c>
    </row>
    <row r="168" s="2" customFormat="1" ht="16.5" customHeight="1">
      <c r="A168" s="39"/>
      <c r="B168" s="40"/>
      <c r="C168" s="227" t="s">
        <v>390</v>
      </c>
      <c r="D168" s="227" t="s">
        <v>167</v>
      </c>
      <c r="E168" s="228" t="s">
        <v>3372</v>
      </c>
      <c r="F168" s="229" t="s">
        <v>3373</v>
      </c>
      <c r="G168" s="230" t="s">
        <v>302</v>
      </c>
      <c r="H168" s="231">
        <v>9.3000000000000007</v>
      </c>
      <c r="I168" s="232"/>
      <c r="J168" s="233">
        <f>ROUND(I168*H168,2)</f>
        <v>0</v>
      </c>
      <c r="K168" s="229" t="s">
        <v>1</v>
      </c>
      <c r="L168" s="45"/>
      <c r="M168" s="234" t="s">
        <v>1</v>
      </c>
      <c r="N168" s="235" t="s">
        <v>43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284</v>
      </c>
      <c r="AT168" s="238" t="s">
        <v>167</v>
      </c>
      <c r="AU168" s="238" t="s">
        <v>85</v>
      </c>
      <c r="AY168" s="18" t="s">
        <v>165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85</v>
      </c>
      <c r="BK168" s="239">
        <f>ROUND(I168*H168,2)</f>
        <v>0</v>
      </c>
      <c r="BL168" s="18" t="s">
        <v>284</v>
      </c>
      <c r="BM168" s="238" t="s">
        <v>587</v>
      </c>
    </row>
    <row r="169" s="2" customFormat="1" ht="21.75" customHeight="1">
      <c r="A169" s="39"/>
      <c r="B169" s="40"/>
      <c r="C169" s="227" t="s">
        <v>396</v>
      </c>
      <c r="D169" s="227" t="s">
        <v>167</v>
      </c>
      <c r="E169" s="228" t="s">
        <v>3374</v>
      </c>
      <c r="F169" s="229" t="s">
        <v>3375</v>
      </c>
      <c r="G169" s="230" t="s">
        <v>302</v>
      </c>
      <c r="H169" s="231">
        <v>9.3000000000000007</v>
      </c>
      <c r="I169" s="232"/>
      <c r="J169" s="233">
        <f>ROUND(I169*H169,2)</f>
        <v>0</v>
      </c>
      <c r="K169" s="229" t="s">
        <v>1</v>
      </c>
      <c r="L169" s="45"/>
      <c r="M169" s="234" t="s">
        <v>1</v>
      </c>
      <c r="N169" s="235" t="s">
        <v>43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284</v>
      </c>
      <c r="AT169" s="238" t="s">
        <v>167</v>
      </c>
      <c r="AU169" s="238" t="s">
        <v>85</v>
      </c>
      <c r="AY169" s="18" t="s">
        <v>165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85</v>
      </c>
      <c r="BK169" s="239">
        <f>ROUND(I169*H169,2)</f>
        <v>0</v>
      </c>
      <c r="BL169" s="18" t="s">
        <v>284</v>
      </c>
      <c r="BM169" s="238" t="s">
        <v>636</v>
      </c>
    </row>
    <row r="170" s="2" customFormat="1" ht="24.15" customHeight="1">
      <c r="A170" s="39"/>
      <c r="B170" s="40"/>
      <c r="C170" s="227" t="s">
        <v>408</v>
      </c>
      <c r="D170" s="227" t="s">
        <v>167</v>
      </c>
      <c r="E170" s="228" t="s">
        <v>3376</v>
      </c>
      <c r="F170" s="229" t="s">
        <v>3377</v>
      </c>
      <c r="G170" s="230" t="s">
        <v>385</v>
      </c>
      <c r="H170" s="231">
        <v>2</v>
      </c>
      <c r="I170" s="232"/>
      <c r="J170" s="233">
        <f>ROUND(I170*H170,2)</f>
        <v>0</v>
      </c>
      <c r="K170" s="229" t="s">
        <v>1</v>
      </c>
      <c r="L170" s="45"/>
      <c r="M170" s="234" t="s">
        <v>1</v>
      </c>
      <c r="N170" s="235" t="s">
        <v>43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284</v>
      </c>
      <c r="AT170" s="238" t="s">
        <v>167</v>
      </c>
      <c r="AU170" s="238" t="s">
        <v>85</v>
      </c>
      <c r="AY170" s="18" t="s">
        <v>165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284</v>
      </c>
      <c r="BM170" s="238" t="s">
        <v>681</v>
      </c>
    </row>
    <row r="171" s="2" customFormat="1" ht="24.15" customHeight="1">
      <c r="A171" s="39"/>
      <c r="B171" s="40"/>
      <c r="C171" s="227" t="s">
        <v>421</v>
      </c>
      <c r="D171" s="227" t="s">
        <v>167</v>
      </c>
      <c r="E171" s="228" t="s">
        <v>3378</v>
      </c>
      <c r="F171" s="229" t="s">
        <v>3379</v>
      </c>
      <c r="G171" s="230" t="s">
        <v>702</v>
      </c>
      <c r="H171" s="231">
        <v>0.014999999999999999</v>
      </c>
      <c r="I171" s="232"/>
      <c r="J171" s="233">
        <f>ROUND(I171*H171,2)</f>
        <v>0</v>
      </c>
      <c r="K171" s="229" t="s">
        <v>1</v>
      </c>
      <c r="L171" s="45"/>
      <c r="M171" s="234" t="s">
        <v>1</v>
      </c>
      <c r="N171" s="235" t="s">
        <v>43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284</v>
      </c>
      <c r="AT171" s="238" t="s">
        <v>167</v>
      </c>
      <c r="AU171" s="238" t="s">
        <v>85</v>
      </c>
      <c r="AY171" s="18" t="s">
        <v>165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85</v>
      </c>
      <c r="BK171" s="239">
        <f>ROUND(I171*H171,2)</f>
        <v>0</v>
      </c>
      <c r="BL171" s="18" t="s">
        <v>284</v>
      </c>
      <c r="BM171" s="238" t="s">
        <v>689</v>
      </c>
    </row>
    <row r="172" s="2" customFormat="1">
      <c r="A172" s="39"/>
      <c r="B172" s="40"/>
      <c r="C172" s="41"/>
      <c r="D172" s="242" t="s">
        <v>770</v>
      </c>
      <c r="E172" s="41"/>
      <c r="F172" s="294" t="s">
        <v>1869</v>
      </c>
      <c r="G172" s="41"/>
      <c r="H172" s="41"/>
      <c r="I172" s="295"/>
      <c r="J172" s="41"/>
      <c r="K172" s="41"/>
      <c r="L172" s="45"/>
      <c r="M172" s="306"/>
      <c r="N172" s="307"/>
      <c r="O172" s="300"/>
      <c r="P172" s="300"/>
      <c r="Q172" s="300"/>
      <c r="R172" s="300"/>
      <c r="S172" s="300"/>
      <c r="T172" s="308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770</v>
      </c>
      <c r="AU172" s="18" t="s">
        <v>85</v>
      </c>
    </row>
    <row r="173" s="2" customFormat="1" ht="6.96" customHeight="1">
      <c r="A173" s="39"/>
      <c r="B173" s="67"/>
      <c r="C173" s="68"/>
      <c r="D173" s="68"/>
      <c r="E173" s="68"/>
      <c r="F173" s="68"/>
      <c r="G173" s="68"/>
      <c r="H173" s="68"/>
      <c r="I173" s="68"/>
      <c r="J173" s="68"/>
      <c r="K173" s="68"/>
      <c r="L173" s="45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</sheetData>
  <sheetProtection sheet="1" autoFilter="0" formatColumns="0" formatRows="0" objects="1" scenarios="1" spinCount="100000" saltValue="Fz73gec/iuifoEGt2yXpWMueWB1LxKPvEfcm02dUPBwD8mIU2KJ5XEvYicXJL/TEEC2MeF4RxhuVzs3E9PEWGg==" hashValue="kJS22nHHetey6oEIdm1vhhvESd8Nq7pjO6Z8jI/UETkLlN5mciagFFeJick6cSO+S5VbkZmbSHjgFuX+UUfzgw==" algorithmName="SHA-512" password="CC35"/>
  <autoFilter ref="C126:K17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123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stávající přístavby a spojovacího krčku Základní Škola, ul. Komenského č.p.11, Ústí nad Orlicí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3380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17. 10. 2023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29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31</v>
      </c>
      <c r="E20" s="39"/>
      <c r="F20" s="39"/>
      <c r="G20" s="39"/>
      <c r="H20" s="39"/>
      <c r="I20" s="151" t="s">
        <v>25</v>
      </c>
      <c r="J20" s="142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33</v>
      </c>
      <c r="F21" s="39"/>
      <c r="G21" s="39"/>
      <c r="H21" s="39"/>
      <c r="I21" s="151" t="s">
        <v>28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28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ROUND((SUM(BE123:BE151)),  2)</f>
        <v>0</v>
      </c>
      <c r="G33" s="39"/>
      <c r="H33" s="39"/>
      <c r="I33" s="165">
        <v>0.20999999999999999</v>
      </c>
      <c r="J33" s="164">
        <f>ROUND(((SUM(BE123:BE151))*I33),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ROUND((SUM(BF123:BF151)),  2)</f>
        <v>0</v>
      </c>
      <c r="G34" s="39"/>
      <c r="H34" s="39"/>
      <c r="I34" s="165">
        <v>0.14999999999999999</v>
      </c>
      <c r="J34" s="164">
        <f>ROUND(((SUM(BF123:BF151))*I34),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ROUND((SUM(BG123:BG151)),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ROUND((SUM(BH123:BH151)),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ROUND((SUM(BI123:BI151)),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stávající přístavby a spojovacího krčku Základní Škola, ul. Komenského č.p.11, Ústí nad Orlicí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08 -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ul. Komenského č.p.11, Ústí nad Orlicí</v>
      </c>
      <c r="G89" s="41"/>
      <c r="H89" s="41"/>
      <c r="I89" s="33" t="s">
        <v>22</v>
      </c>
      <c r="J89" s="80" t="str">
        <f>IF(J12="","",J12)</f>
        <v>17. 10. 2023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24</v>
      </c>
      <c r="D91" s="41"/>
      <c r="E91" s="41"/>
      <c r="F91" s="28" t="str">
        <f>E15</f>
        <v>Město Ústí nad Orlicí, Sychrova 16, Ústí n. Orlicí</v>
      </c>
      <c r="G91" s="41"/>
      <c r="H91" s="41"/>
      <c r="I91" s="33" t="s">
        <v>31</v>
      </c>
      <c r="J91" s="37" t="str">
        <f>E21</f>
        <v>ŽÁROVKA PROJEKTANTI,Křižíkova 788/2,Hradec Králové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129</v>
      </c>
      <c r="D94" s="186"/>
      <c r="E94" s="186"/>
      <c r="F94" s="186"/>
      <c r="G94" s="186"/>
      <c r="H94" s="186"/>
      <c r="I94" s="186"/>
      <c r="J94" s="187" t="s">
        <v>130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131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132</v>
      </c>
    </row>
    <row r="97" s="9" customFormat="1" ht="24.96" customHeight="1">
      <c r="A97" s="9"/>
      <c r="B97" s="189"/>
      <c r="C97" s="190"/>
      <c r="D97" s="191" t="s">
        <v>3381</v>
      </c>
      <c r="E97" s="192"/>
      <c r="F97" s="192"/>
      <c r="G97" s="192"/>
      <c r="H97" s="192"/>
      <c r="I97" s="192"/>
      <c r="J97" s="193">
        <f>J124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3382</v>
      </c>
      <c r="E98" s="197"/>
      <c r="F98" s="197"/>
      <c r="G98" s="197"/>
      <c r="H98" s="197"/>
      <c r="I98" s="197"/>
      <c r="J98" s="198">
        <f>J125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3383</v>
      </c>
      <c r="E99" s="197"/>
      <c r="F99" s="197"/>
      <c r="G99" s="197"/>
      <c r="H99" s="197"/>
      <c r="I99" s="197"/>
      <c r="J99" s="198">
        <f>J131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3384</v>
      </c>
      <c r="E100" s="197"/>
      <c r="F100" s="197"/>
      <c r="G100" s="197"/>
      <c r="H100" s="197"/>
      <c r="I100" s="197"/>
      <c r="J100" s="198">
        <f>J136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3385</v>
      </c>
      <c r="E101" s="197"/>
      <c r="F101" s="197"/>
      <c r="G101" s="197"/>
      <c r="H101" s="197"/>
      <c r="I101" s="197"/>
      <c r="J101" s="198">
        <f>J138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3386</v>
      </c>
      <c r="E102" s="197"/>
      <c r="F102" s="197"/>
      <c r="G102" s="197"/>
      <c r="H102" s="197"/>
      <c r="I102" s="197"/>
      <c r="J102" s="198">
        <f>J142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3387</v>
      </c>
      <c r="E103" s="197"/>
      <c r="F103" s="197"/>
      <c r="G103" s="197"/>
      <c r="H103" s="197"/>
      <c r="I103" s="197"/>
      <c r="J103" s="198">
        <f>J144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150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6.25" customHeight="1">
      <c r="A113" s="39"/>
      <c r="B113" s="40"/>
      <c r="C113" s="41"/>
      <c r="D113" s="41"/>
      <c r="E113" s="184" t="str">
        <f>E7</f>
        <v>Stavební úpravy stávající přístavby a spojovacího krčku Základní Škola, ul. Komenského č.p.11, Ústí nad Orlicí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124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 08 - VRN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ul. Komenského č.p.11, Ústí nad Orlicí</v>
      </c>
      <c r="G117" s="41"/>
      <c r="H117" s="41"/>
      <c r="I117" s="33" t="s">
        <v>22</v>
      </c>
      <c r="J117" s="80" t="str">
        <f>IF(J12="","",J12)</f>
        <v>17. 10. 2023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54.45" customHeight="1">
      <c r="A119" s="39"/>
      <c r="B119" s="40"/>
      <c r="C119" s="33" t="s">
        <v>24</v>
      </c>
      <c r="D119" s="41"/>
      <c r="E119" s="41"/>
      <c r="F119" s="28" t="str">
        <f>E15</f>
        <v>Město Ústí nad Orlicí, Sychrova 16, Ústí n. Orlicí</v>
      </c>
      <c r="G119" s="41"/>
      <c r="H119" s="41"/>
      <c r="I119" s="33" t="s">
        <v>31</v>
      </c>
      <c r="J119" s="37" t="str">
        <f>E21</f>
        <v>ŽÁROVKA PROJEKTANTI,Křižíkova 788/2,Hradec Králové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29</v>
      </c>
      <c r="D120" s="41"/>
      <c r="E120" s="41"/>
      <c r="F120" s="28" t="str">
        <f>IF(E18="","",E18)</f>
        <v>Vyplň údaj</v>
      </c>
      <c r="G120" s="41"/>
      <c r="H120" s="41"/>
      <c r="I120" s="33" t="s">
        <v>35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0"/>
      <c r="B122" s="201"/>
      <c r="C122" s="202" t="s">
        <v>151</v>
      </c>
      <c r="D122" s="203" t="s">
        <v>63</v>
      </c>
      <c r="E122" s="203" t="s">
        <v>59</v>
      </c>
      <c r="F122" s="203" t="s">
        <v>60</v>
      </c>
      <c r="G122" s="203" t="s">
        <v>152</v>
      </c>
      <c r="H122" s="203" t="s">
        <v>153</v>
      </c>
      <c r="I122" s="203" t="s">
        <v>154</v>
      </c>
      <c r="J122" s="203" t="s">
        <v>130</v>
      </c>
      <c r="K122" s="204" t="s">
        <v>155</v>
      </c>
      <c r="L122" s="205"/>
      <c r="M122" s="101" t="s">
        <v>1</v>
      </c>
      <c r="N122" s="102" t="s">
        <v>42</v>
      </c>
      <c r="O122" s="102" t="s">
        <v>156</v>
      </c>
      <c r="P122" s="102" t="s">
        <v>157</v>
      </c>
      <c r="Q122" s="102" t="s">
        <v>158</v>
      </c>
      <c r="R122" s="102" t="s">
        <v>159</v>
      </c>
      <c r="S122" s="102" t="s">
        <v>160</v>
      </c>
      <c r="T122" s="103" t="s">
        <v>161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9"/>
      <c r="B123" s="40"/>
      <c r="C123" s="108" t="s">
        <v>162</v>
      </c>
      <c r="D123" s="41"/>
      <c r="E123" s="41"/>
      <c r="F123" s="41"/>
      <c r="G123" s="41"/>
      <c r="H123" s="41"/>
      <c r="I123" s="41"/>
      <c r="J123" s="206">
        <f>BK123</f>
        <v>0</v>
      </c>
      <c r="K123" s="41"/>
      <c r="L123" s="45"/>
      <c r="M123" s="104"/>
      <c r="N123" s="207"/>
      <c r="O123" s="105"/>
      <c r="P123" s="208">
        <f>P124</f>
        <v>0</v>
      </c>
      <c r="Q123" s="105"/>
      <c r="R123" s="208">
        <f>R124</f>
        <v>0</v>
      </c>
      <c r="S123" s="105"/>
      <c r="T123" s="209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77</v>
      </c>
      <c r="AU123" s="18" t="s">
        <v>132</v>
      </c>
      <c r="BK123" s="210">
        <f>BK124</f>
        <v>0</v>
      </c>
    </row>
    <row r="124" s="12" customFormat="1" ht="25.92" customHeight="1">
      <c r="A124" s="12"/>
      <c r="B124" s="211"/>
      <c r="C124" s="212"/>
      <c r="D124" s="213" t="s">
        <v>77</v>
      </c>
      <c r="E124" s="214" t="s">
        <v>121</v>
      </c>
      <c r="F124" s="214" t="s">
        <v>3388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f>P125+P131+P136+P138+P142+P144</f>
        <v>0</v>
      </c>
      <c r="Q124" s="219"/>
      <c r="R124" s="220">
        <f>R125+R131+R136+R138+R142+R144</f>
        <v>0</v>
      </c>
      <c r="S124" s="219"/>
      <c r="T124" s="221">
        <f>T125+T131+T136+T138+T142+T144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219</v>
      </c>
      <c r="AT124" s="223" t="s">
        <v>77</v>
      </c>
      <c r="AU124" s="223" t="s">
        <v>78</v>
      </c>
      <c r="AY124" s="222" t="s">
        <v>165</v>
      </c>
      <c r="BK124" s="224">
        <f>BK125+BK131+BK136+BK138+BK142+BK144</f>
        <v>0</v>
      </c>
    </row>
    <row r="125" s="12" customFormat="1" ht="22.8" customHeight="1">
      <c r="A125" s="12"/>
      <c r="B125" s="211"/>
      <c r="C125" s="212"/>
      <c r="D125" s="213" t="s">
        <v>77</v>
      </c>
      <c r="E125" s="225" t="s">
        <v>3389</v>
      </c>
      <c r="F125" s="225" t="s">
        <v>3390</v>
      </c>
      <c r="G125" s="212"/>
      <c r="H125" s="212"/>
      <c r="I125" s="215"/>
      <c r="J125" s="226">
        <f>BK125</f>
        <v>0</v>
      </c>
      <c r="K125" s="212"/>
      <c r="L125" s="217"/>
      <c r="M125" s="218"/>
      <c r="N125" s="219"/>
      <c r="O125" s="219"/>
      <c r="P125" s="220">
        <f>SUM(P126:P130)</f>
        <v>0</v>
      </c>
      <c r="Q125" s="219"/>
      <c r="R125" s="220">
        <f>SUM(R126:R130)</f>
        <v>0</v>
      </c>
      <c r="S125" s="219"/>
      <c r="T125" s="221">
        <f>SUM(T126:T130)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219</v>
      </c>
      <c r="AT125" s="223" t="s">
        <v>77</v>
      </c>
      <c r="AU125" s="223" t="s">
        <v>85</v>
      </c>
      <c r="AY125" s="222" t="s">
        <v>165</v>
      </c>
      <c r="BK125" s="224">
        <f>SUM(BK126:BK130)</f>
        <v>0</v>
      </c>
    </row>
    <row r="126" s="2" customFormat="1" ht="16.5" customHeight="1">
      <c r="A126" s="39"/>
      <c r="B126" s="40"/>
      <c r="C126" s="227" t="s">
        <v>85</v>
      </c>
      <c r="D126" s="227" t="s">
        <v>167</v>
      </c>
      <c r="E126" s="228" t="s">
        <v>3391</v>
      </c>
      <c r="F126" s="229" t="s">
        <v>3390</v>
      </c>
      <c r="G126" s="230" t="s">
        <v>2915</v>
      </c>
      <c r="H126" s="231">
        <v>1</v>
      </c>
      <c r="I126" s="232"/>
      <c r="J126" s="233">
        <f>ROUND(I126*H126,2)</f>
        <v>0</v>
      </c>
      <c r="K126" s="229" t="s">
        <v>1</v>
      </c>
      <c r="L126" s="45"/>
      <c r="M126" s="234" t="s">
        <v>1</v>
      </c>
      <c r="N126" s="235" t="s">
        <v>43</v>
      </c>
      <c r="O126" s="92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3392</v>
      </c>
      <c r="AT126" s="238" t="s">
        <v>167</v>
      </c>
      <c r="AU126" s="238" t="s">
        <v>87</v>
      </c>
      <c r="AY126" s="18" t="s">
        <v>165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85</v>
      </c>
      <c r="BK126" s="239">
        <f>ROUND(I126*H126,2)</f>
        <v>0</v>
      </c>
      <c r="BL126" s="18" t="s">
        <v>3392</v>
      </c>
      <c r="BM126" s="238" t="s">
        <v>3393</v>
      </c>
    </row>
    <row r="127" s="2" customFormat="1" ht="16.5" customHeight="1">
      <c r="A127" s="39"/>
      <c r="B127" s="40"/>
      <c r="C127" s="227" t="s">
        <v>87</v>
      </c>
      <c r="D127" s="227" t="s">
        <v>167</v>
      </c>
      <c r="E127" s="228" t="s">
        <v>3394</v>
      </c>
      <c r="F127" s="229" t="s">
        <v>3395</v>
      </c>
      <c r="G127" s="230" t="s">
        <v>2915</v>
      </c>
      <c r="H127" s="231">
        <v>1</v>
      </c>
      <c r="I127" s="232"/>
      <c r="J127" s="233">
        <f>ROUND(I127*H127,2)</f>
        <v>0</v>
      </c>
      <c r="K127" s="229" t="s">
        <v>1</v>
      </c>
      <c r="L127" s="45"/>
      <c r="M127" s="234" t="s">
        <v>1</v>
      </c>
      <c r="N127" s="235" t="s">
        <v>43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3392</v>
      </c>
      <c r="AT127" s="238" t="s">
        <v>167</v>
      </c>
      <c r="AU127" s="238" t="s">
        <v>87</v>
      </c>
      <c r="AY127" s="18" t="s">
        <v>165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85</v>
      </c>
      <c r="BK127" s="239">
        <f>ROUND(I127*H127,2)</f>
        <v>0</v>
      </c>
      <c r="BL127" s="18" t="s">
        <v>3392</v>
      </c>
      <c r="BM127" s="238" t="s">
        <v>3396</v>
      </c>
    </row>
    <row r="128" s="2" customFormat="1" ht="16.5" customHeight="1">
      <c r="A128" s="39"/>
      <c r="B128" s="40"/>
      <c r="C128" s="227" t="s">
        <v>195</v>
      </c>
      <c r="D128" s="227" t="s">
        <v>167</v>
      </c>
      <c r="E128" s="228" t="s">
        <v>3397</v>
      </c>
      <c r="F128" s="229" t="s">
        <v>3398</v>
      </c>
      <c r="G128" s="230" t="s">
        <v>2915</v>
      </c>
      <c r="H128" s="231">
        <v>1</v>
      </c>
      <c r="I128" s="232"/>
      <c r="J128" s="233">
        <f>ROUND(I128*H128,2)</f>
        <v>0</v>
      </c>
      <c r="K128" s="229" t="s">
        <v>1</v>
      </c>
      <c r="L128" s="45"/>
      <c r="M128" s="234" t="s">
        <v>1</v>
      </c>
      <c r="N128" s="235" t="s">
        <v>43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3392</v>
      </c>
      <c r="AT128" s="238" t="s">
        <v>167</v>
      </c>
      <c r="AU128" s="238" t="s">
        <v>87</v>
      </c>
      <c r="AY128" s="18" t="s">
        <v>165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3392</v>
      </c>
      <c r="BM128" s="238" t="s">
        <v>3399</v>
      </c>
    </row>
    <row r="129" s="2" customFormat="1" ht="16.5" customHeight="1">
      <c r="A129" s="39"/>
      <c r="B129" s="40"/>
      <c r="C129" s="227" t="s">
        <v>172</v>
      </c>
      <c r="D129" s="227" t="s">
        <v>167</v>
      </c>
      <c r="E129" s="228" t="s">
        <v>3400</v>
      </c>
      <c r="F129" s="229" t="s">
        <v>3401</v>
      </c>
      <c r="G129" s="230" t="s">
        <v>2915</v>
      </c>
      <c r="H129" s="231">
        <v>1</v>
      </c>
      <c r="I129" s="232"/>
      <c r="J129" s="233">
        <f>ROUND(I129*H129,2)</f>
        <v>0</v>
      </c>
      <c r="K129" s="229" t="s">
        <v>1</v>
      </c>
      <c r="L129" s="45"/>
      <c r="M129" s="234" t="s">
        <v>1</v>
      </c>
      <c r="N129" s="235" t="s">
        <v>43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3392</v>
      </c>
      <c r="AT129" s="238" t="s">
        <v>167</v>
      </c>
      <c r="AU129" s="238" t="s">
        <v>87</v>
      </c>
      <c r="AY129" s="18" t="s">
        <v>165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85</v>
      </c>
      <c r="BK129" s="239">
        <f>ROUND(I129*H129,2)</f>
        <v>0</v>
      </c>
      <c r="BL129" s="18" t="s">
        <v>3392</v>
      </c>
      <c r="BM129" s="238" t="s">
        <v>3402</v>
      </c>
    </row>
    <row r="130" s="2" customFormat="1" ht="16.5" customHeight="1">
      <c r="A130" s="39"/>
      <c r="B130" s="40"/>
      <c r="C130" s="227" t="s">
        <v>219</v>
      </c>
      <c r="D130" s="227" t="s">
        <v>167</v>
      </c>
      <c r="E130" s="228" t="s">
        <v>3403</v>
      </c>
      <c r="F130" s="229" t="s">
        <v>3404</v>
      </c>
      <c r="G130" s="230" t="s">
        <v>2915</v>
      </c>
      <c r="H130" s="231">
        <v>2</v>
      </c>
      <c r="I130" s="232"/>
      <c r="J130" s="233">
        <f>ROUND(I130*H130,2)</f>
        <v>0</v>
      </c>
      <c r="K130" s="229" t="s">
        <v>1</v>
      </c>
      <c r="L130" s="45"/>
      <c r="M130" s="234" t="s">
        <v>1</v>
      </c>
      <c r="N130" s="235" t="s">
        <v>43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3392</v>
      </c>
      <c r="AT130" s="238" t="s">
        <v>167</v>
      </c>
      <c r="AU130" s="238" t="s">
        <v>87</v>
      </c>
      <c r="AY130" s="18" t="s">
        <v>165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85</v>
      </c>
      <c r="BK130" s="239">
        <f>ROUND(I130*H130,2)</f>
        <v>0</v>
      </c>
      <c r="BL130" s="18" t="s">
        <v>3392</v>
      </c>
      <c r="BM130" s="238" t="s">
        <v>3405</v>
      </c>
    </row>
    <row r="131" s="12" customFormat="1" ht="22.8" customHeight="1">
      <c r="A131" s="12"/>
      <c r="B131" s="211"/>
      <c r="C131" s="212"/>
      <c r="D131" s="213" t="s">
        <v>77</v>
      </c>
      <c r="E131" s="225" t="s">
        <v>3406</v>
      </c>
      <c r="F131" s="225" t="s">
        <v>3407</v>
      </c>
      <c r="G131" s="212"/>
      <c r="H131" s="212"/>
      <c r="I131" s="215"/>
      <c r="J131" s="226">
        <f>BK131</f>
        <v>0</v>
      </c>
      <c r="K131" s="212"/>
      <c r="L131" s="217"/>
      <c r="M131" s="218"/>
      <c r="N131" s="219"/>
      <c r="O131" s="219"/>
      <c r="P131" s="220">
        <f>SUM(P132:P135)</f>
        <v>0</v>
      </c>
      <c r="Q131" s="219"/>
      <c r="R131" s="220">
        <f>SUM(R132:R135)</f>
        <v>0</v>
      </c>
      <c r="S131" s="219"/>
      <c r="T131" s="221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219</v>
      </c>
      <c r="AT131" s="223" t="s">
        <v>77</v>
      </c>
      <c r="AU131" s="223" t="s">
        <v>85</v>
      </c>
      <c r="AY131" s="222" t="s">
        <v>165</v>
      </c>
      <c r="BK131" s="224">
        <f>SUM(BK132:BK135)</f>
        <v>0</v>
      </c>
    </row>
    <row r="132" s="2" customFormat="1" ht="16.5" customHeight="1">
      <c r="A132" s="39"/>
      <c r="B132" s="40"/>
      <c r="C132" s="227" t="s">
        <v>193</v>
      </c>
      <c r="D132" s="227" t="s">
        <v>167</v>
      </c>
      <c r="E132" s="228" t="s">
        <v>3408</v>
      </c>
      <c r="F132" s="229" t="s">
        <v>3407</v>
      </c>
      <c r="G132" s="230" t="s">
        <v>2915</v>
      </c>
      <c r="H132" s="231">
        <v>1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43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3392</v>
      </c>
      <c r="AT132" s="238" t="s">
        <v>167</v>
      </c>
      <c r="AU132" s="238" t="s">
        <v>87</v>
      </c>
      <c r="AY132" s="18" t="s">
        <v>165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3392</v>
      </c>
      <c r="BM132" s="238" t="s">
        <v>3409</v>
      </c>
    </row>
    <row r="133" s="2" customFormat="1" ht="16.5" customHeight="1">
      <c r="A133" s="39"/>
      <c r="B133" s="40"/>
      <c r="C133" s="227" t="s">
        <v>231</v>
      </c>
      <c r="D133" s="227" t="s">
        <v>167</v>
      </c>
      <c r="E133" s="228" t="s">
        <v>3410</v>
      </c>
      <c r="F133" s="229" t="s">
        <v>3411</v>
      </c>
      <c r="G133" s="230" t="s">
        <v>2915</v>
      </c>
      <c r="H133" s="231">
        <v>1</v>
      </c>
      <c r="I133" s="232"/>
      <c r="J133" s="233">
        <f>ROUND(I133*H133,2)</f>
        <v>0</v>
      </c>
      <c r="K133" s="229" t="s">
        <v>1</v>
      </c>
      <c r="L133" s="45"/>
      <c r="M133" s="234" t="s">
        <v>1</v>
      </c>
      <c r="N133" s="235" t="s">
        <v>43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3392</v>
      </c>
      <c r="AT133" s="238" t="s">
        <v>167</v>
      </c>
      <c r="AU133" s="238" t="s">
        <v>87</v>
      </c>
      <c r="AY133" s="18" t="s">
        <v>165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85</v>
      </c>
      <c r="BK133" s="239">
        <f>ROUND(I133*H133,2)</f>
        <v>0</v>
      </c>
      <c r="BL133" s="18" t="s">
        <v>3392</v>
      </c>
      <c r="BM133" s="238" t="s">
        <v>3412</v>
      </c>
    </row>
    <row r="134" s="2" customFormat="1" ht="16.5" customHeight="1">
      <c r="A134" s="39"/>
      <c r="B134" s="40"/>
      <c r="C134" s="227" t="s">
        <v>228</v>
      </c>
      <c r="D134" s="227" t="s">
        <v>167</v>
      </c>
      <c r="E134" s="228" t="s">
        <v>3413</v>
      </c>
      <c r="F134" s="229" t="s">
        <v>3414</v>
      </c>
      <c r="G134" s="230" t="s">
        <v>2915</v>
      </c>
      <c r="H134" s="231">
        <v>1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43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3392</v>
      </c>
      <c r="AT134" s="238" t="s">
        <v>167</v>
      </c>
      <c r="AU134" s="238" t="s">
        <v>87</v>
      </c>
      <c r="AY134" s="18" t="s">
        <v>165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85</v>
      </c>
      <c r="BK134" s="239">
        <f>ROUND(I134*H134,2)</f>
        <v>0</v>
      </c>
      <c r="BL134" s="18" t="s">
        <v>3392</v>
      </c>
      <c r="BM134" s="238" t="s">
        <v>3415</v>
      </c>
    </row>
    <row r="135" s="2" customFormat="1" ht="16.5" customHeight="1">
      <c r="A135" s="39"/>
      <c r="B135" s="40"/>
      <c r="C135" s="227" t="s">
        <v>244</v>
      </c>
      <c r="D135" s="227" t="s">
        <v>167</v>
      </c>
      <c r="E135" s="228" t="s">
        <v>3416</v>
      </c>
      <c r="F135" s="229" t="s">
        <v>3417</v>
      </c>
      <c r="G135" s="230" t="s">
        <v>2915</v>
      </c>
      <c r="H135" s="231">
        <v>1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3392</v>
      </c>
      <c r="AT135" s="238" t="s">
        <v>167</v>
      </c>
      <c r="AU135" s="238" t="s">
        <v>87</v>
      </c>
      <c r="AY135" s="18" t="s">
        <v>165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3392</v>
      </c>
      <c r="BM135" s="238" t="s">
        <v>3418</v>
      </c>
    </row>
    <row r="136" s="12" customFormat="1" ht="22.8" customHeight="1">
      <c r="A136" s="12"/>
      <c r="B136" s="211"/>
      <c r="C136" s="212"/>
      <c r="D136" s="213" t="s">
        <v>77</v>
      </c>
      <c r="E136" s="225" t="s">
        <v>3419</v>
      </c>
      <c r="F136" s="225" t="s">
        <v>3420</v>
      </c>
      <c r="G136" s="212"/>
      <c r="H136" s="212"/>
      <c r="I136" s="215"/>
      <c r="J136" s="226">
        <f>BK136</f>
        <v>0</v>
      </c>
      <c r="K136" s="212"/>
      <c r="L136" s="217"/>
      <c r="M136" s="218"/>
      <c r="N136" s="219"/>
      <c r="O136" s="219"/>
      <c r="P136" s="220">
        <f>P137</f>
        <v>0</v>
      </c>
      <c r="Q136" s="219"/>
      <c r="R136" s="220">
        <f>R137</f>
        <v>0</v>
      </c>
      <c r="S136" s="219"/>
      <c r="T136" s="221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219</v>
      </c>
      <c r="AT136" s="223" t="s">
        <v>77</v>
      </c>
      <c r="AU136" s="223" t="s">
        <v>85</v>
      </c>
      <c r="AY136" s="222" t="s">
        <v>165</v>
      </c>
      <c r="BK136" s="224">
        <f>BK137</f>
        <v>0</v>
      </c>
    </row>
    <row r="137" s="2" customFormat="1" ht="16.5" customHeight="1">
      <c r="A137" s="39"/>
      <c r="B137" s="40"/>
      <c r="C137" s="227" t="s">
        <v>248</v>
      </c>
      <c r="D137" s="227" t="s">
        <v>167</v>
      </c>
      <c r="E137" s="228" t="s">
        <v>3421</v>
      </c>
      <c r="F137" s="229" t="s">
        <v>3422</v>
      </c>
      <c r="G137" s="230" t="s">
        <v>2915</v>
      </c>
      <c r="H137" s="231">
        <v>1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43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3392</v>
      </c>
      <c r="AT137" s="238" t="s">
        <v>167</v>
      </c>
      <c r="AU137" s="238" t="s">
        <v>87</v>
      </c>
      <c r="AY137" s="18" t="s">
        <v>165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3392</v>
      </c>
      <c r="BM137" s="238" t="s">
        <v>3423</v>
      </c>
    </row>
    <row r="138" s="12" customFormat="1" ht="22.8" customHeight="1">
      <c r="A138" s="12"/>
      <c r="B138" s="211"/>
      <c r="C138" s="212"/>
      <c r="D138" s="213" t="s">
        <v>77</v>
      </c>
      <c r="E138" s="225" t="s">
        <v>3424</v>
      </c>
      <c r="F138" s="225" t="s">
        <v>3425</v>
      </c>
      <c r="G138" s="212"/>
      <c r="H138" s="212"/>
      <c r="I138" s="215"/>
      <c r="J138" s="226">
        <f>BK138</f>
        <v>0</v>
      </c>
      <c r="K138" s="212"/>
      <c r="L138" s="217"/>
      <c r="M138" s="218"/>
      <c r="N138" s="219"/>
      <c r="O138" s="219"/>
      <c r="P138" s="220">
        <f>SUM(P139:P141)</f>
        <v>0</v>
      </c>
      <c r="Q138" s="219"/>
      <c r="R138" s="220">
        <f>SUM(R139:R141)</f>
        <v>0</v>
      </c>
      <c r="S138" s="219"/>
      <c r="T138" s="221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2" t="s">
        <v>219</v>
      </c>
      <c r="AT138" s="223" t="s">
        <v>77</v>
      </c>
      <c r="AU138" s="223" t="s">
        <v>85</v>
      </c>
      <c r="AY138" s="222" t="s">
        <v>165</v>
      </c>
      <c r="BK138" s="224">
        <f>SUM(BK139:BK141)</f>
        <v>0</v>
      </c>
    </row>
    <row r="139" s="2" customFormat="1" ht="16.5" customHeight="1">
      <c r="A139" s="39"/>
      <c r="B139" s="40"/>
      <c r="C139" s="227" t="s">
        <v>254</v>
      </c>
      <c r="D139" s="227" t="s">
        <v>167</v>
      </c>
      <c r="E139" s="228" t="s">
        <v>3426</v>
      </c>
      <c r="F139" s="229" t="s">
        <v>3427</v>
      </c>
      <c r="G139" s="230" t="s">
        <v>2915</v>
      </c>
      <c r="H139" s="231">
        <v>1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43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3392</v>
      </c>
      <c r="AT139" s="238" t="s">
        <v>167</v>
      </c>
      <c r="AU139" s="238" t="s">
        <v>87</v>
      </c>
      <c r="AY139" s="18" t="s">
        <v>165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85</v>
      </c>
      <c r="BK139" s="239">
        <f>ROUND(I139*H139,2)</f>
        <v>0</v>
      </c>
      <c r="BL139" s="18" t="s">
        <v>3392</v>
      </c>
      <c r="BM139" s="238" t="s">
        <v>3428</v>
      </c>
    </row>
    <row r="140" s="2" customFormat="1" ht="16.5" customHeight="1">
      <c r="A140" s="39"/>
      <c r="B140" s="40"/>
      <c r="C140" s="227" t="s">
        <v>259</v>
      </c>
      <c r="D140" s="227" t="s">
        <v>167</v>
      </c>
      <c r="E140" s="228" t="s">
        <v>3429</v>
      </c>
      <c r="F140" s="229" t="s">
        <v>3430</v>
      </c>
      <c r="G140" s="230" t="s">
        <v>2915</v>
      </c>
      <c r="H140" s="231">
        <v>1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3392</v>
      </c>
      <c r="AT140" s="238" t="s">
        <v>167</v>
      </c>
      <c r="AU140" s="238" t="s">
        <v>87</v>
      </c>
      <c r="AY140" s="18" t="s">
        <v>165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3392</v>
      </c>
      <c r="BM140" s="238" t="s">
        <v>3431</v>
      </c>
    </row>
    <row r="141" s="2" customFormat="1" ht="16.5" customHeight="1">
      <c r="A141" s="39"/>
      <c r="B141" s="40"/>
      <c r="C141" s="227" t="s">
        <v>270</v>
      </c>
      <c r="D141" s="227" t="s">
        <v>167</v>
      </c>
      <c r="E141" s="228" t="s">
        <v>3432</v>
      </c>
      <c r="F141" s="229" t="s">
        <v>3430</v>
      </c>
      <c r="G141" s="230" t="s">
        <v>2915</v>
      </c>
      <c r="H141" s="231">
        <v>1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3392</v>
      </c>
      <c r="AT141" s="238" t="s">
        <v>167</v>
      </c>
      <c r="AU141" s="238" t="s">
        <v>87</v>
      </c>
      <c r="AY141" s="18" t="s">
        <v>165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3392</v>
      </c>
      <c r="BM141" s="238" t="s">
        <v>3433</v>
      </c>
    </row>
    <row r="142" s="12" customFormat="1" ht="22.8" customHeight="1">
      <c r="A142" s="12"/>
      <c r="B142" s="211"/>
      <c r="C142" s="212"/>
      <c r="D142" s="213" t="s">
        <v>77</v>
      </c>
      <c r="E142" s="225" t="s">
        <v>3434</v>
      </c>
      <c r="F142" s="225" t="s">
        <v>3435</v>
      </c>
      <c r="G142" s="212"/>
      <c r="H142" s="212"/>
      <c r="I142" s="215"/>
      <c r="J142" s="226">
        <f>BK142</f>
        <v>0</v>
      </c>
      <c r="K142" s="212"/>
      <c r="L142" s="217"/>
      <c r="M142" s="218"/>
      <c r="N142" s="219"/>
      <c r="O142" s="219"/>
      <c r="P142" s="220">
        <f>P143</f>
        <v>0</v>
      </c>
      <c r="Q142" s="219"/>
      <c r="R142" s="220">
        <f>R143</f>
        <v>0</v>
      </c>
      <c r="S142" s="219"/>
      <c r="T142" s="221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2" t="s">
        <v>219</v>
      </c>
      <c r="AT142" s="223" t="s">
        <v>77</v>
      </c>
      <c r="AU142" s="223" t="s">
        <v>85</v>
      </c>
      <c r="AY142" s="222" t="s">
        <v>165</v>
      </c>
      <c r="BK142" s="224">
        <f>BK143</f>
        <v>0</v>
      </c>
    </row>
    <row r="143" s="2" customFormat="1" ht="16.5" customHeight="1">
      <c r="A143" s="39"/>
      <c r="B143" s="40"/>
      <c r="C143" s="227" t="s">
        <v>275</v>
      </c>
      <c r="D143" s="227" t="s">
        <v>167</v>
      </c>
      <c r="E143" s="228" t="s">
        <v>3436</v>
      </c>
      <c r="F143" s="229" t="s">
        <v>3435</v>
      </c>
      <c r="G143" s="230" t="s">
        <v>2915</v>
      </c>
      <c r="H143" s="231">
        <v>1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3392</v>
      </c>
      <c r="AT143" s="238" t="s">
        <v>167</v>
      </c>
      <c r="AU143" s="238" t="s">
        <v>87</v>
      </c>
      <c r="AY143" s="18" t="s">
        <v>165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3392</v>
      </c>
      <c r="BM143" s="238" t="s">
        <v>3437</v>
      </c>
    </row>
    <row r="144" s="12" customFormat="1" ht="22.8" customHeight="1">
      <c r="A144" s="12"/>
      <c r="B144" s="211"/>
      <c r="C144" s="212"/>
      <c r="D144" s="213" t="s">
        <v>77</v>
      </c>
      <c r="E144" s="225" t="s">
        <v>3438</v>
      </c>
      <c r="F144" s="225" t="s">
        <v>3439</v>
      </c>
      <c r="G144" s="212"/>
      <c r="H144" s="212"/>
      <c r="I144" s="215"/>
      <c r="J144" s="226">
        <f>BK144</f>
        <v>0</v>
      </c>
      <c r="K144" s="212"/>
      <c r="L144" s="217"/>
      <c r="M144" s="218"/>
      <c r="N144" s="219"/>
      <c r="O144" s="219"/>
      <c r="P144" s="220">
        <f>SUM(P145:P151)</f>
        <v>0</v>
      </c>
      <c r="Q144" s="219"/>
      <c r="R144" s="220">
        <f>SUM(R145:R151)</f>
        <v>0</v>
      </c>
      <c r="S144" s="219"/>
      <c r="T144" s="221">
        <f>SUM(T145:T151)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2" t="s">
        <v>219</v>
      </c>
      <c r="AT144" s="223" t="s">
        <v>77</v>
      </c>
      <c r="AU144" s="223" t="s">
        <v>85</v>
      </c>
      <c r="AY144" s="222" t="s">
        <v>165</v>
      </c>
      <c r="BK144" s="224">
        <f>SUM(BK145:BK151)</f>
        <v>0</v>
      </c>
    </row>
    <row r="145" s="2" customFormat="1" ht="16.5" customHeight="1">
      <c r="A145" s="39"/>
      <c r="B145" s="40"/>
      <c r="C145" s="227" t="s">
        <v>8</v>
      </c>
      <c r="D145" s="227" t="s">
        <v>167</v>
      </c>
      <c r="E145" s="228" t="s">
        <v>3440</v>
      </c>
      <c r="F145" s="229" t="s">
        <v>3441</v>
      </c>
      <c r="G145" s="230" t="s">
        <v>2915</v>
      </c>
      <c r="H145" s="231">
        <v>1</v>
      </c>
      <c r="I145" s="232"/>
      <c r="J145" s="233">
        <f>ROUND(I145*H145,2)</f>
        <v>0</v>
      </c>
      <c r="K145" s="229" t="s">
        <v>171</v>
      </c>
      <c r="L145" s="45"/>
      <c r="M145" s="234" t="s">
        <v>1</v>
      </c>
      <c r="N145" s="235" t="s">
        <v>43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3392</v>
      </c>
      <c r="AT145" s="238" t="s">
        <v>167</v>
      </c>
      <c r="AU145" s="238" t="s">
        <v>87</v>
      </c>
      <c r="AY145" s="18" t="s">
        <v>165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3392</v>
      </c>
      <c r="BM145" s="238" t="s">
        <v>3442</v>
      </c>
    </row>
    <row r="146" s="13" customFormat="1">
      <c r="A146" s="13"/>
      <c r="B146" s="240"/>
      <c r="C146" s="241"/>
      <c r="D146" s="242" t="s">
        <v>174</v>
      </c>
      <c r="E146" s="243" t="s">
        <v>1</v>
      </c>
      <c r="F146" s="244" t="s">
        <v>3443</v>
      </c>
      <c r="G146" s="241"/>
      <c r="H146" s="243" t="s">
        <v>1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174</v>
      </c>
      <c r="AU146" s="250" t="s">
        <v>87</v>
      </c>
      <c r="AV146" s="13" t="s">
        <v>85</v>
      </c>
      <c r="AW146" s="13" t="s">
        <v>34</v>
      </c>
      <c r="AX146" s="13" t="s">
        <v>78</v>
      </c>
      <c r="AY146" s="250" t="s">
        <v>165</v>
      </c>
    </row>
    <row r="147" s="13" customFormat="1">
      <c r="A147" s="13"/>
      <c r="B147" s="240"/>
      <c r="C147" s="241"/>
      <c r="D147" s="242" t="s">
        <v>174</v>
      </c>
      <c r="E147" s="243" t="s">
        <v>1</v>
      </c>
      <c r="F147" s="244" t="s">
        <v>3444</v>
      </c>
      <c r="G147" s="241"/>
      <c r="H147" s="243" t="s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174</v>
      </c>
      <c r="AU147" s="250" t="s">
        <v>87</v>
      </c>
      <c r="AV147" s="13" t="s">
        <v>85</v>
      </c>
      <c r="AW147" s="13" t="s">
        <v>34</v>
      </c>
      <c r="AX147" s="13" t="s">
        <v>78</v>
      </c>
      <c r="AY147" s="250" t="s">
        <v>165</v>
      </c>
    </row>
    <row r="148" s="13" customFormat="1">
      <c r="A148" s="13"/>
      <c r="B148" s="240"/>
      <c r="C148" s="241"/>
      <c r="D148" s="242" t="s">
        <v>174</v>
      </c>
      <c r="E148" s="243" t="s">
        <v>1</v>
      </c>
      <c r="F148" s="244" t="s">
        <v>3445</v>
      </c>
      <c r="G148" s="241"/>
      <c r="H148" s="243" t="s">
        <v>1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174</v>
      </c>
      <c r="AU148" s="250" t="s">
        <v>87</v>
      </c>
      <c r="AV148" s="13" t="s">
        <v>85</v>
      </c>
      <c r="AW148" s="13" t="s">
        <v>34</v>
      </c>
      <c r="AX148" s="13" t="s">
        <v>78</v>
      </c>
      <c r="AY148" s="250" t="s">
        <v>165</v>
      </c>
    </row>
    <row r="149" s="13" customFormat="1">
      <c r="A149" s="13"/>
      <c r="B149" s="240"/>
      <c r="C149" s="241"/>
      <c r="D149" s="242" t="s">
        <v>174</v>
      </c>
      <c r="E149" s="243" t="s">
        <v>1</v>
      </c>
      <c r="F149" s="244" t="s">
        <v>3446</v>
      </c>
      <c r="G149" s="241"/>
      <c r="H149" s="243" t="s">
        <v>1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174</v>
      </c>
      <c r="AU149" s="250" t="s">
        <v>87</v>
      </c>
      <c r="AV149" s="13" t="s">
        <v>85</v>
      </c>
      <c r="AW149" s="13" t="s">
        <v>34</v>
      </c>
      <c r="AX149" s="13" t="s">
        <v>78</v>
      </c>
      <c r="AY149" s="250" t="s">
        <v>165</v>
      </c>
    </row>
    <row r="150" s="13" customFormat="1">
      <c r="A150" s="13"/>
      <c r="B150" s="240"/>
      <c r="C150" s="241"/>
      <c r="D150" s="242" t="s">
        <v>174</v>
      </c>
      <c r="E150" s="243" t="s">
        <v>1</v>
      </c>
      <c r="F150" s="244" t="s">
        <v>3447</v>
      </c>
      <c r="G150" s="241"/>
      <c r="H150" s="243" t="s">
        <v>1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174</v>
      </c>
      <c r="AU150" s="250" t="s">
        <v>87</v>
      </c>
      <c r="AV150" s="13" t="s">
        <v>85</v>
      </c>
      <c r="AW150" s="13" t="s">
        <v>34</v>
      </c>
      <c r="AX150" s="13" t="s">
        <v>78</v>
      </c>
      <c r="AY150" s="250" t="s">
        <v>165</v>
      </c>
    </row>
    <row r="151" s="14" customFormat="1">
      <c r="A151" s="14"/>
      <c r="B151" s="251"/>
      <c r="C151" s="252"/>
      <c r="D151" s="242" t="s">
        <v>174</v>
      </c>
      <c r="E151" s="253" t="s">
        <v>1</v>
      </c>
      <c r="F151" s="254" t="s">
        <v>85</v>
      </c>
      <c r="G151" s="252"/>
      <c r="H151" s="255">
        <v>1</v>
      </c>
      <c r="I151" s="256"/>
      <c r="J151" s="252"/>
      <c r="K151" s="252"/>
      <c r="L151" s="257"/>
      <c r="M151" s="309"/>
      <c r="N151" s="310"/>
      <c r="O151" s="310"/>
      <c r="P151" s="310"/>
      <c r="Q151" s="310"/>
      <c r="R151" s="310"/>
      <c r="S151" s="310"/>
      <c r="T151" s="31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1" t="s">
        <v>174</v>
      </c>
      <c r="AU151" s="261" t="s">
        <v>87</v>
      </c>
      <c r="AV151" s="14" t="s">
        <v>87</v>
      </c>
      <c r="AW151" s="14" t="s">
        <v>34</v>
      </c>
      <c r="AX151" s="14" t="s">
        <v>85</v>
      </c>
      <c r="AY151" s="261" t="s">
        <v>165</v>
      </c>
    </row>
    <row r="152" s="2" customFormat="1" ht="6.96" customHeight="1">
      <c r="A152" s="39"/>
      <c r="B152" s="67"/>
      <c r="C152" s="68"/>
      <c r="D152" s="68"/>
      <c r="E152" s="68"/>
      <c r="F152" s="68"/>
      <c r="G152" s="68"/>
      <c r="H152" s="68"/>
      <c r="I152" s="68"/>
      <c r="J152" s="68"/>
      <c r="K152" s="68"/>
      <c r="L152" s="45"/>
      <c r="M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</row>
  </sheetData>
  <sheetProtection sheet="1" autoFilter="0" formatColumns="0" formatRows="0" objects="1" scenarios="1" spinCount="100000" saltValue="EZpz8hRAU1qVBl1MeRqEz55papv+cxK1ycN4m+O/zPvaLNvHwAosEnKCq+mAR8Q1KkFWHv1axowY3z+6fLHq6A==" hashValue="T4YV2xqSC8PHCR5DDO4OgkLqCkkCx0mdsJAII9krpU/KfHpK/iomSRs3ecebQectPT9ZV0NfOOYUIGOI57hXpQ==" algorithmName="SHA-512" password="CC35"/>
  <autoFilter ref="C122:K15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7"/>
      <c r="C3" s="148"/>
      <c r="D3" s="148"/>
      <c r="E3" s="148"/>
      <c r="F3" s="148"/>
      <c r="G3" s="148"/>
      <c r="H3" s="21"/>
    </row>
    <row r="4" s="1" customFormat="1" ht="24.96" customHeight="1">
      <c r="B4" s="21"/>
      <c r="C4" s="149" t="s">
        <v>3448</v>
      </c>
      <c r="H4" s="21"/>
    </row>
    <row r="5" s="1" customFormat="1" ht="12" customHeight="1">
      <c r="B5" s="21"/>
      <c r="C5" s="312" t="s">
        <v>13</v>
      </c>
      <c r="D5" s="157" t="s">
        <v>14</v>
      </c>
      <c r="E5" s="1"/>
      <c r="F5" s="1"/>
      <c r="H5" s="21"/>
    </row>
    <row r="6" s="1" customFormat="1" ht="36.96" customHeight="1">
      <c r="B6" s="21"/>
      <c r="C6" s="313" t="s">
        <v>16</v>
      </c>
      <c r="D6" s="314" t="s">
        <v>17</v>
      </c>
      <c r="E6" s="1"/>
      <c r="F6" s="1"/>
      <c r="H6" s="21"/>
    </row>
    <row r="7" s="1" customFormat="1" ht="24.75" customHeight="1">
      <c r="B7" s="21"/>
      <c r="C7" s="151" t="s">
        <v>22</v>
      </c>
      <c r="D7" s="154" t="str">
        <f>'Rekapitulace stavby'!AN8</f>
        <v>17. 10. 2023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0"/>
      <c r="B9" s="315"/>
      <c r="C9" s="316" t="s">
        <v>59</v>
      </c>
      <c r="D9" s="317" t="s">
        <v>60</v>
      </c>
      <c r="E9" s="317" t="s">
        <v>152</v>
      </c>
      <c r="F9" s="318" t="s">
        <v>3449</v>
      </c>
      <c r="G9" s="200"/>
      <c r="H9" s="315"/>
    </row>
    <row r="10" s="2" customFormat="1" ht="26.4" customHeight="1">
      <c r="A10" s="39"/>
      <c r="B10" s="45"/>
      <c r="C10" s="319" t="s">
        <v>14</v>
      </c>
      <c r="D10" s="319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320" t="s">
        <v>3450</v>
      </c>
      <c r="D11" s="321" t="s">
        <v>1228</v>
      </c>
      <c r="E11" s="322" t="s">
        <v>1</v>
      </c>
      <c r="F11" s="323">
        <v>0.20000000000000001</v>
      </c>
      <c r="G11" s="39"/>
      <c r="H11" s="45"/>
    </row>
    <row r="12" s="2" customFormat="1" ht="16.8" customHeight="1">
      <c r="A12" s="39"/>
      <c r="B12" s="45"/>
      <c r="C12" s="324" t="s">
        <v>1</v>
      </c>
      <c r="D12" s="324" t="s">
        <v>3451</v>
      </c>
      <c r="E12" s="18" t="s">
        <v>1</v>
      </c>
      <c r="F12" s="325">
        <v>0.20000000000000001</v>
      </c>
      <c r="G12" s="39"/>
      <c r="H12" s="45"/>
    </row>
    <row r="13" s="2" customFormat="1" ht="7.44" customHeight="1">
      <c r="A13" s="39"/>
      <c r="B13" s="180"/>
      <c r="C13" s="181"/>
      <c r="D13" s="181"/>
      <c r="E13" s="181"/>
      <c r="F13" s="181"/>
      <c r="G13" s="181"/>
      <c r="H13" s="45"/>
    </row>
    <row r="14" s="2" customFormat="1">
      <c r="A14" s="39"/>
      <c r="B14" s="39"/>
      <c r="C14" s="39"/>
      <c r="D14" s="39"/>
      <c r="E14" s="39"/>
      <c r="F14" s="39"/>
      <c r="G14" s="39"/>
      <c r="H14" s="39"/>
    </row>
  </sheetData>
  <sheetProtection sheet="1" formatColumns="0" formatRows="0" objects="1" scenarios="1" spinCount="100000" saltValue="xl2NjeQjpQ68qgcE8No8OKpJuJ1vxK+mSl8v3HcuPm0SDRfgEFGTpQ/fCrljM+UNY3EvOGSNfwpSAUJcwPD6Ow==" hashValue="j0wib6UDrsRWSTq1GP3OgxVBXtvZuyo0rWnkqG4Cj40qSocH3Mb8moT/MXrA85tIo1fllpUpPe+GzzUFcg44o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123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stávající přístavby a spojovacího krčku Základní Škola, ul. Komenského č.p.11, Ústí nad Orlicí</v>
      </c>
      <c r="F7" s="151"/>
      <c r="G7" s="151"/>
      <c r="H7" s="151"/>
      <c r="L7" s="21"/>
    </row>
    <row r="8" s="1" customFormat="1" ht="12" customHeight="1">
      <c r="B8" s="21"/>
      <c r="D8" s="151" t="s">
        <v>124</v>
      </c>
      <c r="L8" s="21"/>
    </row>
    <row r="9" s="2" customFormat="1" ht="16.5" customHeight="1">
      <c r="A9" s="39"/>
      <c r="B9" s="45"/>
      <c r="C9" s="39"/>
      <c r="D9" s="39"/>
      <c r="E9" s="152" t="s">
        <v>125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126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127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17. 10. 2023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ROUND(J137,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ROUND((SUM(BE137:BE1317)),  2)</f>
        <v>0</v>
      </c>
      <c r="G35" s="39"/>
      <c r="H35" s="39"/>
      <c r="I35" s="165">
        <v>0.20999999999999999</v>
      </c>
      <c r="J35" s="164">
        <f>ROUND(((SUM(BE137:BE1317))*I35),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ROUND((SUM(BF137:BF1317)),  2)</f>
        <v>0</v>
      </c>
      <c r="G36" s="39"/>
      <c r="H36" s="39"/>
      <c r="I36" s="165">
        <v>0.14999999999999999</v>
      </c>
      <c r="J36" s="164">
        <f>ROUND(((SUM(BF137:BF1317))*I36),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ROUND((SUM(BG137:BG1317)),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ROUND((SUM(BH137:BH1317)),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ROUND((SUM(BI137:BI1317)),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stávající přístavby a spojovacího krčku Základní Škola, ul. Komenského č.p.11, Ústí nad Orlicí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124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125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126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01 - architektonicko-stavební řešení - bez výplní otvorů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ul. Komenského č.p.11, Ústí nad Orlicí</v>
      </c>
      <c r="G91" s="41"/>
      <c r="H91" s="41"/>
      <c r="I91" s="33" t="s">
        <v>22</v>
      </c>
      <c r="J91" s="80" t="str">
        <f>IF(J14="","",J14)</f>
        <v>17. 10. 2023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54.45" customHeight="1">
      <c r="A93" s="39"/>
      <c r="B93" s="40"/>
      <c r="C93" s="33" t="s">
        <v>24</v>
      </c>
      <c r="D93" s="41"/>
      <c r="E93" s="41"/>
      <c r="F93" s="28" t="str">
        <f>E17</f>
        <v>Město Ústí nad Orlicí, Sychrova 16, Ústí n. Orlicí</v>
      </c>
      <c r="G93" s="41"/>
      <c r="H93" s="41"/>
      <c r="I93" s="33" t="s">
        <v>31</v>
      </c>
      <c r="J93" s="37" t="str">
        <f>E23</f>
        <v>ŽÁROVKA PROJEKTANTI,Křižíkova 788/2,Hradec Králové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129</v>
      </c>
      <c r="D96" s="186"/>
      <c r="E96" s="186"/>
      <c r="F96" s="186"/>
      <c r="G96" s="186"/>
      <c r="H96" s="186"/>
      <c r="I96" s="186"/>
      <c r="J96" s="187" t="s">
        <v>130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131</v>
      </c>
      <c r="D98" s="41"/>
      <c r="E98" s="41"/>
      <c r="F98" s="41"/>
      <c r="G98" s="41"/>
      <c r="H98" s="41"/>
      <c r="I98" s="41"/>
      <c r="J98" s="111">
        <f>J137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132</v>
      </c>
    </row>
    <row r="99" s="9" customFormat="1" ht="24.96" customHeight="1">
      <c r="A99" s="9"/>
      <c r="B99" s="189"/>
      <c r="C99" s="190"/>
      <c r="D99" s="191" t="s">
        <v>133</v>
      </c>
      <c r="E99" s="192"/>
      <c r="F99" s="192"/>
      <c r="G99" s="192"/>
      <c r="H99" s="192"/>
      <c r="I99" s="192"/>
      <c r="J99" s="193">
        <f>J138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134</v>
      </c>
      <c r="E100" s="197"/>
      <c r="F100" s="197"/>
      <c r="G100" s="197"/>
      <c r="H100" s="197"/>
      <c r="I100" s="197"/>
      <c r="J100" s="198">
        <f>J139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135</v>
      </c>
      <c r="E101" s="197"/>
      <c r="F101" s="197"/>
      <c r="G101" s="197"/>
      <c r="H101" s="197"/>
      <c r="I101" s="197"/>
      <c r="J101" s="198">
        <f>J158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136</v>
      </c>
      <c r="E102" s="197"/>
      <c r="F102" s="197"/>
      <c r="G102" s="197"/>
      <c r="H102" s="197"/>
      <c r="I102" s="197"/>
      <c r="J102" s="198">
        <f>J455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137</v>
      </c>
      <c r="E103" s="197"/>
      <c r="F103" s="197"/>
      <c r="G103" s="197"/>
      <c r="H103" s="197"/>
      <c r="I103" s="197"/>
      <c r="J103" s="198">
        <f>J674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138</v>
      </c>
      <c r="E104" s="197"/>
      <c r="F104" s="197"/>
      <c r="G104" s="197"/>
      <c r="H104" s="197"/>
      <c r="I104" s="197"/>
      <c r="J104" s="198">
        <f>J694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9"/>
      <c r="C105" s="190"/>
      <c r="D105" s="191" t="s">
        <v>139</v>
      </c>
      <c r="E105" s="192"/>
      <c r="F105" s="192"/>
      <c r="G105" s="192"/>
      <c r="H105" s="192"/>
      <c r="I105" s="192"/>
      <c r="J105" s="193">
        <f>J696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5"/>
      <c r="C106" s="134"/>
      <c r="D106" s="196" t="s">
        <v>140</v>
      </c>
      <c r="E106" s="197"/>
      <c r="F106" s="197"/>
      <c r="G106" s="197"/>
      <c r="H106" s="197"/>
      <c r="I106" s="197"/>
      <c r="J106" s="198">
        <f>J697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141</v>
      </c>
      <c r="E107" s="197"/>
      <c r="F107" s="197"/>
      <c r="G107" s="197"/>
      <c r="H107" s="197"/>
      <c r="I107" s="197"/>
      <c r="J107" s="198">
        <f>J791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142</v>
      </c>
      <c r="E108" s="197"/>
      <c r="F108" s="197"/>
      <c r="G108" s="197"/>
      <c r="H108" s="197"/>
      <c r="I108" s="197"/>
      <c r="J108" s="198">
        <f>J855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143</v>
      </c>
      <c r="E109" s="197"/>
      <c r="F109" s="197"/>
      <c r="G109" s="197"/>
      <c r="H109" s="197"/>
      <c r="I109" s="197"/>
      <c r="J109" s="198">
        <f>J866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144</v>
      </c>
      <c r="E110" s="197"/>
      <c r="F110" s="197"/>
      <c r="G110" s="197"/>
      <c r="H110" s="197"/>
      <c r="I110" s="197"/>
      <c r="J110" s="198">
        <f>J874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145</v>
      </c>
      <c r="E111" s="197"/>
      <c r="F111" s="197"/>
      <c r="G111" s="197"/>
      <c r="H111" s="197"/>
      <c r="I111" s="197"/>
      <c r="J111" s="198">
        <f>J907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146</v>
      </c>
      <c r="E112" s="197"/>
      <c r="F112" s="197"/>
      <c r="G112" s="197"/>
      <c r="H112" s="197"/>
      <c r="I112" s="197"/>
      <c r="J112" s="198">
        <f>J1013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147</v>
      </c>
      <c r="E113" s="197"/>
      <c r="F113" s="197"/>
      <c r="G113" s="197"/>
      <c r="H113" s="197"/>
      <c r="I113" s="197"/>
      <c r="J113" s="198">
        <f>J1020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148</v>
      </c>
      <c r="E114" s="197"/>
      <c r="F114" s="197"/>
      <c r="G114" s="197"/>
      <c r="H114" s="197"/>
      <c r="I114" s="197"/>
      <c r="J114" s="198">
        <f>J1070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4"/>
      <c r="D115" s="196" t="s">
        <v>149</v>
      </c>
      <c r="E115" s="197"/>
      <c r="F115" s="197"/>
      <c r="G115" s="197"/>
      <c r="H115" s="197"/>
      <c r="I115" s="197"/>
      <c r="J115" s="198">
        <f>J1221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150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16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6.25" customHeight="1">
      <c r="A125" s="39"/>
      <c r="B125" s="40"/>
      <c r="C125" s="41"/>
      <c r="D125" s="41"/>
      <c r="E125" s="184" t="str">
        <f>E7</f>
        <v>Stavební úpravy stávající přístavby a spojovacího krčku Základní Škola, ul. Komenského č.p.11, Ústí nad Orlicí</v>
      </c>
      <c r="F125" s="33"/>
      <c r="G125" s="33"/>
      <c r="H125" s="33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" customFormat="1" ht="12" customHeight="1">
      <c r="B126" s="22"/>
      <c r="C126" s="33" t="s">
        <v>124</v>
      </c>
      <c r="D126" s="23"/>
      <c r="E126" s="23"/>
      <c r="F126" s="23"/>
      <c r="G126" s="23"/>
      <c r="H126" s="23"/>
      <c r="I126" s="23"/>
      <c r="J126" s="23"/>
      <c r="K126" s="23"/>
      <c r="L126" s="21"/>
    </row>
    <row r="127" s="2" customFormat="1" ht="16.5" customHeight="1">
      <c r="A127" s="39"/>
      <c r="B127" s="40"/>
      <c r="C127" s="41"/>
      <c r="D127" s="41"/>
      <c r="E127" s="184" t="s">
        <v>125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126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E11</f>
        <v>01 - architektonicko-stavební řešení - bez výplní otvorů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20</v>
      </c>
      <c r="D131" s="41"/>
      <c r="E131" s="41"/>
      <c r="F131" s="28" t="str">
        <f>F14</f>
        <v>ul. Komenského č.p.11, Ústí nad Orlicí</v>
      </c>
      <c r="G131" s="41"/>
      <c r="H131" s="41"/>
      <c r="I131" s="33" t="s">
        <v>22</v>
      </c>
      <c r="J131" s="80" t="str">
        <f>IF(J14="","",J14)</f>
        <v>17. 10. 2023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54.45" customHeight="1">
      <c r="A133" s="39"/>
      <c r="B133" s="40"/>
      <c r="C133" s="33" t="s">
        <v>24</v>
      </c>
      <c r="D133" s="41"/>
      <c r="E133" s="41"/>
      <c r="F133" s="28" t="str">
        <f>E17</f>
        <v>Město Ústí nad Orlicí, Sychrova 16, Ústí n. Orlicí</v>
      </c>
      <c r="G133" s="41"/>
      <c r="H133" s="41"/>
      <c r="I133" s="33" t="s">
        <v>31</v>
      </c>
      <c r="J133" s="37" t="str">
        <f>E23</f>
        <v>ŽÁROVKA PROJEKTANTI,Křižíkova 788/2,Hradec Králové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29</v>
      </c>
      <c r="D134" s="41"/>
      <c r="E134" s="41"/>
      <c r="F134" s="28" t="str">
        <f>IF(E20="","",E20)</f>
        <v>Vyplň údaj</v>
      </c>
      <c r="G134" s="41"/>
      <c r="H134" s="41"/>
      <c r="I134" s="33" t="s">
        <v>35</v>
      </c>
      <c r="J134" s="37" t="str">
        <f>E26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200"/>
      <c r="B136" s="201"/>
      <c r="C136" s="202" t="s">
        <v>151</v>
      </c>
      <c r="D136" s="203" t="s">
        <v>63</v>
      </c>
      <c r="E136" s="203" t="s">
        <v>59</v>
      </c>
      <c r="F136" s="203" t="s">
        <v>60</v>
      </c>
      <c r="G136" s="203" t="s">
        <v>152</v>
      </c>
      <c r="H136" s="203" t="s">
        <v>153</v>
      </c>
      <c r="I136" s="203" t="s">
        <v>154</v>
      </c>
      <c r="J136" s="203" t="s">
        <v>130</v>
      </c>
      <c r="K136" s="204" t="s">
        <v>155</v>
      </c>
      <c r="L136" s="205"/>
      <c r="M136" s="101" t="s">
        <v>1</v>
      </c>
      <c r="N136" s="102" t="s">
        <v>42</v>
      </c>
      <c r="O136" s="102" t="s">
        <v>156</v>
      </c>
      <c r="P136" s="102" t="s">
        <v>157</v>
      </c>
      <c r="Q136" s="102" t="s">
        <v>158</v>
      </c>
      <c r="R136" s="102" t="s">
        <v>159</v>
      </c>
      <c r="S136" s="102" t="s">
        <v>160</v>
      </c>
      <c r="T136" s="103" t="s">
        <v>161</v>
      </c>
      <c r="U136" s="200"/>
      <c r="V136" s="200"/>
      <c r="W136" s="200"/>
      <c r="X136" s="200"/>
      <c r="Y136" s="200"/>
      <c r="Z136" s="200"/>
      <c r="AA136" s="200"/>
      <c r="AB136" s="200"/>
      <c r="AC136" s="200"/>
      <c r="AD136" s="200"/>
      <c r="AE136" s="200"/>
    </row>
    <row r="137" s="2" customFormat="1" ht="22.8" customHeight="1">
      <c r="A137" s="39"/>
      <c r="B137" s="40"/>
      <c r="C137" s="108" t="s">
        <v>162</v>
      </c>
      <c r="D137" s="41"/>
      <c r="E137" s="41"/>
      <c r="F137" s="41"/>
      <c r="G137" s="41"/>
      <c r="H137" s="41"/>
      <c r="I137" s="41"/>
      <c r="J137" s="206">
        <f>BK137</f>
        <v>0</v>
      </c>
      <c r="K137" s="41"/>
      <c r="L137" s="45"/>
      <c r="M137" s="104"/>
      <c r="N137" s="207"/>
      <c r="O137" s="105"/>
      <c r="P137" s="208">
        <f>P138+P696</f>
        <v>0</v>
      </c>
      <c r="Q137" s="105"/>
      <c r="R137" s="208">
        <f>R138+R696</f>
        <v>146.10693046401082</v>
      </c>
      <c r="S137" s="105"/>
      <c r="T137" s="209">
        <f>T138+T696</f>
        <v>64.005226700000009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77</v>
      </c>
      <c r="AU137" s="18" t="s">
        <v>132</v>
      </c>
      <c r="BK137" s="210">
        <f>BK138+BK696</f>
        <v>0</v>
      </c>
    </row>
    <row r="138" s="12" customFormat="1" ht="25.92" customHeight="1">
      <c r="A138" s="12"/>
      <c r="B138" s="211"/>
      <c r="C138" s="212"/>
      <c r="D138" s="213" t="s">
        <v>77</v>
      </c>
      <c r="E138" s="214" t="s">
        <v>163</v>
      </c>
      <c r="F138" s="214" t="s">
        <v>164</v>
      </c>
      <c r="G138" s="212"/>
      <c r="H138" s="212"/>
      <c r="I138" s="215"/>
      <c r="J138" s="216">
        <f>BK138</f>
        <v>0</v>
      </c>
      <c r="K138" s="212"/>
      <c r="L138" s="217"/>
      <c r="M138" s="218"/>
      <c r="N138" s="219"/>
      <c r="O138" s="219"/>
      <c r="P138" s="220">
        <f>P139+P158+P455+P674+P694</f>
        <v>0</v>
      </c>
      <c r="Q138" s="219"/>
      <c r="R138" s="220">
        <f>R139+R158+R455+R674+R694</f>
        <v>65.08811987</v>
      </c>
      <c r="S138" s="219"/>
      <c r="T138" s="221">
        <f>T139+T158+T455+T674+T694</f>
        <v>19.408567999999999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2" t="s">
        <v>85</v>
      </c>
      <c r="AT138" s="223" t="s">
        <v>77</v>
      </c>
      <c r="AU138" s="223" t="s">
        <v>78</v>
      </c>
      <c r="AY138" s="222" t="s">
        <v>165</v>
      </c>
      <c r="BK138" s="224">
        <f>BK139+BK158+BK455+BK674+BK694</f>
        <v>0</v>
      </c>
    </row>
    <row r="139" s="12" customFormat="1" ht="22.8" customHeight="1">
      <c r="A139" s="12"/>
      <c r="B139" s="211"/>
      <c r="C139" s="212"/>
      <c r="D139" s="213" t="s">
        <v>77</v>
      </c>
      <c r="E139" s="225" t="s">
        <v>85</v>
      </c>
      <c r="F139" s="225" t="s">
        <v>166</v>
      </c>
      <c r="G139" s="212"/>
      <c r="H139" s="212"/>
      <c r="I139" s="215"/>
      <c r="J139" s="226">
        <f>BK139</f>
        <v>0</v>
      </c>
      <c r="K139" s="212"/>
      <c r="L139" s="217"/>
      <c r="M139" s="218"/>
      <c r="N139" s="219"/>
      <c r="O139" s="219"/>
      <c r="P139" s="220">
        <f>SUM(P140:P157)</f>
        <v>0</v>
      </c>
      <c r="Q139" s="219"/>
      <c r="R139" s="220">
        <f>SUM(R140:R157)</f>
        <v>0</v>
      </c>
      <c r="S139" s="219"/>
      <c r="T139" s="221">
        <f>SUM(T140:T157)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2" t="s">
        <v>85</v>
      </c>
      <c r="AT139" s="223" t="s">
        <v>77</v>
      </c>
      <c r="AU139" s="223" t="s">
        <v>85</v>
      </c>
      <c r="AY139" s="222" t="s">
        <v>165</v>
      </c>
      <c r="BK139" s="224">
        <f>SUM(BK140:BK157)</f>
        <v>0</v>
      </c>
    </row>
    <row r="140" s="2" customFormat="1" ht="44.25" customHeight="1">
      <c r="A140" s="39"/>
      <c r="B140" s="40"/>
      <c r="C140" s="227" t="s">
        <v>85</v>
      </c>
      <c r="D140" s="227" t="s">
        <v>167</v>
      </c>
      <c r="E140" s="228" t="s">
        <v>168</v>
      </c>
      <c r="F140" s="229" t="s">
        <v>169</v>
      </c>
      <c r="G140" s="230" t="s">
        <v>170</v>
      </c>
      <c r="H140" s="231">
        <v>88.358999999999995</v>
      </c>
      <c r="I140" s="232"/>
      <c r="J140" s="233">
        <f>ROUND(I140*H140,2)</f>
        <v>0</v>
      </c>
      <c r="K140" s="229" t="s">
        <v>171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172</v>
      </c>
      <c r="AT140" s="238" t="s">
        <v>167</v>
      </c>
      <c r="AU140" s="238" t="s">
        <v>87</v>
      </c>
      <c r="AY140" s="18" t="s">
        <v>165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172</v>
      </c>
      <c r="BM140" s="238" t="s">
        <v>173</v>
      </c>
    </row>
    <row r="141" s="13" customFormat="1">
      <c r="A141" s="13"/>
      <c r="B141" s="240"/>
      <c r="C141" s="241"/>
      <c r="D141" s="242" t="s">
        <v>174</v>
      </c>
      <c r="E141" s="243" t="s">
        <v>1</v>
      </c>
      <c r="F141" s="244" t="s">
        <v>175</v>
      </c>
      <c r="G141" s="241"/>
      <c r="H141" s="243" t="s">
        <v>1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174</v>
      </c>
      <c r="AU141" s="250" t="s">
        <v>87</v>
      </c>
      <c r="AV141" s="13" t="s">
        <v>85</v>
      </c>
      <c r="AW141" s="13" t="s">
        <v>34</v>
      </c>
      <c r="AX141" s="13" t="s">
        <v>78</v>
      </c>
      <c r="AY141" s="250" t="s">
        <v>165</v>
      </c>
    </row>
    <row r="142" s="13" customFormat="1">
      <c r="A142" s="13"/>
      <c r="B142" s="240"/>
      <c r="C142" s="241"/>
      <c r="D142" s="242" t="s">
        <v>174</v>
      </c>
      <c r="E142" s="243" t="s">
        <v>1</v>
      </c>
      <c r="F142" s="244" t="s">
        <v>176</v>
      </c>
      <c r="G142" s="241"/>
      <c r="H142" s="243" t="s">
        <v>1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174</v>
      </c>
      <c r="AU142" s="250" t="s">
        <v>87</v>
      </c>
      <c r="AV142" s="13" t="s">
        <v>85</v>
      </c>
      <c r="AW142" s="13" t="s">
        <v>34</v>
      </c>
      <c r="AX142" s="13" t="s">
        <v>78</v>
      </c>
      <c r="AY142" s="250" t="s">
        <v>165</v>
      </c>
    </row>
    <row r="143" s="13" customFormat="1">
      <c r="A143" s="13"/>
      <c r="B143" s="240"/>
      <c r="C143" s="241"/>
      <c r="D143" s="242" t="s">
        <v>174</v>
      </c>
      <c r="E143" s="243" t="s">
        <v>1</v>
      </c>
      <c r="F143" s="244" t="s">
        <v>177</v>
      </c>
      <c r="G143" s="241"/>
      <c r="H143" s="243" t="s">
        <v>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174</v>
      </c>
      <c r="AU143" s="250" t="s">
        <v>87</v>
      </c>
      <c r="AV143" s="13" t="s">
        <v>85</v>
      </c>
      <c r="AW143" s="13" t="s">
        <v>34</v>
      </c>
      <c r="AX143" s="13" t="s">
        <v>78</v>
      </c>
      <c r="AY143" s="250" t="s">
        <v>165</v>
      </c>
    </row>
    <row r="144" s="14" customFormat="1">
      <c r="A144" s="14"/>
      <c r="B144" s="251"/>
      <c r="C144" s="252"/>
      <c r="D144" s="242" t="s">
        <v>174</v>
      </c>
      <c r="E144" s="253" t="s">
        <v>1</v>
      </c>
      <c r="F144" s="254" t="s">
        <v>178</v>
      </c>
      <c r="G144" s="252"/>
      <c r="H144" s="255">
        <v>8.0920000000000005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174</v>
      </c>
      <c r="AU144" s="261" t="s">
        <v>87</v>
      </c>
      <c r="AV144" s="14" t="s">
        <v>87</v>
      </c>
      <c r="AW144" s="14" t="s">
        <v>34</v>
      </c>
      <c r="AX144" s="14" t="s">
        <v>78</v>
      </c>
      <c r="AY144" s="261" t="s">
        <v>165</v>
      </c>
    </row>
    <row r="145" s="13" customFormat="1">
      <c r="A145" s="13"/>
      <c r="B145" s="240"/>
      <c r="C145" s="241"/>
      <c r="D145" s="242" t="s">
        <v>174</v>
      </c>
      <c r="E145" s="243" t="s">
        <v>1</v>
      </c>
      <c r="F145" s="244" t="s">
        <v>179</v>
      </c>
      <c r="G145" s="241"/>
      <c r="H145" s="243" t="s">
        <v>1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174</v>
      </c>
      <c r="AU145" s="250" t="s">
        <v>87</v>
      </c>
      <c r="AV145" s="13" t="s">
        <v>85</v>
      </c>
      <c r="AW145" s="13" t="s">
        <v>34</v>
      </c>
      <c r="AX145" s="13" t="s">
        <v>78</v>
      </c>
      <c r="AY145" s="250" t="s">
        <v>165</v>
      </c>
    </row>
    <row r="146" s="13" customFormat="1">
      <c r="A146" s="13"/>
      <c r="B146" s="240"/>
      <c r="C146" s="241"/>
      <c r="D146" s="242" t="s">
        <v>174</v>
      </c>
      <c r="E146" s="243" t="s">
        <v>1</v>
      </c>
      <c r="F146" s="244" t="s">
        <v>177</v>
      </c>
      <c r="G146" s="241"/>
      <c r="H146" s="243" t="s">
        <v>1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174</v>
      </c>
      <c r="AU146" s="250" t="s">
        <v>87</v>
      </c>
      <c r="AV146" s="13" t="s">
        <v>85</v>
      </c>
      <c r="AW146" s="13" t="s">
        <v>34</v>
      </c>
      <c r="AX146" s="13" t="s">
        <v>78</v>
      </c>
      <c r="AY146" s="250" t="s">
        <v>165</v>
      </c>
    </row>
    <row r="147" s="13" customFormat="1">
      <c r="A147" s="13"/>
      <c r="B147" s="240"/>
      <c r="C147" s="241"/>
      <c r="D147" s="242" t="s">
        <v>174</v>
      </c>
      <c r="E147" s="243" t="s">
        <v>1</v>
      </c>
      <c r="F147" s="244" t="s">
        <v>180</v>
      </c>
      <c r="G147" s="241"/>
      <c r="H147" s="243" t="s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174</v>
      </c>
      <c r="AU147" s="250" t="s">
        <v>87</v>
      </c>
      <c r="AV147" s="13" t="s">
        <v>85</v>
      </c>
      <c r="AW147" s="13" t="s">
        <v>34</v>
      </c>
      <c r="AX147" s="13" t="s">
        <v>78</v>
      </c>
      <c r="AY147" s="250" t="s">
        <v>165</v>
      </c>
    </row>
    <row r="148" s="14" customFormat="1">
      <c r="A148" s="14"/>
      <c r="B148" s="251"/>
      <c r="C148" s="252"/>
      <c r="D148" s="242" t="s">
        <v>174</v>
      </c>
      <c r="E148" s="253" t="s">
        <v>1</v>
      </c>
      <c r="F148" s="254" t="s">
        <v>181</v>
      </c>
      <c r="G148" s="252"/>
      <c r="H148" s="255">
        <v>9.7439999999999998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174</v>
      </c>
      <c r="AU148" s="261" t="s">
        <v>87</v>
      </c>
      <c r="AV148" s="14" t="s">
        <v>87</v>
      </c>
      <c r="AW148" s="14" t="s">
        <v>34</v>
      </c>
      <c r="AX148" s="14" t="s">
        <v>78</v>
      </c>
      <c r="AY148" s="261" t="s">
        <v>165</v>
      </c>
    </row>
    <row r="149" s="13" customFormat="1">
      <c r="A149" s="13"/>
      <c r="B149" s="240"/>
      <c r="C149" s="241"/>
      <c r="D149" s="242" t="s">
        <v>174</v>
      </c>
      <c r="E149" s="243" t="s">
        <v>1</v>
      </c>
      <c r="F149" s="244" t="s">
        <v>182</v>
      </c>
      <c r="G149" s="241"/>
      <c r="H149" s="243" t="s">
        <v>1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174</v>
      </c>
      <c r="AU149" s="250" t="s">
        <v>87</v>
      </c>
      <c r="AV149" s="13" t="s">
        <v>85</v>
      </c>
      <c r="AW149" s="13" t="s">
        <v>34</v>
      </c>
      <c r="AX149" s="13" t="s">
        <v>78</v>
      </c>
      <c r="AY149" s="250" t="s">
        <v>165</v>
      </c>
    </row>
    <row r="150" s="14" customFormat="1">
      <c r="A150" s="14"/>
      <c r="B150" s="251"/>
      <c r="C150" s="252"/>
      <c r="D150" s="242" t="s">
        <v>174</v>
      </c>
      <c r="E150" s="253" t="s">
        <v>1</v>
      </c>
      <c r="F150" s="254" t="s">
        <v>183</v>
      </c>
      <c r="G150" s="252"/>
      <c r="H150" s="255">
        <v>23.047000000000001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1" t="s">
        <v>174</v>
      </c>
      <c r="AU150" s="261" t="s">
        <v>87</v>
      </c>
      <c r="AV150" s="14" t="s">
        <v>87</v>
      </c>
      <c r="AW150" s="14" t="s">
        <v>34</v>
      </c>
      <c r="AX150" s="14" t="s">
        <v>78</v>
      </c>
      <c r="AY150" s="261" t="s">
        <v>165</v>
      </c>
    </row>
    <row r="151" s="13" customFormat="1">
      <c r="A151" s="13"/>
      <c r="B151" s="240"/>
      <c r="C151" s="241"/>
      <c r="D151" s="242" t="s">
        <v>174</v>
      </c>
      <c r="E151" s="243" t="s">
        <v>1</v>
      </c>
      <c r="F151" s="244" t="s">
        <v>184</v>
      </c>
      <c r="G151" s="241"/>
      <c r="H151" s="243" t="s">
        <v>1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174</v>
      </c>
      <c r="AU151" s="250" t="s">
        <v>87</v>
      </c>
      <c r="AV151" s="13" t="s">
        <v>85</v>
      </c>
      <c r="AW151" s="13" t="s">
        <v>34</v>
      </c>
      <c r="AX151" s="13" t="s">
        <v>78</v>
      </c>
      <c r="AY151" s="250" t="s">
        <v>165</v>
      </c>
    </row>
    <row r="152" s="14" customFormat="1">
      <c r="A152" s="14"/>
      <c r="B152" s="251"/>
      <c r="C152" s="252"/>
      <c r="D152" s="242" t="s">
        <v>174</v>
      </c>
      <c r="E152" s="253" t="s">
        <v>1</v>
      </c>
      <c r="F152" s="254" t="s">
        <v>185</v>
      </c>
      <c r="G152" s="252"/>
      <c r="H152" s="255">
        <v>16.878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174</v>
      </c>
      <c r="AU152" s="261" t="s">
        <v>87</v>
      </c>
      <c r="AV152" s="14" t="s">
        <v>87</v>
      </c>
      <c r="AW152" s="14" t="s">
        <v>34</v>
      </c>
      <c r="AX152" s="14" t="s">
        <v>78</v>
      </c>
      <c r="AY152" s="261" t="s">
        <v>165</v>
      </c>
    </row>
    <row r="153" s="14" customFormat="1">
      <c r="A153" s="14"/>
      <c r="B153" s="251"/>
      <c r="C153" s="252"/>
      <c r="D153" s="242" t="s">
        <v>174</v>
      </c>
      <c r="E153" s="253" t="s">
        <v>1</v>
      </c>
      <c r="F153" s="254" t="s">
        <v>186</v>
      </c>
      <c r="G153" s="252"/>
      <c r="H153" s="255">
        <v>3.4860000000000002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174</v>
      </c>
      <c r="AU153" s="261" t="s">
        <v>87</v>
      </c>
      <c r="AV153" s="14" t="s">
        <v>87</v>
      </c>
      <c r="AW153" s="14" t="s">
        <v>34</v>
      </c>
      <c r="AX153" s="14" t="s">
        <v>78</v>
      </c>
      <c r="AY153" s="261" t="s">
        <v>165</v>
      </c>
    </row>
    <row r="154" s="13" customFormat="1">
      <c r="A154" s="13"/>
      <c r="B154" s="240"/>
      <c r="C154" s="241"/>
      <c r="D154" s="242" t="s">
        <v>174</v>
      </c>
      <c r="E154" s="243" t="s">
        <v>1</v>
      </c>
      <c r="F154" s="244" t="s">
        <v>187</v>
      </c>
      <c r="G154" s="241"/>
      <c r="H154" s="243" t="s">
        <v>1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174</v>
      </c>
      <c r="AU154" s="250" t="s">
        <v>87</v>
      </c>
      <c r="AV154" s="13" t="s">
        <v>85</v>
      </c>
      <c r="AW154" s="13" t="s">
        <v>34</v>
      </c>
      <c r="AX154" s="13" t="s">
        <v>78</v>
      </c>
      <c r="AY154" s="250" t="s">
        <v>165</v>
      </c>
    </row>
    <row r="155" s="14" customFormat="1">
      <c r="A155" s="14"/>
      <c r="B155" s="251"/>
      <c r="C155" s="252"/>
      <c r="D155" s="242" t="s">
        <v>174</v>
      </c>
      <c r="E155" s="253" t="s">
        <v>1</v>
      </c>
      <c r="F155" s="254" t="s">
        <v>188</v>
      </c>
      <c r="G155" s="252"/>
      <c r="H155" s="255">
        <v>27.111999999999998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1" t="s">
        <v>174</v>
      </c>
      <c r="AU155" s="261" t="s">
        <v>87</v>
      </c>
      <c r="AV155" s="14" t="s">
        <v>87</v>
      </c>
      <c r="AW155" s="14" t="s">
        <v>34</v>
      </c>
      <c r="AX155" s="14" t="s">
        <v>78</v>
      </c>
      <c r="AY155" s="261" t="s">
        <v>165</v>
      </c>
    </row>
    <row r="156" s="15" customFormat="1">
      <c r="A156" s="15"/>
      <c r="B156" s="262"/>
      <c r="C156" s="263"/>
      <c r="D156" s="242" t="s">
        <v>174</v>
      </c>
      <c r="E156" s="264" t="s">
        <v>1</v>
      </c>
      <c r="F156" s="265" t="s">
        <v>189</v>
      </c>
      <c r="G156" s="263"/>
      <c r="H156" s="266">
        <v>88.358999999999995</v>
      </c>
      <c r="I156" s="267"/>
      <c r="J156" s="263"/>
      <c r="K156" s="263"/>
      <c r="L156" s="268"/>
      <c r="M156" s="269"/>
      <c r="N156" s="270"/>
      <c r="O156" s="270"/>
      <c r="P156" s="270"/>
      <c r="Q156" s="270"/>
      <c r="R156" s="270"/>
      <c r="S156" s="270"/>
      <c r="T156" s="27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2" t="s">
        <v>174</v>
      </c>
      <c r="AU156" s="272" t="s">
        <v>87</v>
      </c>
      <c r="AV156" s="15" t="s">
        <v>172</v>
      </c>
      <c r="AW156" s="15" t="s">
        <v>34</v>
      </c>
      <c r="AX156" s="15" t="s">
        <v>85</v>
      </c>
      <c r="AY156" s="272" t="s">
        <v>165</v>
      </c>
    </row>
    <row r="157" s="2" customFormat="1" ht="44.25" customHeight="1">
      <c r="A157" s="39"/>
      <c r="B157" s="40"/>
      <c r="C157" s="227" t="s">
        <v>87</v>
      </c>
      <c r="D157" s="227" t="s">
        <v>167</v>
      </c>
      <c r="E157" s="228" t="s">
        <v>190</v>
      </c>
      <c r="F157" s="229" t="s">
        <v>191</v>
      </c>
      <c r="G157" s="230" t="s">
        <v>170</v>
      </c>
      <c r="H157" s="231">
        <v>88.358999999999995</v>
      </c>
      <c r="I157" s="232"/>
      <c r="J157" s="233">
        <f>ROUND(I157*H157,2)</f>
        <v>0</v>
      </c>
      <c r="K157" s="229" t="s">
        <v>171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172</v>
      </c>
      <c r="AT157" s="238" t="s">
        <v>167</v>
      </c>
      <c r="AU157" s="238" t="s">
        <v>87</v>
      </c>
      <c r="AY157" s="18" t="s">
        <v>165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172</v>
      </c>
      <c r="BM157" s="238" t="s">
        <v>192</v>
      </c>
    </row>
    <row r="158" s="12" customFormat="1" ht="22.8" customHeight="1">
      <c r="A158" s="12"/>
      <c r="B158" s="211"/>
      <c r="C158" s="212"/>
      <c r="D158" s="213" t="s">
        <v>77</v>
      </c>
      <c r="E158" s="225" t="s">
        <v>193</v>
      </c>
      <c r="F158" s="225" t="s">
        <v>194</v>
      </c>
      <c r="G158" s="212"/>
      <c r="H158" s="212"/>
      <c r="I158" s="215"/>
      <c r="J158" s="226">
        <f>BK158</f>
        <v>0</v>
      </c>
      <c r="K158" s="212"/>
      <c r="L158" s="217"/>
      <c r="M158" s="218"/>
      <c r="N158" s="219"/>
      <c r="O158" s="219"/>
      <c r="P158" s="220">
        <f>SUM(P159:P454)</f>
        <v>0</v>
      </c>
      <c r="Q158" s="219"/>
      <c r="R158" s="220">
        <f>SUM(R159:R454)</f>
        <v>46.848632389999999</v>
      </c>
      <c r="S158" s="219"/>
      <c r="T158" s="221">
        <f>SUM(T159:T454)</f>
        <v>0.659632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2" t="s">
        <v>85</v>
      </c>
      <c r="AT158" s="223" t="s">
        <v>77</v>
      </c>
      <c r="AU158" s="223" t="s">
        <v>85</v>
      </c>
      <c r="AY158" s="222" t="s">
        <v>165</v>
      </c>
      <c r="BK158" s="224">
        <f>SUM(BK159:BK454)</f>
        <v>0</v>
      </c>
    </row>
    <row r="159" s="2" customFormat="1" ht="24.15" customHeight="1">
      <c r="A159" s="39"/>
      <c r="B159" s="40"/>
      <c r="C159" s="227" t="s">
        <v>195</v>
      </c>
      <c r="D159" s="227" t="s">
        <v>167</v>
      </c>
      <c r="E159" s="228" t="s">
        <v>196</v>
      </c>
      <c r="F159" s="229" t="s">
        <v>197</v>
      </c>
      <c r="G159" s="230" t="s">
        <v>198</v>
      </c>
      <c r="H159" s="231">
        <v>9.1319999999999997</v>
      </c>
      <c r="I159" s="232"/>
      <c r="J159" s="233">
        <f>ROUND(I159*H159,2)</f>
        <v>0</v>
      </c>
      <c r="K159" s="229" t="s">
        <v>171</v>
      </c>
      <c r="L159" s="45"/>
      <c r="M159" s="234" t="s">
        <v>1</v>
      </c>
      <c r="N159" s="235" t="s">
        <v>43</v>
      </c>
      <c r="O159" s="92"/>
      <c r="P159" s="236">
        <f>O159*H159</f>
        <v>0</v>
      </c>
      <c r="Q159" s="236">
        <v>0.033579999999999999</v>
      </c>
      <c r="R159" s="236">
        <f>Q159*H159</f>
        <v>0.30665255999999996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172</v>
      </c>
      <c r="AT159" s="238" t="s">
        <v>167</v>
      </c>
      <c r="AU159" s="238" t="s">
        <v>87</v>
      </c>
      <c r="AY159" s="18" t="s">
        <v>165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85</v>
      </c>
      <c r="BK159" s="239">
        <f>ROUND(I159*H159,2)</f>
        <v>0</v>
      </c>
      <c r="BL159" s="18" t="s">
        <v>172</v>
      </c>
      <c r="BM159" s="238" t="s">
        <v>199</v>
      </c>
    </row>
    <row r="160" s="13" customFormat="1">
      <c r="A160" s="13"/>
      <c r="B160" s="240"/>
      <c r="C160" s="241"/>
      <c r="D160" s="242" t="s">
        <v>174</v>
      </c>
      <c r="E160" s="243" t="s">
        <v>1</v>
      </c>
      <c r="F160" s="244" t="s">
        <v>200</v>
      </c>
      <c r="G160" s="241"/>
      <c r="H160" s="243" t="s">
        <v>1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174</v>
      </c>
      <c r="AU160" s="250" t="s">
        <v>87</v>
      </c>
      <c r="AV160" s="13" t="s">
        <v>85</v>
      </c>
      <c r="AW160" s="13" t="s">
        <v>34</v>
      </c>
      <c r="AX160" s="13" t="s">
        <v>78</v>
      </c>
      <c r="AY160" s="250" t="s">
        <v>165</v>
      </c>
    </row>
    <row r="161" s="13" customFormat="1">
      <c r="A161" s="13"/>
      <c r="B161" s="240"/>
      <c r="C161" s="241"/>
      <c r="D161" s="242" t="s">
        <v>174</v>
      </c>
      <c r="E161" s="243" t="s">
        <v>1</v>
      </c>
      <c r="F161" s="244" t="s">
        <v>201</v>
      </c>
      <c r="G161" s="241"/>
      <c r="H161" s="243" t="s">
        <v>1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174</v>
      </c>
      <c r="AU161" s="250" t="s">
        <v>87</v>
      </c>
      <c r="AV161" s="13" t="s">
        <v>85</v>
      </c>
      <c r="AW161" s="13" t="s">
        <v>34</v>
      </c>
      <c r="AX161" s="13" t="s">
        <v>78</v>
      </c>
      <c r="AY161" s="250" t="s">
        <v>165</v>
      </c>
    </row>
    <row r="162" s="13" customFormat="1">
      <c r="A162" s="13"/>
      <c r="B162" s="240"/>
      <c r="C162" s="241"/>
      <c r="D162" s="242" t="s">
        <v>174</v>
      </c>
      <c r="E162" s="243" t="s">
        <v>1</v>
      </c>
      <c r="F162" s="244" t="s">
        <v>202</v>
      </c>
      <c r="G162" s="241"/>
      <c r="H162" s="243" t="s">
        <v>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174</v>
      </c>
      <c r="AU162" s="250" t="s">
        <v>87</v>
      </c>
      <c r="AV162" s="13" t="s">
        <v>85</v>
      </c>
      <c r="AW162" s="13" t="s">
        <v>34</v>
      </c>
      <c r="AX162" s="13" t="s">
        <v>78</v>
      </c>
      <c r="AY162" s="250" t="s">
        <v>165</v>
      </c>
    </row>
    <row r="163" s="14" customFormat="1">
      <c r="A163" s="14"/>
      <c r="B163" s="251"/>
      <c r="C163" s="252"/>
      <c r="D163" s="242" t="s">
        <v>174</v>
      </c>
      <c r="E163" s="253" t="s">
        <v>1</v>
      </c>
      <c r="F163" s="254" t="s">
        <v>203</v>
      </c>
      <c r="G163" s="252"/>
      <c r="H163" s="255">
        <v>2.036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174</v>
      </c>
      <c r="AU163" s="261" t="s">
        <v>87</v>
      </c>
      <c r="AV163" s="14" t="s">
        <v>87</v>
      </c>
      <c r="AW163" s="14" t="s">
        <v>34</v>
      </c>
      <c r="AX163" s="14" t="s">
        <v>78</v>
      </c>
      <c r="AY163" s="261" t="s">
        <v>165</v>
      </c>
    </row>
    <row r="164" s="14" customFormat="1">
      <c r="A164" s="14"/>
      <c r="B164" s="251"/>
      <c r="C164" s="252"/>
      <c r="D164" s="242" t="s">
        <v>174</v>
      </c>
      <c r="E164" s="253" t="s">
        <v>1</v>
      </c>
      <c r="F164" s="254" t="s">
        <v>204</v>
      </c>
      <c r="G164" s="252"/>
      <c r="H164" s="255">
        <v>1.256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1" t="s">
        <v>174</v>
      </c>
      <c r="AU164" s="261" t="s">
        <v>87</v>
      </c>
      <c r="AV164" s="14" t="s">
        <v>87</v>
      </c>
      <c r="AW164" s="14" t="s">
        <v>34</v>
      </c>
      <c r="AX164" s="14" t="s">
        <v>78</v>
      </c>
      <c r="AY164" s="261" t="s">
        <v>165</v>
      </c>
    </row>
    <row r="165" s="14" customFormat="1">
      <c r="A165" s="14"/>
      <c r="B165" s="251"/>
      <c r="C165" s="252"/>
      <c r="D165" s="242" t="s">
        <v>174</v>
      </c>
      <c r="E165" s="253" t="s">
        <v>1</v>
      </c>
      <c r="F165" s="254" t="s">
        <v>205</v>
      </c>
      <c r="G165" s="252"/>
      <c r="H165" s="255">
        <v>1.268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1" t="s">
        <v>174</v>
      </c>
      <c r="AU165" s="261" t="s">
        <v>87</v>
      </c>
      <c r="AV165" s="14" t="s">
        <v>87</v>
      </c>
      <c r="AW165" s="14" t="s">
        <v>34</v>
      </c>
      <c r="AX165" s="14" t="s">
        <v>78</v>
      </c>
      <c r="AY165" s="261" t="s">
        <v>165</v>
      </c>
    </row>
    <row r="166" s="13" customFormat="1">
      <c r="A166" s="13"/>
      <c r="B166" s="240"/>
      <c r="C166" s="241"/>
      <c r="D166" s="242" t="s">
        <v>174</v>
      </c>
      <c r="E166" s="243" t="s">
        <v>1</v>
      </c>
      <c r="F166" s="244" t="s">
        <v>206</v>
      </c>
      <c r="G166" s="241"/>
      <c r="H166" s="243" t="s">
        <v>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174</v>
      </c>
      <c r="AU166" s="250" t="s">
        <v>87</v>
      </c>
      <c r="AV166" s="13" t="s">
        <v>85</v>
      </c>
      <c r="AW166" s="13" t="s">
        <v>34</v>
      </c>
      <c r="AX166" s="13" t="s">
        <v>78</v>
      </c>
      <c r="AY166" s="250" t="s">
        <v>165</v>
      </c>
    </row>
    <row r="167" s="14" customFormat="1">
      <c r="A167" s="14"/>
      <c r="B167" s="251"/>
      <c r="C167" s="252"/>
      <c r="D167" s="242" t="s">
        <v>174</v>
      </c>
      <c r="E167" s="253" t="s">
        <v>1</v>
      </c>
      <c r="F167" s="254" t="s">
        <v>207</v>
      </c>
      <c r="G167" s="252"/>
      <c r="H167" s="255">
        <v>2.032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1" t="s">
        <v>174</v>
      </c>
      <c r="AU167" s="261" t="s">
        <v>87</v>
      </c>
      <c r="AV167" s="14" t="s">
        <v>87</v>
      </c>
      <c r="AW167" s="14" t="s">
        <v>34</v>
      </c>
      <c r="AX167" s="14" t="s">
        <v>78</v>
      </c>
      <c r="AY167" s="261" t="s">
        <v>165</v>
      </c>
    </row>
    <row r="168" s="14" customFormat="1">
      <c r="A168" s="14"/>
      <c r="B168" s="251"/>
      <c r="C168" s="252"/>
      <c r="D168" s="242" t="s">
        <v>174</v>
      </c>
      <c r="E168" s="253" t="s">
        <v>1</v>
      </c>
      <c r="F168" s="254" t="s">
        <v>208</v>
      </c>
      <c r="G168" s="252"/>
      <c r="H168" s="255">
        <v>2.54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174</v>
      </c>
      <c r="AU168" s="261" t="s">
        <v>87</v>
      </c>
      <c r="AV168" s="14" t="s">
        <v>87</v>
      </c>
      <c r="AW168" s="14" t="s">
        <v>34</v>
      </c>
      <c r="AX168" s="14" t="s">
        <v>78</v>
      </c>
      <c r="AY168" s="261" t="s">
        <v>165</v>
      </c>
    </row>
    <row r="169" s="15" customFormat="1">
      <c r="A169" s="15"/>
      <c r="B169" s="262"/>
      <c r="C169" s="263"/>
      <c r="D169" s="242" t="s">
        <v>174</v>
      </c>
      <c r="E169" s="264" t="s">
        <v>1</v>
      </c>
      <c r="F169" s="265" t="s">
        <v>189</v>
      </c>
      <c r="G169" s="263"/>
      <c r="H169" s="266">
        <v>9.1319999999999997</v>
      </c>
      <c r="I169" s="267"/>
      <c r="J169" s="263"/>
      <c r="K169" s="263"/>
      <c r="L169" s="268"/>
      <c r="M169" s="269"/>
      <c r="N169" s="270"/>
      <c r="O169" s="270"/>
      <c r="P169" s="270"/>
      <c r="Q169" s="270"/>
      <c r="R169" s="270"/>
      <c r="S169" s="270"/>
      <c r="T169" s="27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2" t="s">
        <v>174</v>
      </c>
      <c r="AU169" s="272" t="s">
        <v>87</v>
      </c>
      <c r="AV169" s="15" t="s">
        <v>172</v>
      </c>
      <c r="AW169" s="15" t="s">
        <v>34</v>
      </c>
      <c r="AX169" s="15" t="s">
        <v>85</v>
      </c>
      <c r="AY169" s="272" t="s">
        <v>165</v>
      </c>
    </row>
    <row r="170" s="2" customFormat="1" ht="37.8" customHeight="1">
      <c r="A170" s="39"/>
      <c r="B170" s="40"/>
      <c r="C170" s="227" t="s">
        <v>172</v>
      </c>
      <c r="D170" s="227" t="s">
        <v>167</v>
      </c>
      <c r="E170" s="228" t="s">
        <v>209</v>
      </c>
      <c r="F170" s="229" t="s">
        <v>210</v>
      </c>
      <c r="G170" s="230" t="s">
        <v>198</v>
      </c>
      <c r="H170" s="231">
        <v>329.81599999999997</v>
      </c>
      <c r="I170" s="232"/>
      <c r="J170" s="233">
        <f>ROUND(I170*H170,2)</f>
        <v>0</v>
      </c>
      <c r="K170" s="229" t="s">
        <v>171</v>
      </c>
      <c r="L170" s="45"/>
      <c r="M170" s="234" t="s">
        <v>1</v>
      </c>
      <c r="N170" s="235" t="s">
        <v>43</v>
      </c>
      <c r="O170" s="92"/>
      <c r="P170" s="236">
        <f>O170*H170</f>
        <v>0</v>
      </c>
      <c r="Q170" s="236">
        <v>0.00022000000000000001</v>
      </c>
      <c r="R170" s="236">
        <f>Q170*H170</f>
        <v>0.072559520000000002</v>
      </c>
      <c r="S170" s="236">
        <v>0.002</v>
      </c>
      <c r="T170" s="237">
        <f>S170*H170</f>
        <v>0.659632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172</v>
      </c>
      <c r="AT170" s="238" t="s">
        <v>167</v>
      </c>
      <c r="AU170" s="238" t="s">
        <v>87</v>
      </c>
      <c r="AY170" s="18" t="s">
        <v>165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172</v>
      </c>
      <c r="BM170" s="238" t="s">
        <v>211</v>
      </c>
    </row>
    <row r="171" s="13" customFormat="1">
      <c r="A171" s="13"/>
      <c r="B171" s="240"/>
      <c r="C171" s="241"/>
      <c r="D171" s="242" t="s">
        <v>174</v>
      </c>
      <c r="E171" s="243" t="s">
        <v>1</v>
      </c>
      <c r="F171" s="244" t="s">
        <v>176</v>
      </c>
      <c r="G171" s="241"/>
      <c r="H171" s="243" t="s">
        <v>1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174</v>
      </c>
      <c r="AU171" s="250" t="s">
        <v>87</v>
      </c>
      <c r="AV171" s="13" t="s">
        <v>85</v>
      </c>
      <c r="AW171" s="13" t="s">
        <v>34</v>
      </c>
      <c r="AX171" s="13" t="s">
        <v>78</v>
      </c>
      <c r="AY171" s="250" t="s">
        <v>165</v>
      </c>
    </row>
    <row r="172" s="14" customFormat="1">
      <c r="A172" s="14"/>
      <c r="B172" s="251"/>
      <c r="C172" s="252"/>
      <c r="D172" s="242" t="s">
        <v>174</v>
      </c>
      <c r="E172" s="253" t="s">
        <v>1</v>
      </c>
      <c r="F172" s="254" t="s">
        <v>212</v>
      </c>
      <c r="G172" s="252"/>
      <c r="H172" s="255">
        <v>14.645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1" t="s">
        <v>174</v>
      </c>
      <c r="AU172" s="261" t="s">
        <v>87</v>
      </c>
      <c r="AV172" s="14" t="s">
        <v>87</v>
      </c>
      <c r="AW172" s="14" t="s">
        <v>34</v>
      </c>
      <c r="AX172" s="14" t="s">
        <v>78</v>
      </c>
      <c r="AY172" s="261" t="s">
        <v>165</v>
      </c>
    </row>
    <row r="173" s="13" customFormat="1">
      <c r="A173" s="13"/>
      <c r="B173" s="240"/>
      <c r="C173" s="241"/>
      <c r="D173" s="242" t="s">
        <v>174</v>
      </c>
      <c r="E173" s="243" t="s">
        <v>1</v>
      </c>
      <c r="F173" s="244" t="s">
        <v>202</v>
      </c>
      <c r="G173" s="241"/>
      <c r="H173" s="243" t="s">
        <v>1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174</v>
      </c>
      <c r="AU173" s="250" t="s">
        <v>87</v>
      </c>
      <c r="AV173" s="13" t="s">
        <v>85</v>
      </c>
      <c r="AW173" s="13" t="s">
        <v>34</v>
      </c>
      <c r="AX173" s="13" t="s">
        <v>78</v>
      </c>
      <c r="AY173" s="250" t="s">
        <v>165</v>
      </c>
    </row>
    <row r="174" s="14" customFormat="1">
      <c r="A174" s="14"/>
      <c r="B174" s="251"/>
      <c r="C174" s="252"/>
      <c r="D174" s="242" t="s">
        <v>174</v>
      </c>
      <c r="E174" s="253" t="s">
        <v>1</v>
      </c>
      <c r="F174" s="254" t="s">
        <v>213</v>
      </c>
      <c r="G174" s="252"/>
      <c r="H174" s="255">
        <v>113.489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1" t="s">
        <v>174</v>
      </c>
      <c r="AU174" s="261" t="s">
        <v>87</v>
      </c>
      <c r="AV174" s="14" t="s">
        <v>87</v>
      </c>
      <c r="AW174" s="14" t="s">
        <v>34</v>
      </c>
      <c r="AX174" s="14" t="s">
        <v>78</v>
      </c>
      <c r="AY174" s="261" t="s">
        <v>165</v>
      </c>
    </row>
    <row r="175" s="14" customFormat="1">
      <c r="A175" s="14"/>
      <c r="B175" s="251"/>
      <c r="C175" s="252"/>
      <c r="D175" s="242" t="s">
        <v>174</v>
      </c>
      <c r="E175" s="253" t="s">
        <v>1</v>
      </c>
      <c r="F175" s="254" t="s">
        <v>214</v>
      </c>
      <c r="G175" s="252"/>
      <c r="H175" s="255">
        <v>32.543999999999997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174</v>
      </c>
      <c r="AU175" s="261" t="s">
        <v>87</v>
      </c>
      <c r="AV175" s="14" t="s">
        <v>87</v>
      </c>
      <c r="AW175" s="14" t="s">
        <v>34</v>
      </c>
      <c r="AX175" s="14" t="s">
        <v>78</v>
      </c>
      <c r="AY175" s="261" t="s">
        <v>165</v>
      </c>
    </row>
    <row r="176" s="13" customFormat="1">
      <c r="A176" s="13"/>
      <c r="B176" s="240"/>
      <c r="C176" s="241"/>
      <c r="D176" s="242" t="s">
        <v>174</v>
      </c>
      <c r="E176" s="243" t="s">
        <v>1</v>
      </c>
      <c r="F176" s="244" t="s">
        <v>206</v>
      </c>
      <c r="G176" s="241"/>
      <c r="H176" s="243" t="s">
        <v>1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174</v>
      </c>
      <c r="AU176" s="250" t="s">
        <v>87</v>
      </c>
      <c r="AV176" s="13" t="s">
        <v>85</v>
      </c>
      <c r="AW176" s="13" t="s">
        <v>34</v>
      </c>
      <c r="AX176" s="13" t="s">
        <v>78</v>
      </c>
      <c r="AY176" s="250" t="s">
        <v>165</v>
      </c>
    </row>
    <row r="177" s="14" customFormat="1">
      <c r="A177" s="14"/>
      <c r="B177" s="251"/>
      <c r="C177" s="252"/>
      <c r="D177" s="242" t="s">
        <v>174</v>
      </c>
      <c r="E177" s="253" t="s">
        <v>1</v>
      </c>
      <c r="F177" s="254" t="s">
        <v>215</v>
      </c>
      <c r="G177" s="252"/>
      <c r="H177" s="255">
        <v>128.23400000000001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174</v>
      </c>
      <c r="AU177" s="261" t="s">
        <v>87</v>
      </c>
      <c r="AV177" s="14" t="s">
        <v>87</v>
      </c>
      <c r="AW177" s="14" t="s">
        <v>34</v>
      </c>
      <c r="AX177" s="14" t="s">
        <v>78</v>
      </c>
      <c r="AY177" s="261" t="s">
        <v>165</v>
      </c>
    </row>
    <row r="178" s="13" customFormat="1">
      <c r="A178" s="13"/>
      <c r="B178" s="240"/>
      <c r="C178" s="241"/>
      <c r="D178" s="242" t="s">
        <v>174</v>
      </c>
      <c r="E178" s="243" t="s">
        <v>1</v>
      </c>
      <c r="F178" s="244" t="s">
        <v>216</v>
      </c>
      <c r="G178" s="241"/>
      <c r="H178" s="243" t="s">
        <v>1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174</v>
      </c>
      <c r="AU178" s="250" t="s">
        <v>87</v>
      </c>
      <c r="AV178" s="13" t="s">
        <v>85</v>
      </c>
      <c r="AW178" s="13" t="s">
        <v>34</v>
      </c>
      <c r="AX178" s="13" t="s">
        <v>78</v>
      </c>
      <c r="AY178" s="250" t="s">
        <v>165</v>
      </c>
    </row>
    <row r="179" s="13" customFormat="1">
      <c r="A179" s="13"/>
      <c r="B179" s="240"/>
      <c r="C179" s="241"/>
      <c r="D179" s="242" t="s">
        <v>174</v>
      </c>
      <c r="E179" s="243" t="s">
        <v>1</v>
      </c>
      <c r="F179" s="244" t="s">
        <v>202</v>
      </c>
      <c r="G179" s="241"/>
      <c r="H179" s="243" t="s">
        <v>1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174</v>
      </c>
      <c r="AU179" s="250" t="s">
        <v>87</v>
      </c>
      <c r="AV179" s="13" t="s">
        <v>85</v>
      </c>
      <c r="AW179" s="13" t="s">
        <v>34</v>
      </c>
      <c r="AX179" s="13" t="s">
        <v>78</v>
      </c>
      <c r="AY179" s="250" t="s">
        <v>165</v>
      </c>
    </row>
    <row r="180" s="14" customFormat="1">
      <c r="A180" s="14"/>
      <c r="B180" s="251"/>
      <c r="C180" s="252"/>
      <c r="D180" s="242" t="s">
        <v>174</v>
      </c>
      <c r="E180" s="253" t="s">
        <v>1</v>
      </c>
      <c r="F180" s="254" t="s">
        <v>217</v>
      </c>
      <c r="G180" s="252"/>
      <c r="H180" s="255">
        <v>11.092000000000001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1" t="s">
        <v>174</v>
      </c>
      <c r="AU180" s="261" t="s">
        <v>87</v>
      </c>
      <c r="AV180" s="14" t="s">
        <v>87</v>
      </c>
      <c r="AW180" s="14" t="s">
        <v>34</v>
      </c>
      <c r="AX180" s="14" t="s">
        <v>78</v>
      </c>
      <c r="AY180" s="261" t="s">
        <v>165</v>
      </c>
    </row>
    <row r="181" s="14" customFormat="1">
      <c r="A181" s="14"/>
      <c r="B181" s="251"/>
      <c r="C181" s="252"/>
      <c r="D181" s="242" t="s">
        <v>174</v>
      </c>
      <c r="E181" s="253" t="s">
        <v>1</v>
      </c>
      <c r="F181" s="254" t="s">
        <v>218</v>
      </c>
      <c r="G181" s="252"/>
      <c r="H181" s="255">
        <v>9.3599999999999994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174</v>
      </c>
      <c r="AU181" s="261" t="s">
        <v>87</v>
      </c>
      <c r="AV181" s="14" t="s">
        <v>87</v>
      </c>
      <c r="AW181" s="14" t="s">
        <v>34</v>
      </c>
      <c r="AX181" s="14" t="s">
        <v>78</v>
      </c>
      <c r="AY181" s="261" t="s">
        <v>165</v>
      </c>
    </row>
    <row r="182" s="13" customFormat="1">
      <c r="A182" s="13"/>
      <c r="B182" s="240"/>
      <c r="C182" s="241"/>
      <c r="D182" s="242" t="s">
        <v>174</v>
      </c>
      <c r="E182" s="243" t="s">
        <v>1</v>
      </c>
      <c r="F182" s="244" t="s">
        <v>206</v>
      </c>
      <c r="G182" s="241"/>
      <c r="H182" s="243" t="s">
        <v>1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174</v>
      </c>
      <c r="AU182" s="250" t="s">
        <v>87</v>
      </c>
      <c r="AV182" s="13" t="s">
        <v>85</v>
      </c>
      <c r="AW182" s="13" t="s">
        <v>34</v>
      </c>
      <c r="AX182" s="13" t="s">
        <v>78</v>
      </c>
      <c r="AY182" s="250" t="s">
        <v>165</v>
      </c>
    </row>
    <row r="183" s="14" customFormat="1">
      <c r="A183" s="14"/>
      <c r="B183" s="251"/>
      <c r="C183" s="252"/>
      <c r="D183" s="242" t="s">
        <v>174</v>
      </c>
      <c r="E183" s="253" t="s">
        <v>1</v>
      </c>
      <c r="F183" s="254" t="s">
        <v>217</v>
      </c>
      <c r="G183" s="252"/>
      <c r="H183" s="255">
        <v>11.092000000000001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174</v>
      </c>
      <c r="AU183" s="261" t="s">
        <v>87</v>
      </c>
      <c r="AV183" s="14" t="s">
        <v>87</v>
      </c>
      <c r="AW183" s="14" t="s">
        <v>34</v>
      </c>
      <c r="AX183" s="14" t="s">
        <v>78</v>
      </c>
      <c r="AY183" s="261" t="s">
        <v>165</v>
      </c>
    </row>
    <row r="184" s="14" customFormat="1">
      <c r="A184" s="14"/>
      <c r="B184" s="251"/>
      <c r="C184" s="252"/>
      <c r="D184" s="242" t="s">
        <v>174</v>
      </c>
      <c r="E184" s="253" t="s">
        <v>1</v>
      </c>
      <c r="F184" s="254" t="s">
        <v>218</v>
      </c>
      <c r="G184" s="252"/>
      <c r="H184" s="255">
        <v>9.3599999999999994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1" t="s">
        <v>174</v>
      </c>
      <c r="AU184" s="261" t="s">
        <v>87</v>
      </c>
      <c r="AV184" s="14" t="s">
        <v>87</v>
      </c>
      <c r="AW184" s="14" t="s">
        <v>34</v>
      </c>
      <c r="AX184" s="14" t="s">
        <v>78</v>
      </c>
      <c r="AY184" s="261" t="s">
        <v>165</v>
      </c>
    </row>
    <row r="185" s="15" customFormat="1">
      <c r="A185" s="15"/>
      <c r="B185" s="262"/>
      <c r="C185" s="263"/>
      <c r="D185" s="242" t="s">
        <v>174</v>
      </c>
      <c r="E185" s="264" t="s">
        <v>1</v>
      </c>
      <c r="F185" s="265" t="s">
        <v>189</v>
      </c>
      <c r="G185" s="263"/>
      <c r="H185" s="266">
        <v>329.81599999999997</v>
      </c>
      <c r="I185" s="267"/>
      <c r="J185" s="263"/>
      <c r="K185" s="263"/>
      <c r="L185" s="268"/>
      <c r="M185" s="269"/>
      <c r="N185" s="270"/>
      <c r="O185" s="270"/>
      <c r="P185" s="270"/>
      <c r="Q185" s="270"/>
      <c r="R185" s="270"/>
      <c r="S185" s="270"/>
      <c r="T185" s="271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2" t="s">
        <v>174</v>
      </c>
      <c r="AU185" s="272" t="s">
        <v>87</v>
      </c>
      <c r="AV185" s="15" t="s">
        <v>172</v>
      </c>
      <c r="AW185" s="15" t="s">
        <v>34</v>
      </c>
      <c r="AX185" s="15" t="s">
        <v>85</v>
      </c>
      <c r="AY185" s="272" t="s">
        <v>165</v>
      </c>
    </row>
    <row r="186" s="2" customFormat="1" ht="49.05" customHeight="1">
      <c r="A186" s="39"/>
      <c r="B186" s="40"/>
      <c r="C186" s="227" t="s">
        <v>219</v>
      </c>
      <c r="D186" s="227" t="s">
        <v>167</v>
      </c>
      <c r="E186" s="228" t="s">
        <v>220</v>
      </c>
      <c r="F186" s="229" t="s">
        <v>221</v>
      </c>
      <c r="G186" s="230" t="s">
        <v>198</v>
      </c>
      <c r="H186" s="231">
        <v>25.257999999999999</v>
      </c>
      <c r="I186" s="232"/>
      <c r="J186" s="233">
        <f>ROUND(I186*H186,2)</f>
        <v>0</v>
      </c>
      <c r="K186" s="229" t="s">
        <v>171</v>
      </c>
      <c r="L186" s="45"/>
      <c r="M186" s="234" t="s">
        <v>1</v>
      </c>
      <c r="N186" s="235" t="s">
        <v>43</v>
      </c>
      <c r="O186" s="92"/>
      <c r="P186" s="236">
        <f>O186*H186</f>
        <v>0</v>
      </c>
      <c r="Q186" s="236">
        <v>0.011599999999999999</v>
      </c>
      <c r="R186" s="236">
        <f>Q186*H186</f>
        <v>0.29299279999999994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172</v>
      </c>
      <c r="AT186" s="238" t="s">
        <v>167</v>
      </c>
      <c r="AU186" s="238" t="s">
        <v>87</v>
      </c>
      <c r="AY186" s="18" t="s">
        <v>165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85</v>
      </c>
      <c r="BK186" s="239">
        <f>ROUND(I186*H186,2)</f>
        <v>0</v>
      </c>
      <c r="BL186" s="18" t="s">
        <v>172</v>
      </c>
      <c r="BM186" s="238" t="s">
        <v>222</v>
      </c>
    </row>
    <row r="187" s="13" customFormat="1">
      <c r="A187" s="13"/>
      <c r="B187" s="240"/>
      <c r="C187" s="241"/>
      <c r="D187" s="242" t="s">
        <v>174</v>
      </c>
      <c r="E187" s="243" t="s">
        <v>1</v>
      </c>
      <c r="F187" s="244" t="s">
        <v>223</v>
      </c>
      <c r="G187" s="241"/>
      <c r="H187" s="243" t="s">
        <v>1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174</v>
      </c>
      <c r="AU187" s="250" t="s">
        <v>87</v>
      </c>
      <c r="AV187" s="13" t="s">
        <v>85</v>
      </c>
      <c r="AW187" s="13" t="s">
        <v>34</v>
      </c>
      <c r="AX187" s="13" t="s">
        <v>78</v>
      </c>
      <c r="AY187" s="250" t="s">
        <v>165</v>
      </c>
    </row>
    <row r="188" s="14" customFormat="1">
      <c r="A188" s="14"/>
      <c r="B188" s="251"/>
      <c r="C188" s="252"/>
      <c r="D188" s="242" t="s">
        <v>174</v>
      </c>
      <c r="E188" s="253" t="s">
        <v>1</v>
      </c>
      <c r="F188" s="254" t="s">
        <v>224</v>
      </c>
      <c r="G188" s="252"/>
      <c r="H188" s="255">
        <v>25.257999999999999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174</v>
      </c>
      <c r="AU188" s="261" t="s">
        <v>87</v>
      </c>
      <c r="AV188" s="14" t="s">
        <v>87</v>
      </c>
      <c r="AW188" s="14" t="s">
        <v>34</v>
      </c>
      <c r="AX188" s="14" t="s">
        <v>85</v>
      </c>
      <c r="AY188" s="261" t="s">
        <v>165</v>
      </c>
    </row>
    <row r="189" s="2" customFormat="1" ht="24.15" customHeight="1">
      <c r="A189" s="39"/>
      <c r="B189" s="40"/>
      <c r="C189" s="273" t="s">
        <v>193</v>
      </c>
      <c r="D189" s="273" t="s">
        <v>225</v>
      </c>
      <c r="E189" s="274" t="s">
        <v>226</v>
      </c>
      <c r="F189" s="275" t="s">
        <v>227</v>
      </c>
      <c r="G189" s="276" t="s">
        <v>198</v>
      </c>
      <c r="H189" s="277">
        <v>27.783999999999999</v>
      </c>
      <c r="I189" s="278"/>
      <c r="J189" s="279">
        <f>ROUND(I189*H189,2)</f>
        <v>0</v>
      </c>
      <c r="K189" s="275" t="s">
        <v>171</v>
      </c>
      <c r="L189" s="280"/>
      <c r="M189" s="281" t="s">
        <v>1</v>
      </c>
      <c r="N189" s="282" t="s">
        <v>43</v>
      </c>
      <c r="O189" s="92"/>
      <c r="P189" s="236">
        <f>O189*H189</f>
        <v>0</v>
      </c>
      <c r="Q189" s="236">
        <v>0.019</v>
      </c>
      <c r="R189" s="236">
        <f>Q189*H189</f>
        <v>0.52789599999999992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228</v>
      </c>
      <c r="AT189" s="238" t="s">
        <v>225</v>
      </c>
      <c r="AU189" s="238" t="s">
        <v>87</v>
      </c>
      <c r="AY189" s="18" t="s">
        <v>165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85</v>
      </c>
      <c r="BK189" s="239">
        <f>ROUND(I189*H189,2)</f>
        <v>0</v>
      </c>
      <c r="BL189" s="18" t="s">
        <v>172</v>
      </c>
      <c r="BM189" s="238" t="s">
        <v>229</v>
      </c>
    </row>
    <row r="190" s="14" customFormat="1">
      <c r="A190" s="14"/>
      <c r="B190" s="251"/>
      <c r="C190" s="252"/>
      <c r="D190" s="242" t="s">
        <v>174</v>
      </c>
      <c r="E190" s="252"/>
      <c r="F190" s="254" t="s">
        <v>230</v>
      </c>
      <c r="G190" s="252"/>
      <c r="H190" s="255">
        <v>27.783999999999999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174</v>
      </c>
      <c r="AU190" s="261" t="s">
        <v>87</v>
      </c>
      <c r="AV190" s="14" t="s">
        <v>87</v>
      </c>
      <c r="AW190" s="14" t="s">
        <v>4</v>
      </c>
      <c r="AX190" s="14" t="s">
        <v>85</v>
      </c>
      <c r="AY190" s="261" t="s">
        <v>165</v>
      </c>
    </row>
    <row r="191" s="2" customFormat="1" ht="24.15" customHeight="1">
      <c r="A191" s="39"/>
      <c r="B191" s="40"/>
      <c r="C191" s="227" t="s">
        <v>231</v>
      </c>
      <c r="D191" s="227" t="s">
        <v>167</v>
      </c>
      <c r="E191" s="228" t="s">
        <v>232</v>
      </c>
      <c r="F191" s="229" t="s">
        <v>233</v>
      </c>
      <c r="G191" s="230" t="s">
        <v>198</v>
      </c>
      <c r="H191" s="231">
        <v>2112.942</v>
      </c>
      <c r="I191" s="232"/>
      <c r="J191" s="233">
        <f>ROUND(I191*H191,2)</f>
        <v>0</v>
      </c>
      <c r="K191" s="229" t="s">
        <v>171</v>
      </c>
      <c r="L191" s="45"/>
      <c r="M191" s="234" t="s">
        <v>1</v>
      </c>
      <c r="N191" s="235" t="s">
        <v>43</v>
      </c>
      <c r="O191" s="92"/>
      <c r="P191" s="236">
        <f>O191*H191</f>
        <v>0</v>
      </c>
      <c r="Q191" s="236">
        <v>0.00025999999999999998</v>
      </c>
      <c r="R191" s="236">
        <f>Q191*H191</f>
        <v>0.54936491999999992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172</v>
      </c>
      <c r="AT191" s="238" t="s">
        <v>167</v>
      </c>
      <c r="AU191" s="238" t="s">
        <v>87</v>
      </c>
      <c r="AY191" s="18" t="s">
        <v>165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172</v>
      </c>
      <c r="BM191" s="238" t="s">
        <v>234</v>
      </c>
    </row>
    <row r="192" s="13" customFormat="1">
      <c r="A192" s="13"/>
      <c r="B192" s="240"/>
      <c r="C192" s="241"/>
      <c r="D192" s="242" t="s">
        <v>174</v>
      </c>
      <c r="E192" s="243" t="s">
        <v>1</v>
      </c>
      <c r="F192" s="244" t="s">
        <v>235</v>
      </c>
      <c r="G192" s="241"/>
      <c r="H192" s="243" t="s">
        <v>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0" t="s">
        <v>174</v>
      </c>
      <c r="AU192" s="250" t="s">
        <v>87</v>
      </c>
      <c r="AV192" s="13" t="s">
        <v>85</v>
      </c>
      <c r="AW192" s="13" t="s">
        <v>34</v>
      </c>
      <c r="AX192" s="13" t="s">
        <v>78</v>
      </c>
      <c r="AY192" s="250" t="s">
        <v>165</v>
      </c>
    </row>
    <row r="193" s="14" customFormat="1">
      <c r="A193" s="14"/>
      <c r="B193" s="251"/>
      <c r="C193" s="252"/>
      <c r="D193" s="242" t="s">
        <v>174</v>
      </c>
      <c r="E193" s="253" t="s">
        <v>1</v>
      </c>
      <c r="F193" s="254" t="s">
        <v>236</v>
      </c>
      <c r="G193" s="252"/>
      <c r="H193" s="255">
        <v>945.63499999999999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174</v>
      </c>
      <c r="AU193" s="261" t="s">
        <v>87</v>
      </c>
      <c r="AV193" s="14" t="s">
        <v>87</v>
      </c>
      <c r="AW193" s="14" t="s">
        <v>34</v>
      </c>
      <c r="AX193" s="14" t="s">
        <v>78</v>
      </c>
      <c r="AY193" s="261" t="s">
        <v>165</v>
      </c>
    </row>
    <row r="194" s="13" customFormat="1">
      <c r="A194" s="13"/>
      <c r="B194" s="240"/>
      <c r="C194" s="241"/>
      <c r="D194" s="242" t="s">
        <v>174</v>
      </c>
      <c r="E194" s="243" t="s">
        <v>1</v>
      </c>
      <c r="F194" s="244" t="s">
        <v>237</v>
      </c>
      <c r="G194" s="241"/>
      <c r="H194" s="243" t="s">
        <v>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174</v>
      </c>
      <c r="AU194" s="250" t="s">
        <v>87</v>
      </c>
      <c r="AV194" s="13" t="s">
        <v>85</v>
      </c>
      <c r="AW194" s="13" t="s">
        <v>34</v>
      </c>
      <c r="AX194" s="13" t="s">
        <v>78</v>
      </c>
      <c r="AY194" s="250" t="s">
        <v>165</v>
      </c>
    </row>
    <row r="195" s="14" customFormat="1">
      <c r="A195" s="14"/>
      <c r="B195" s="251"/>
      <c r="C195" s="252"/>
      <c r="D195" s="242" t="s">
        <v>174</v>
      </c>
      <c r="E195" s="253" t="s">
        <v>1</v>
      </c>
      <c r="F195" s="254" t="s">
        <v>238</v>
      </c>
      <c r="G195" s="252"/>
      <c r="H195" s="255">
        <v>1167.307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1" t="s">
        <v>174</v>
      </c>
      <c r="AU195" s="261" t="s">
        <v>87</v>
      </c>
      <c r="AV195" s="14" t="s">
        <v>87</v>
      </c>
      <c r="AW195" s="14" t="s">
        <v>34</v>
      </c>
      <c r="AX195" s="14" t="s">
        <v>78</v>
      </c>
      <c r="AY195" s="261" t="s">
        <v>165</v>
      </c>
    </row>
    <row r="196" s="15" customFormat="1">
      <c r="A196" s="15"/>
      <c r="B196" s="262"/>
      <c r="C196" s="263"/>
      <c r="D196" s="242" t="s">
        <v>174</v>
      </c>
      <c r="E196" s="264" t="s">
        <v>1</v>
      </c>
      <c r="F196" s="265" t="s">
        <v>189</v>
      </c>
      <c r="G196" s="263"/>
      <c r="H196" s="266">
        <v>2112.942</v>
      </c>
      <c r="I196" s="267"/>
      <c r="J196" s="263"/>
      <c r="K196" s="263"/>
      <c r="L196" s="268"/>
      <c r="M196" s="269"/>
      <c r="N196" s="270"/>
      <c r="O196" s="270"/>
      <c r="P196" s="270"/>
      <c r="Q196" s="270"/>
      <c r="R196" s="270"/>
      <c r="S196" s="270"/>
      <c r="T196" s="27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2" t="s">
        <v>174</v>
      </c>
      <c r="AU196" s="272" t="s">
        <v>87</v>
      </c>
      <c r="AV196" s="15" t="s">
        <v>172</v>
      </c>
      <c r="AW196" s="15" t="s">
        <v>34</v>
      </c>
      <c r="AX196" s="15" t="s">
        <v>85</v>
      </c>
      <c r="AY196" s="272" t="s">
        <v>165</v>
      </c>
    </row>
    <row r="197" s="2" customFormat="1" ht="37.8" customHeight="1">
      <c r="A197" s="39"/>
      <c r="B197" s="40"/>
      <c r="C197" s="227" t="s">
        <v>228</v>
      </c>
      <c r="D197" s="227" t="s">
        <v>167</v>
      </c>
      <c r="E197" s="228" t="s">
        <v>239</v>
      </c>
      <c r="F197" s="229" t="s">
        <v>240</v>
      </c>
      <c r="G197" s="230" t="s">
        <v>198</v>
      </c>
      <c r="H197" s="231">
        <v>3.7050000000000001</v>
      </c>
      <c r="I197" s="232"/>
      <c r="J197" s="233">
        <f>ROUND(I197*H197,2)</f>
        <v>0</v>
      </c>
      <c r="K197" s="229" t="s">
        <v>171</v>
      </c>
      <c r="L197" s="45"/>
      <c r="M197" s="234" t="s">
        <v>1</v>
      </c>
      <c r="N197" s="235" t="s">
        <v>43</v>
      </c>
      <c r="O197" s="92"/>
      <c r="P197" s="236">
        <f>O197*H197</f>
        <v>0</v>
      </c>
      <c r="Q197" s="236">
        <v>0.0043800000000000002</v>
      </c>
      <c r="R197" s="236">
        <f>Q197*H197</f>
        <v>0.0162279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172</v>
      </c>
      <c r="AT197" s="238" t="s">
        <v>167</v>
      </c>
      <c r="AU197" s="238" t="s">
        <v>87</v>
      </c>
      <c r="AY197" s="18" t="s">
        <v>165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85</v>
      </c>
      <c r="BK197" s="239">
        <f>ROUND(I197*H197,2)</f>
        <v>0</v>
      </c>
      <c r="BL197" s="18" t="s">
        <v>172</v>
      </c>
      <c r="BM197" s="238" t="s">
        <v>241</v>
      </c>
    </row>
    <row r="198" s="13" customFormat="1">
      <c r="A198" s="13"/>
      <c r="B198" s="240"/>
      <c r="C198" s="241"/>
      <c r="D198" s="242" t="s">
        <v>174</v>
      </c>
      <c r="E198" s="243" t="s">
        <v>1</v>
      </c>
      <c r="F198" s="244" t="s">
        <v>242</v>
      </c>
      <c r="G198" s="241"/>
      <c r="H198" s="243" t="s">
        <v>1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174</v>
      </c>
      <c r="AU198" s="250" t="s">
        <v>87</v>
      </c>
      <c r="AV198" s="13" t="s">
        <v>85</v>
      </c>
      <c r="AW198" s="13" t="s">
        <v>34</v>
      </c>
      <c r="AX198" s="13" t="s">
        <v>78</v>
      </c>
      <c r="AY198" s="250" t="s">
        <v>165</v>
      </c>
    </row>
    <row r="199" s="14" customFormat="1">
      <c r="A199" s="14"/>
      <c r="B199" s="251"/>
      <c r="C199" s="252"/>
      <c r="D199" s="242" t="s">
        <v>174</v>
      </c>
      <c r="E199" s="253" t="s">
        <v>1</v>
      </c>
      <c r="F199" s="254" t="s">
        <v>243</v>
      </c>
      <c r="G199" s="252"/>
      <c r="H199" s="255">
        <v>3.7050000000000001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174</v>
      </c>
      <c r="AU199" s="261" t="s">
        <v>87</v>
      </c>
      <c r="AV199" s="14" t="s">
        <v>87</v>
      </c>
      <c r="AW199" s="14" t="s">
        <v>34</v>
      </c>
      <c r="AX199" s="14" t="s">
        <v>85</v>
      </c>
      <c r="AY199" s="261" t="s">
        <v>165</v>
      </c>
    </row>
    <row r="200" s="2" customFormat="1" ht="24.15" customHeight="1">
      <c r="A200" s="39"/>
      <c r="B200" s="40"/>
      <c r="C200" s="227" t="s">
        <v>244</v>
      </c>
      <c r="D200" s="227" t="s">
        <v>167</v>
      </c>
      <c r="E200" s="228" t="s">
        <v>245</v>
      </c>
      <c r="F200" s="229" t="s">
        <v>246</v>
      </c>
      <c r="G200" s="230" t="s">
        <v>198</v>
      </c>
      <c r="H200" s="231">
        <v>6.96</v>
      </c>
      <c r="I200" s="232"/>
      <c r="J200" s="233">
        <f>ROUND(I200*H200,2)</f>
        <v>0</v>
      </c>
      <c r="K200" s="229" t="s">
        <v>171</v>
      </c>
      <c r="L200" s="45"/>
      <c r="M200" s="234" t="s">
        <v>1</v>
      </c>
      <c r="N200" s="235" t="s">
        <v>43</v>
      </c>
      <c r="O200" s="92"/>
      <c r="P200" s="236">
        <f>O200*H200</f>
        <v>0</v>
      </c>
      <c r="Q200" s="236">
        <v>0.00018000000000000001</v>
      </c>
      <c r="R200" s="236">
        <f>Q200*H200</f>
        <v>0.0012528000000000001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172</v>
      </c>
      <c r="AT200" s="238" t="s">
        <v>167</v>
      </c>
      <c r="AU200" s="238" t="s">
        <v>87</v>
      </c>
      <c r="AY200" s="18" t="s">
        <v>165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172</v>
      </c>
      <c r="BM200" s="238" t="s">
        <v>247</v>
      </c>
    </row>
    <row r="201" s="2" customFormat="1" ht="49.05" customHeight="1">
      <c r="A201" s="39"/>
      <c r="B201" s="40"/>
      <c r="C201" s="227" t="s">
        <v>248</v>
      </c>
      <c r="D201" s="227" t="s">
        <v>167</v>
      </c>
      <c r="E201" s="228" t="s">
        <v>249</v>
      </c>
      <c r="F201" s="229" t="s">
        <v>250</v>
      </c>
      <c r="G201" s="230" t="s">
        <v>198</v>
      </c>
      <c r="H201" s="231">
        <v>1.3859999999999999</v>
      </c>
      <c r="I201" s="232"/>
      <c r="J201" s="233">
        <f>ROUND(I201*H201,2)</f>
        <v>0</v>
      </c>
      <c r="K201" s="229" t="s">
        <v>171</v>
      </c>
      <c r="L201" s="45"/>
      <c r="M201" s="234" t="s">
        <v>1</v>
      </c>
      <c r="N201" s="235" t="s">
        <v>43</v>
      </c>
      <c r="O201" s="92"/>
      <c r="P201" s="236">
        <f>O201*H201</f>
        <v>0</v>
      </c>
      <c r="Q201" s="236">
        <v>0.0083499999999999998</v>
      </c>
      <c r="R201" s="236">
        <f>Q201*H201</f>
        <v>0.011573099999999999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172</v>
      </c>
      <c r="AT201" s="238" t="s">
        <v>167</v>
      </c>
      <c r="AU201" s="238" t="s">
        <v>87</v>
      </c>
      <c r="AY201" s="18" t="s">
        <v>165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85</v>
      </c>
      <c r="BK201" s="239">
        <f>ROUND(I201*H201,2)</f>
        <v>0</v>
      </c>
      <c r="BL201" s="18" t="s">
        <v>172</v>
      </c>
      <c r="BM201" s="238" t="s">
        <v>251</v>
      </c>
    </row>
    <row r="202" s="13" customFormat="1">
      <c r="A202" s="13"/>
      <c r="B202" s="240"/>
      <c r="C202" s="241"/>
      <c r="D202" s="242" t="s">
        <v>174</v>
      </c>
      <c r="E202" s="243" t="s">
        <v>1</v>
      </c>
      <c r="F202" s="244" t="s">
        <v>252</v>
      </c>
      <c r="G202" s="241"/>
      <c r="H202" s="243" t="s">
        <v>1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174</v>
      </c>
      <c r="AU202" s="250" t="s">
        <v>87</v>
      </c>
      <c r="AV202" s="13" t="s">
        <v>85</v>
      </c>
      <c r="AW202" s="13" t="s">
        <v>34</v>
      </c>
      <c r="AX202" s="13" t="s">
        <v>78</v>
      </c>
      <c r="AY202" s="250" t="s">
        <v>165</v>
      </c>
    </row>
    <row r="203" s="14" customFormat="1">
      <c r="A203" s="14"/>
      <c r="B203" s="251"/>
      <c r="C203" s="252"/>
      <c r="D203" s="242" t="s">
        <v>174</v>
      </c>
      <c r="E203" s="253" t="s">
        <v>1</v>
      </c>
      <c r="F203" s="254" t="s">
        <v>253</v>
      </c>
      <c r="G203" s="252"/>
      <c r="H203" s="255">
        <v>1.3859999999999999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174</v>
      </c>
      <c r="AU203" s="261" t="s">
        <v>87</v>
      </c>
      <c r="AV203" s="14" t="s">
        <v>87</v>
      </c>
      <c r="AW203" s="14" t="s">
        <v>34</v>
      </c>
      <c r="AX203" s="14" t="s">
        <v>78</v>
      </c>
      <c r="AY203" s="261" t="s">
        <v>165</v>
      </c>
    </row>
    <row r="204" s="15" customFormat="1">
      <c r="A204" s="15"/>
      <c r="B204" s="262"/>
      <c r="C204" s="263"/>
      <c r="D204" s="242" t="s">
        <v>174</v>
      </c>
      <c r="E204" s="264" t="s">
        <v>1</v>
      </c>
      <c r="F204" s="265" t="s">
        <v>189</v>
      </c>
      <c r="G204" s="263"/>
      <c r="H204" s="266">
        <v>1.3859999999999999</v>
      </c>
      <c r="I204" s="267"/>
      <c r="J204" s="263"/>
      <c r="K204" s="263"/>
      <c r="L204" s="268"/>
      <c r="M204" s="269"/>
      <c r="N204" s="270"/>
      <c r="O204" s="270"/>
      <c r="P204" s="270"/>
      <c r="Q204" s="270"/>
      <c r="R204" s="270"/>
      <c r="S204" s="270"/>
      <c r="T204" s="271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2" t="s">
        <v>174</v>
      </c>
      <c r="AU204" s="272" t="s">
        <v>87</v>
      </c>
      <c r="AV204" s="15" t="s">
        <v>172</v>
      </c>
      <c r="AW204" s="15" t="s">
        <v>34</v>
      </c>
      <c r="AX204" s="15" t="s">
        <v>85</v>
      </c>
      <c r="AY204" s="272" t="s">
        <v>165</v>
      </c>
    </row>
    <row r="205" s="2" customFormat="1" ht="24.15" customHeight="1">
      <c r="A205" s="39"/>
      <c r="B205" s="40"/>
      <c r="C205" s="273" t="s">
        <v>254</v>
      </c>
      <c r="D205" s="273" t="s">
        <v>225</v>
      </c>
      <c r="E205" s="274" t="s">
        <v>255</v>
      </c>
      <c r="F205" s="275" t="s">
        <v>256</v>
      </c>
      <c r="G205" s="276" t="s">
        <v>198</v>
      </c>
      <c r="H205" s="277">
        <v>1.5249999999999999</v>
      </c>
      <c r="I205" s="278"/>
      <c r="J205" s="279">
        <f>ROUND(I205*H205,2)</f>
        <v>0</v>
      </c>
      <c r="K205" s="275" t="s">
        <v>171</v>
      </c>
      <c r="L205" s="280"/>
      <c r="M205" s="281" t="s">
        <v>1</v>
      </c>
      <c r="N205" s="282" t="s">
        <v>43</v>
      </c>
      <c r="O205" s="92"/>
      <c r="P205" s="236">
        <f>O205*H205</f>
        <v>0</v>
      </c>
      <c r="Q205" s="236">
        <v>0.0015</v>
      </c>
      <c r="R205" s="236">
        <f>Q205*H205</f>
        <v>0.0022875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228</v>
      </c>
      <c r="AT205" s="238" t="s">
        <v>225</v>
      </c>
      <c r="AU205" s="238" t="s">
        <v>87</v>
      </c>
      <c r="AY205" s="18" t="s">
        <v>165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85</v>
      </c>
      <c r="BK205" s="239">
        <f>ROUND(I205*H205,2)</f>
        <v>0</v>
      </c>
      <c r="BL205" s="18" t="s">
        <v>172</v>
      </c>
      <c r="BM205" s="238" t="s">
        <v>257</v>
      </c>
    </row>
    <row r="206" s="14" customFormat="1">
      <c r="A206" s="14"/>
      <c r="B206" s="251"/>
      <c r="C206" s="252"/>
      <c r="D206" s="242" t="s">
        <v>174</v>
      </c>
      <c r="E206" s="252"/>
      <c r="F206" s="254" t="s">
        <v>258</v>
      </c>
      <c r="G206" s="252"/>
      <c r="H206" s="255">
        <v>1.5249999999999999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174</v>
      </c>
      <c r="AU206" s="261" t="s">
        <v>87</v>
      </c>
      <c r="AV206" s="14" t="s">
        <v>87</v>
      </c>
      <c r="AW206" s="14" t="s">
        <v>4</v>
      </c>
      <c r="AX206" s="14" t="s">
        <v>85</v>
      </c>
      <c r="AY206" s="261" t="s">
        <v>165</v>
      </c>
    </row>
    <row r="207" s="2" customFormat="1" ht="49.05" customHeight="1">
      <c r="A207" s="39"/>
      <c r="B207" s="40"/>
      <c r="C207" s="227" t="s">
        <v>259</v>
      </c>
      <c r="D207" s="227" t="s">
        <v>167</v>
      </c>
      <c r="E207" s="228" t="s">
        <v>260</v>
      </c>
      <c r="F207" s="229" t="s">
        <v>261</v>
      </c>
      <c r="G207" s="230" t="s">
        <v>198</v>
      </c>
      <c r="H207" s="231">
        <v>96.906999999999996</v>
      </c>
      <c r="I207" s="232"/>
      <c r="J207" s="233">
        <f>ROUND(I207*H207,2)</f>
        <v>0</v>
      </c>
      <c r="K207" s="229" t="s">
        <v>171</v>
      </c>
      <c r="L207" s="45"/>
      <c r="M207" s="234" t="s">
        <v>1</v>
      </c>
      <c r="N207" s="235" t="s">
        <v>43</v>
      </c>
      <c r="O207" s="92"/>
      <c r="P207" s="236">
        <f>O207*H207</f>
        <v>0</v>
      </c>
      <c r="Q207" s="236">
        <v>0.0085199999999999998</v>
      </c>
      <c r="R207" s="236">
        <f>Q207*H207</f>
        <v>0.8256476399999999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172</v>
      </c>
      <c r="AT207" s="238" t="s">
        <v>167</v>
      </c>
      <c r="AU207" s="238" t="s">
        <v>87</v>
      </c>
      <c r="AY207" s="18" t="s">
        <v>165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172</v>
      </c>
      <c r="BM207" s="238" t="s">
        <v>262</v>
      </c>
    </row>
    <row r="208" s="13" customFormat="1">
      <c r="A208" s="13"/>
      <c r="B208" s="240"/>
      <c r="C208" s="241"/>
      <c r="D208" s="242" t="s">
        <v>174</v>
      </c>
      <c r="E208" s="243" t="s">
        <v>1</v>
      </c>
      <c r="F208" s="244" t="s">
        <v>263</v>
      </c>
      <c r="G208" s="241"/>
      <c r="H208" s="243" t="s">
        <v>1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174</v>
      </c>
      <c r="AU208" s="250" t="s">
        <v>87</v>
      </c>
      <c r="AV208" s="13" t="s">
        <v>85</v>
      </c>
      <c r="AW208" s="13" t="s">
        <v>34</v>
      </c>
      <c r="AX208" s="13" t="s">
        <v>78</v>
      </c>
      <c r="AY208" s="250" t="s">
        <v>165</v>
      </c>
    </row>
    <row r="209" s="13" customFormat="1">
      <c r="A209" s="13"/>
      <c r="B209" s="240"/>
      <c r="C209" s="241"/>
      <c r="D209" s="242" t="s">
        <v>174</v>
      </c>
      <c r="E209" s="243" t="s">
        <v>1</v>
      </c>
      <c r="F209" s="244" t="s">
        <v>180</v>
      </c>
      <c r="G209" s="241"/>
      <c r="H209" s="243" t="s">
        <v>1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0" t="s">
        <v>174</v>
      </c>
      <c r="AU209" s="250" t="s">
        <v>87</v>
      </c>
      <c r="AV209" s="13" t="s">
        <v>85</v>
      </c>
      <c r="AW209" s="13" t="s">
        <v>34</v>
      </c>
      <c r="AX209" s="13" t="s">
        <v>78</v>
      </c>
      <c r="AY209" s="250" t="s">
        <v>165</v>
      </c>
    </row>
    <row r="210" s="14" customFormat="1">
      <c r="A210" s="14"/>
      <c r="B210" s="251"/>
      <c r="C210" s="252"/>
      <c r="D210" s="242" t="s">
        <v>174</v>
      </c>
      <c r="E210" s="253" t="s">
        <v>1</v>
      </c>
      <c r="F210" s="254" t="s">
        <v>264</v>
      </c>
      <c r="G210" s="252"/>
      <c r="H210" s="255">
        <v>49.170000000000002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174</v>
      </c>
      <c r="AU210" s="261" t="s">
        <v>87</v>
      </c>
      <c r="AV210" s="14" t="s">
        <v>87</v>
      </c>
      <c r="AW210" s="14" t="s">
        <v>34</v>
      </c>
      <c r="AX210" s="14" t="s">
        <v>78</v>
      </c>
      <c r="AY210" s="261" t="s">
        <v>165</v>
      </c>
    </row>
    <row r="211" s="14" customFormat="1">
      <c r="A211" s="14"/>
      <c r="B211" s="251"/>
      <c r="C211" s="252"/>
      <c r="D211" s="242" t="s">
        <v>174</v>
      </c>
      <c r="E211" s="253" t="s">
        <v>1</v>
      </c>
      <c r="F211" s="254" t="s">
        <v>265</v>
      </c>
      <c r="G211" s="252"/>
      <c r="H211" s="255">
        <v>-14.925000000000001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1" t="s">
        <v>174</v>
      </c>
      <c r="AU211" s="261" t="s">
        <v>87</v>
      </c>
      <c r="AV211" s="14" t="s">
        <v>87</v>
      </c>
      <c r="AW211" s="14" t="s">
        <v>34</v>
      </c>
      <c r="AX211" s="14" t="s">
        <v>78</v>
      </c>
      <c r="AY211" s="261" t="s">
        <v>165</v>
      </c>
    </row>
    <row r="212" s="14" customFormat="1">
      <c r="A212" s="14"/>
      <c r="B212" s="251"/>
      <c r="C212" s="252"/>
      <c r="D212" s="242" t="s">
        <v>174</v>
      </c>
      <c r="E212" s="253" t="s">
        <v>1</v>
      </c>
      <c r="F212" s="254" t="s">
        <v>266</v>
      </c>
      <c r="G212" s="252"/>
      <c r="H212" s="255">
        <v>41.456000000000003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1" t="s">
        <v>174</v>
      </c>
      <c r="AU212" s="261" t="s">
        <v>87</v>
      </c>
      <c r="AV212" s="14" t="s">
        <v>87</v>
      </c>
      <c r="AW212" s="14" t="s">
        <v>34</v>
      </c>
      <c r="AX212" s="14" t="s">
        <v>78</v>
      </c>
      <c r="AY212" s="261" t="s">
        <v>165</v>
      </c>
    </row>
    <row r="213" s="14" customFormat="1">
      <c r="A213" s="14"/>
      <c r="B213" s="251"/>
      <c r="C213" s="252"/>
      <c r="D213" s="242" t="s">
        <v>174</v>
      </c>
      <c r="E213" s="253" t="s">
        <v>1</v>
      </c>
      <c r="F213" s="254" t="s">
        <v>267</v>
      </c>
      <c r="G213" s="252"/>
      <c r="H213" s="255">
        <v>-16.303999999999998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1" t="s">
        <v>174</v>
      </c>
      <c r="AU213" s="261" t="s">
        <v>87</v>
      </c>
      <c r="AV213" s="14" t="s">
        <v>87</v>
      </c>
      <c r="AW213" s="14" t="s">
        <v>34</v>
      </c>
      <c r="AX213" s="14" t="s">
        <v>78</v>
      </c>
      <c r="AY213" s="261" t="s">
        <v>165</v>
      </c>
    </row>
    <row r="214" s="13" customFormat="1">
      <c r="A214" s="13"/>
      <c r="B214" s="240"/>
      <c r="C214" s="241"/>
      <c r="D214" s="242" t="s">
        <v>174</v>
      </c>
      <c r="E214" s="243" t="s">
        <v>1</v>
      </c>
      <c r="F214" s="244" t="s">
        <v>184</v>
      </c>
      <c r="G214" s="241"/>
      <c r="H214" s="243" t="s">
        <v>1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0" t="s">
        <v>174</v>
      </c>
      <c r="AU214" s="250" t="s">
        <v>87</v>
      </c>
      <c r="AV214" s="13" t="s">
        <v>85</v>
      </c>
      <c r="AW214" s="13" t="s">
        <v>34</v>
      </c>
      <c r="AX214" s="13" t="s">
        <v>78</v>
      </c>
      <c r="AY214" s="250" t="s">
        <v>165</v>
      </c>
    </row>
    <row r="215" s="14" customFormat="1">
      <c r="A215" s="14"/>
      <c r="B215" s="251"/>
      <c r="C215" s="252"/>
      <c r="D215" s="242" t="s">
        <v>174</v>
      </c>
      <c r="E215" s="253" t="s">
        <v>1</v>
      </c>
      <c r="F215" s="254" t="s">
        <v>268</v>
      </c>
      <c r="G215" s="252"/>
      <c r="H215" s="255">
        <v>22.579000000000001</v>
      </c>
      <c r="I215" s="256"/>
      <c r="J215" s="252"/>
      <c r="K215" s="252"/>
      <c r="L215" s="257"/>
      <c r="M215" s="258"/>
      <c r="N215" s="259"/>
      <c r="O215" s="259"/>
      <c r="P215" s="259"/>
      <c r="Q215" s="259"/>
      <c r="R215" s="259"/>
      <c r="S215" s="259"/>
      <c r="T215" s="26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1" t="s">
        <v>174</v>
      </c>
      <c r="AU215" s="261" t="s">
        <v>87</v>
      </c>
      <c r="AV215" s="14" t="s">
        <v>87</v>
      </c>
      <c r="AW215" s="14" t="s">
        <v>34</v>
      </c>
      <c r="AX215" s="14" t="s">
        <v>78</v>
      </c>
      <c r="AY215" s="261" t="s">
        <v>165</v>
      </c>
    </row>
    <row r="216" s="14" customFormat="1">
      <c r="A216" s="14"/>
      <c r="B216" s="251"/>
      <c r="C216" s="252"/>
      <c r="D216" s="242" t="s">
        <v>174</v>
      </c>
      <c r="E216" s="253" t="s">
        <v>1</v>
      </c>
      <c r="F216" s="254" t="s">
        <v>269</v>
      </c>
      <c r="G216" s="252"/>
      <c r="H216" s="255">
        <v>14.930999999999999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1" t="s">
        <v>174</v>
      </c>
      <c r="AU216" s="261" t="s">
        <v>87</v>
      </c>
      <c r="AV216" s="14" t="s">
        <v>87</v>
      </c>
      <c r="AW216" s="14" t="s">
        <v>34</v>
      </c>
      <c r="AX216" s="14" t="s">
        <v>78</v>
      </c>
      <c r="AY216" s="261" t="s">
        <v>165</v>
      </c>
    </row>
    <row r="217" s="15" customFormat="1">
      <c r="A217" s="15"/>
      <c r="B217" s="262"/>
      <c r="C217" s="263"/>
      <c r="D217" s="242" t="s">
        <v>174</v>
      </c>
      <c r="E217" s="264" t="s">
        <v>1</v>
      </c>
      <c r="F217" s="265" t="s">
        <v>189</v>
      </c>
      <c r="G217" s="263"/>
      <c r="H217" s="266">
        <v>96.906999999999996</v>
      </c>
      <c r="I217" s="267"/>
      <c r="J217" s="263"/>
      <c r="K217" s="263"/>
      <c r="L217" s="268"/>
      <c r="M217" s="269"/>
      <c r="N217" s="270"/>
      <c r="O217" s="270"/>
      <c r="P217" s="270"/>
      <c r="Q217" s="270"/>
      <c r="R217" s="270"/>
      <c r="S217" s="270"/>
      <c r="T217" s="271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2" t="s">
        <v>174</v>
      </c>
      <c r="AU217" s="272" t="s">
        <v>87</v>
      </c>
      <c r="AV217" s="15" t="s">
        <v>172</v>
      </c>
      <c r="AW217" s="15" t="s">
        <v>34</v>
      </c>
      <c r="AX217" s="15" t="s">
        <v>85</v>
      </c>
      <c r="AY217" s="272" t="s">
        <v>165</v>
      </c>
    </row>
    <row r="218" s="2" customFormat="1" ht="16.5" customHeight="1">
      <c r="A218" s="39"/>
      <c r="B218" s="40"/>
      <c r="C218" s="273" t="s">
        <v>270</v>
      </c>
      <c r="D218" s="273" t="s">
        <v>225</v>
      </c>
      <c r="E218" s="274" t="s">
        <v>271</v>
      </c>
      <c r="F218" s="275" t="s">
        <v>272</v>
      </c>
      <c r="G218" s="276" t="s">
        <v>198</v>
      </c>
      <c r="H218" s="277">
        <v>106.598</v>
      </c>
      <c r="I218" s="278"/>
      <c r="J218" s="279">
        <f>ROUND(I218*H218,2)</f>
        <v>0</v>
      </c>
      <c r="K218" s="275" t="s">
        <v>171</v>
      </c>
      <c r="L218" s="280"/>
      <c r="M218" s="281" t="s">
        <v>1</v>
      </c>
      <c r="N218" s="282" t="s">
        <v>43</v>
      </c>
      <c r="O218" s="92"/>
      <c r="P218" s="236">
        <f>O218*H218</f>
        <v>0</v>
      </c>
      <c r="Q218" s="236">
        <v>0.0014</v>
      </c>
      <c r="R218" s="236">
        <f>Q218*H218</f>
        <v>0.14923719999999999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228</v>
      </c>
      <c r="AT218" s="238" t="s">
        <v>225</v>
      </c>
      <c r="AU218" s="238" t="s">
        <v>87</v>
      </c>
      <c r="AY218" s="18" t="s">
        <v>165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85</v>
      </c>
      <c r="BK218" s="239">
        <f>ROUND(I218*H218,2)</f>
        <v>0</v>
      </c>
      <c r="BL218" s="18" t="s">
        <v>172</v>
      </c>
      <c r="BM218" s="238" t="s">
        <v>273</v>
      </c>
    </row>
    <row r="219" s="14" customFormat="1">
      <c r="A219" s="14"/>
      <c r="B219" s="251"/>
      <c r="C219" s="252"/>
      <c r="D219" s="242" t="s">
        <v>174</v>
      </c>
      <c r="E219" s="252"/>
      <c r="F219" s="254" t="s">
        <v>274</v>
      </c>
      <c r="G219" s="252"/>
      <c r="H219" s="255">
        <v>106.598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1" t="s">
        <v>174</v>
      </c>
      <c r="AU219" s="261" t="s">
        <v>87</v>
      </c>
      <c r="AV219" s="14" t="s">
        <v>87</v>
      </c>
      <c r="AW219" s="14" t="s">
        <v>4</v>
      </c>
      <c r="AX219" s="14" t="s">
        <v>85</v>
      </c>
      <c r="AY219" s="261" t="s">
        <v>165</v>
      </c>
    </row>
    <row r="220" s="2" customFormat="1" ht="49.05" customHeight="1">
      <c r="A220" s="39"/>
      <c r="B220" s="40"/>
      <c r="C220" s="227" t="s">
        <v>275</v>
      </c>
      <c r="D220" s="227" t="s">
        <v>167</v>
      </c>
      <c r="E220" s="228" t="s">
        <v>260</v>
      </c>
      <c r="F220" s="229" t="s">
        <v>261</v>
      </c>
      <c r="G220" s="230" t="s">
        <v>198</v>
      </c>
      <c r="H220" s="231">
        <v>17.074999999999999</v>
      </c>
      <c r="I220" s="232"/>
      <c r="J220" s="233">
        <f>ROUND(I220*H220,2)</f>
        <v>0</v>
      </c>
      <c r="K220" s="229" t="s">
        <v>171</v>
      </c>
      <c r="L220" s="45"/>
      <c r="M220" s="234" t="s">
        <v>1</v>
      </c>
      <c r="N220" s="235" t="s">
        <v>43</v>
      </c>
      <c r="O220" s="92"/>
      <c r="P220" s="236">
        <f>O220*H220</f>
        <v>0</v>
      </c>
      <c r="Q220" s="236">
        <v>0.0085199999999999998</v>
      </c>
      <c r="R220" s="236">
        <f>Q220*H220</f>
        <v>0.145479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172</v>
      </c>
      <c r="AT220" s="238" t="s">
        <v>167</v>
      </c>
      <c r="AU220" s="238" t="s">
        <v>87</v>
      </c>
      <c r="AY220" s="18" t="s">
        <v>165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85</v>
      </c>
      <c r="BK220" s="239">
        <f>ROUND(I220*H220,2)</f>
        <v>0</v>
      </c>
      <c r="BL220" s="18" t="s">
        <v>172</v>
      </c>
      <c r="BM220" s="238" t="s">
        <v>276</v>
      </c>
    </row>
    <row r="221" s="13" customFormat="1">
      <c r="A221" s="13"/>
      <c r="B221" s="240"/>
      <c r="C221" s="241"/>
      <c r="D221" s="242" t="s">
        <v>174</v>
      </c>
      <c r="E221" s="243" t="s">
        <v>1</v>
      </c>
      <c r="F221" s="244" t="s">
        <v>175</v>
      </c>
      <c r="G221" s="241"/>
      <c r="H221" s="243" t="s">
        <v>1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0" t="s">
        <v>174</v>
      </c>
      <c r="AU221" s="250" t="s">
        <v>87</v>
      </c>
      <c r="AV221" s="13" t="s">
        <v>85</v>
      </c>
      <c r="AW221" s="13" t="s">
        <v>34</v>
      </c>
      <c r="AX221" s="13" t="s">
        <v>78</v>
      </c>
      <c r="AY221" s="250" t="s">
        <v>165</v>
      </c>
    </row>
    <row r="222" s="13" customFormat="1">
      <c r="A222" s="13"/>
      <c r="B222" s="240"/>
      <c r="C222" s="241"/>
      <c r="D222" s="242" t="s">
        <v>174</v>
      </c>
      <c r="E222" s="243" t="s">
        <v>1</v>
      </c>
      <c r="F222" s="244" t="s">
        <v>180</v>
      </c>
      <c r="G222" s="241"/>
      <c r="H222" s="243" t="s">
        <v>1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0" t="s">
        <v>174</v>
      </c>
      <c r="AU222" s="250" t="s">
        <v>87</v>
      </c>
      <c r="AV222" s="13" t="s">
        <v>85</v>
      </c>
      <c r="AW222" s="13" t="s">
        <v>34</v>
      </c>
      <c r="AX222" s="13" t="s">
        <v>78</v>
      </c>
      <c r="AY222" s="250" t="s">
        <v>165</v>
      </c>
    </row>
    <row r="223" s="13" customFormat="1">
      <c r="A223" s="13"/>
      <c r="B223" s="240"/>
      <c r="C223" s="241"/>
      <c r="D223" s="242" t="s">
        <v>174</v>
      </c>
      <c r="E223" s="243" t="s">
        <v>1</v>
      </c>
      <c r="F223" s="244" t="s">
        <v>277</v>
      </c>
      <c r="G223" s="241"/>
      <c r="H223" s="243" t="s">
        <v>1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0" t="s">
        <v>174</v>
      </c>
      <c r="AU223" s="250" t="s">
        <v>87</v>
      </c>
      <c r="AV223" s="13" t="s">
        <v>85</v>
      </c>
      <c r="AW223" s="13" t="s">
        <v>34</v>
      </c>
      <c r="AX223" s="13" t="s">
        <v>78</v>
      </c>
      <c r="AY223" s="250" t="s">
        <v>165</v>
      </c>
    </row>
    <row r="224" s="14" customFormat="1">
      <c r="A224" s="14"/>
      <c r="B224" s="251"/>
      <c r="C224" s="252"/>
      <c r="D224" s="242" t="s">
        <v>174</v>
      </c>
      <c r="E224" s="253" t="s">
        <v>1</v>
      </c>
      <c r="F224" s="254" t="s">
        <v>278</v>
      </c>
      <c r="G224" s="252"/>
      <c r="H224" s="255">
        <v>2.625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6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1" t="s">
        <v>174</v>
      </c>
      <c r="AU224" s="261" t="s">
        <v>87</v>
      </c>
      <c r="AV224" s="14" t="s">
        <v>87</v>
      </c>
      <c r="AW224" s="14" t="s">
        <v>34</v>
      </c>
      <c r="AX224" s="14" t="s">
        <v>78</v>
      </c>
      <c r="AY224" s="261" t="s">
        <v>165</v>
      </c>
    </row>
    <row r="225" s="13" customFormat="1">
      <c r="A225" s="13"/>
      <c r="B225" s="240"/>
      <c r="C225" s="241"/>
      <c r="D225" s="242" t="s">
        <v>174</v>
      </c>
      <c r="E225" s="243" t="s">
        <v>1</v>
      </c>
      <c r="F225" s="244" t="s">
        <v>176</v>
      </c>
      <c r="G225" s="241"/>
      <c r="H225" s="243" t="s">
        <v>1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0" t="s">
        <v>174</v>
      </c>
      <c r="AU225" s="250" t="s">
        <v>87</v>
      </c>
      <c r="AV225" s="13" t="s">
        <v>85</v>
      </c>
      <c r="AW225" s="13" t="s">
        <v>34</v>
      </c>
      <c r="AX225" s="13" t="s">
        <v>78</v>
      </c>
      <c r="AY225" s="250" t="s">
        <v>165</v>
      </c>
    </row>
    <row r="226" s="13" customFormat="1">
      <c r="A226" s="13"/>
      <c r="B226" s="240"/>
      <c r="C226" s="241"/>
      <c r="D226" s="242" t="s">
        <v>174</v>
      </c>
      <c r="E226" s="243" t="s">
        <v>1</v>
      </c>
      <c r="F226" s="244" t="s">
        <v>177</v>
      </c>
      <c r="G226" s="241"/>
      <c r="H226" s="243" t="s">
        <v>1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174</v>
      </c>
      <c r="AU226" s="250" t="s">
        <v>87</v>
      </c>
      <c r="AV226" s="13" t="s">
        <v>85</v>
      </c>
      <c r="AW226" s="13" t="s">
        <v>34</v>
      </c>
      <c r="AX226" s="13" t="s">
        <v>78</v>
      </c>
      <c r="AY226" s="250" t="s">
        <v>165</v>
      </c>
    </row>
    <row r="227" s="14" customFormat="1">
      <c r="A227" s="14"/>
      <c r="B227" s="251"/>
      <c r="C227" s="252"/>
      <c r="D227" s="242" t="s">
        <v>174</v>
      </c>
      <c r="E227" s="253" t="s">
        <v>1</v>
      </c>
      <c r="F227" s="254" t="s">
        <v>279</v>
      </c>
      <c r="G227" s="252"/>
      <c r="H227" s="255">
        <v>14.449999999999999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174</v>
      </c>
      <c r="AU227" s="261" t="s">
        <v>87</v>
      </c>
      <c r="AV227" s="14" t="s">
        <v>87</v>
      </c>
      <c r="AW227" s="14" t="s">
        <v>34</v>
      </c>
      <c r="AX227" s="14" t="s">
        <v>78</v>
      </c>
      <c r="AY227" s="261" t="s">
        <v>165</v>
      </c>
    </row>
    <row r="228" s="15" customFormat="1">
      <c r="A228" s="15"/>
      <c r="B228" s="262"/>
      <c r="C228" s="263"/>
      <c r="D228" s="242" t="s">
        <v>174</v>
      </c>
      <c r="E228" s="264" t="s">
        <v>1</v>
      </c>
      <c r="F228" s="265" t="s">
        <v>189</v>
      </c>
      <c r="G228" s="263"/>
      <c r="H228" s="266">
        <v>17.074999999999999</v>
      </c>
      <c r="I228" s="267"/>
      <c r="J228" s="263"/>
      <c r="K228" s="263"/>
      <c r="L228" s="268"/>
      <c r="M228" s="269"/>
      <c r="N228" s="270"/>
      <c r="O228" s="270"/>
      <c r="P228" s="270"/>
      <c r="Q228" s="270"/>
      <c r="R228" s="270"/>
      <c r="S228" s="270"/>
      <c r="T228" s="271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2" t="s">
        <v>174</v>
      </c>
      <c r="AU228" s="272" t="s">
        <v>87</v>
      </c>
      <c r="AV228" s="15" t="s">
        <v>172</v>
      </c>
      <c r="AW228" s="15" t="s">
        <v>34</v>
      </c>
      <c r="AX228" s="15" t="s">
        <v>85</v>
      </c>
      <c r="AY228" s="272" t="s">
        <v>165</v>
      </c>
    </row>
    <row r="229" s="2" customFormat="1" ht="24.15" customHeight="1">
      <c r="A229" s="39"/>
      <c r="B229" s="40"/>
      <c r="C229" s="273" t="s">
        <v>8</v>
      </c>
      <c r="D229" s="273" t="s">
        <v>225</v>
      </c>
      <c r="E229" s="274" t="s">
        <v>280</v>
      </c>
      <c r="F229" s="275" t="s">
        <v>281</v>
      </c>
      <c r="G229" s="276" t="s">
        <v>198</v>
      </c>
      <c r="H229" s="277">
        <v>18.783000000000001</v>
      </c>
      <c r="I229" s="278"/>
      <c r="J229" s="279">
        <f>ROUND(I229*H229,2)</f>
        <v>0</v>
      </c>
      <c r="K229" s="275" t="s">
        <v>171</v>
      </c>
      <c r="L229" s="280"/>
      <c r="M229" s="281" t="s">
        <v>1</v>
      </c>
      <c r="N229" s="282" t="s">
        <v>43</v>
      </c>
      <c r="O229" s="92"/>
      <c r="P229" s="236">
        <f>O229*H229</f>
        <v>0</v>
      </c>
      <c r="Q229" s="236">
        <v>0.0035999999999999999</v>
      </c>
      <c r="R229" s="236">
        <f>Q229*H229</f>
        <v>0.067618800000000007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228</v>
      </c>
      <c r="AT229" s="238" t="s">
        <v>225</v>
      </c>
      <c r="AU229" s="238" t="s">
        <v>87</v>
      </c>
      <c r="AY229" s="18" t="s">
        <v>165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85</v>
      </c>
      <c r="BK229" s="239">
        <f>ROUND(I229*H229,2)</f>
        <v>0</v>
      </c>
      <c r="BL229" s="18" t="s">
        <v>172</v>
      </c>
      <c r="BM229" s="238" t="s">
        <v>282</v>
      </c>
    </row>
    <row r="230" s="14" customFormat="1">
      <c r="A230" s="14"/>
      <c r="B230" s="251"/>
      <c r="C230" s="252"/>
      <c r="D230" s="242" t="s">
        <v>174</v>
      </c>
      <c r="E230" s="252"/>
      <c r="F230" s="254" t="s">
        <v>283</v>
      </c>
      <c r="G230" s="252"/>
      <c r="H230" s="255">
        <v>18.783000000000001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1" t="s">
        <v>174</v>
      </c>
      <c r="AU230" s="261" t="s">
        <v>87</v>
      </c>
      <c r="AV230" s="14" t="s">
        <v>87</v>
      </c>
      <c r="AW230" s="14" t="s">
        <v>4</v>
      </c>
      <c r="AX230" s="14" t="s">
        <v>85</v>
      </c>
      <c r="AY230" s="261" t="s">
        <v>165</v>
      </c>
    </row>
    <row r="231" s="2" customFormat="1" ht="49.05" customHeight="1">
      <c r="A231" s="39"/>
      <c r="B231" s="40"/>
      <c r="C231" s="227" t="s">
        <v>284</v>
      </c>
      <c r="D231" s="227" t="s">
        <v>167</v>
      </c>
      <c r="E231" s="228" t="s">
        <v>285</v>
      </c>
      <c r="F231" s="229" t="s">
        <v>286</v>
      </c>
      <c r="G231" s="230" t="s">
        <v>198</v>
      </c>
      <c r="H231" s="231">
        <v>140.868</v>
      </c>
      <c r="I231" s="232"/>
      <c r="J231" s="233">
        <f>ROUND(I231*H231,2)</f>
        <v>0</v>
      </c>
      <c r="K231" s="229" t="s">
        <v>171</v>
      </c>
      <c r="L231" s="45"/>
      <c r="M231" s="234" t="s">
        <v>1</v>
      </c>
      <c r="N231" s="235" t="s">
        <v>43</v>
      </c>
      <c r="O231" s="92"/>
      <c r="P231" s="236">
        <f>O231*H231</f>
        <v>0</v>
      </c>
      <c r="Q231" s="236">
        <v>0.0086800000000000002</v>
      </c>
      <c r="R231" s="236">
        <f>Q231*H231</f>
        <v>1.2227342400000001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172</v>
      </c>
      <c r="AT231" s="238" t="s">
        <v>167</v>
      </c>
      <c r="AU231" s="238" t="s">
        <v>87</v>
      </c>
      <c r="AY231" s="18" t="s">
        <v>165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85</v>
      </c>
      <c r="BK231" s="239">
        <f>ROUND(I231*H231,2)</f>
        <v>0</v>
      </c>
      <c r="BL231" s="18" t="s">
        <v>172</v>
      </c>
      <c r="BM231" s="238" t="s">
        <v>287</v>
      </c>
    </row>
    <row r="232" s="13" customFormat="1">
      <c r="A232" s="13"/>
      <c r="B232" s="240"/>
      <c r="C232" s="241"/>
      <c r="D232" s="242" t="s">
        <v>174</v>
      </c>
      <c r="E232" s="243" t="s">
        <v>1</v>
      </c>
      <c r="F232" s="244" t="s">
        <v>179</v>
      </c>
      <c r="G232" s="241"/>
      <c r="H232" s="243" t="s">
        <v>1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0" t="s">
        <v>174</v>
      </c>
      <c r="AU232" s="250" t="s">
        <v>87</v>
      </c>
      <c r="AV232" s="13" t="s">
        <v>85</v>
      </c>
      <c r="AW232" s="13" t="s">
        <v>34</v>
      </c>
      <c r="AX232" s="13" t="s">
        <v>78</v>
      </c>
      <c r="AY232" s="250" t="s">
        <v>165</v>
      </c>
    </row>
    <row r="233" s="13" customFormat="1">
      <c r="A233" s="13"/>
      <c r="B233" s="240"/>
      <c r="C233" s="241"/>
      <c r="D233" s="242" t="s">
        <v>174</v>
      </c>
      <c r="E233" s="243" t="s">
        <v>1</v>
      </c>
      <c r="F233" s="244" t="s">
        <v>177</v>
      </c>
      <c r="G233" s="241"/>
      <c r="H233" s="243" t="s">
        <v>1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0" t="s">
        <v>174</v>
      </c>
      <c r="AU233" s="250" t="s">
        <v>87</v>
      </c>
      <c r="AV233" s="13" t="s">
        <v>85</v>
      </c>
      <c r="AW233" s="13" t="s">
        <v>34</v>
      </c>
      <c r="AX233" s="13" t="s">
        <v>78</v>
      </c>
      <c r="AY233" s="250" t="s">
        <v>165</v>
      </c>
    </row>
    <row r="234" s="13" customFormat="1">
      <c r="A234" s="13"/>
      <c r="B234" s="240"/>
      <c r="C234" s="241"/>
      <c r="D234" s="242" t="s">
        <v>174</v>
      </c>
      <c r="E234" s="243" t="s">
        <v>1</v>
      </c>
      <c r="F234" s="244" t="s">
        <v>180</v>
      </c>
      <c r="G234" s="241"/>
      <c r="H234" s="243" t="s">
        <v>1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174</v>
      </c>
      <c r="AU234" s="250" t="s">
        <v>87</v>
      </c>
      <c r="AV234" s="13" t="s">
        <v>85</v>
      </c>
      <c r="AW234" s="13" t="s">
        <v>34</v>
      </c>
      <c r="AX234" s="13" t="s">
        <v>78</v>
      </c>
      <c r="AY234" s="250" t="s">
        <v>165</v>
      </c>
    </row>
    <row r="235" s="14" customFormat="1">
      <c r="A235" s="14"/>
      <c r="B235" s="251"/>
      <c r="C235" s="252"/>
      <c r="D235" s="242" t="s">
        <v>174</v>
      </c>
      <c r="E235" s="253" t="s">
        <v>1</v>
      </c>
      <c r="F235" s="254" t="s">
        <v>288</v>
      </c>
      <c r="G235" s="252"/>
      <c r="H235" s="255">
        <v>4.6200000000000001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1" t="s">
        <v>174</v>
      </c>
      <c r="AU235" s="261" t="s">
        <v>87</v>
      </c>
      <c r="AV235" s="14" t="s">
        <v>87</v>
      </c>
      <c r="AW235" s="14" t="s">
        <v>34</v>
      </c>
      <c r="AX235" s="14" t="s">
        <v>78</v>
      </c>
      <c r="AY235" s="261" t="s">
        <v>165</v>
      </c>
    </row>
    <row r="236" s="14" customFormat="1">
      <c r="A236" s="14"/>
      <c r="B236" s="251"/>
      <c r="C236" s="252"/>
      <c r="D236" s="242" t="s">
        <v>174</v>
      </c>
      <c r="E236" s="253" t="s">
        <v>1</v>
      </c>
      <c r="F236" s="254" t="s">
        <v>289</v>
      </c>
      <c r="G236" s="252"/>
      <c r="H236" s="255">
        <v>12.18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1" t="s">
        <v>174</v>
      </c>
      <c r="AU236" s="261" t="s">
        <v>87</v>
      </c>
      <c r="AV236" s="14" t="s">
        <v>87</v>
      </c>
      <c r="AW236" s="14" t="s">
        <v>34</v>
      </c>
      <c r="AX236" s="14" t="s">
        <v>78</v>
      </c>
      <c r="AY236" s="261" t="s">
        <v>165</v>
      </c>
    </row>
    <row r="237" s="13" customFormat="1">
      <c r="A237" s="13"/>
      <c r="B237" s="240"/>
      <c r="C237" s="241"/>
      <c r="D237" s="242" t="s">
        <v>174</v>
      </c>
      <c r="E237" s="243" t="s">
        <v>1</v>
      </c>
      <c r="F237" s="244" t="s">
        <v>182</v>
      </c>
      <c r="G237" s="241"/>
      <c r="H237" s="243" t="s">
        <v>1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0" t="s">
        <v>174</v>
      </c>
      <c r="AU237" s="250" t="s">
        <v>87</v>
      </c>
      <c r="AV237" s="13" t="s">
        <v>85</v>
      </c>
      <c r="AW237" s="13" t="s">
        <v>34</v>
      </c>
      <c r="AX237" s="13" t="s">
        <v>78</v>
      </c>
      <c r="AY237" s="250" t="s">
        <v>165</v>
      </c>
    </row>
    <row r="238" s="14" customFormat="1">
      <c r="A238" s="14"/>
      <c r="B238" s="251"/>
      <c r="C238" s="252"/>
      <c r="D238" s="242" t="s">
        <v>174</v>
      </c>
      <c r="E238" s="253" t="s">
        <v>1</v>
      </c>
      <c r="F238" s="254" t="s">
        <v>290</v>
      </c>
      <c r="G238" s="252"/>
      <c r="H238" s="255">
        <v>41.155000000000001</v>
      </c>
      <c r="I238" s="256"/>
      <c r="J238" s="252"/>
      <c r="K238" s="252"/>
      <c r="L238" s="257"/>
      <c r="M238" s="258"/>
      <c r="N238" s="259"/>
      <c r="O238" s="259"/>
      <c r="P238" s="259"/>
      <c r="Q238" s="259"/>
      <c r="R238" s="259"/>
      <c r="S238" s="259"/>
      <c r="T238" s="26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1" t="s">
        <v>174</v>
      </c>
      <c r="AU238" s="261" t="s">
        <v>87</v>
      </c>
      <c r="AV238" s="14" t="s">
        <v>87</v>
      </c>
      <c r="AW238" s="14" t="s">
        <v>34</v>
      </c>
      <c r="AX238" s="14" t="s">
        <v>78</v>
      </c>
      <c r="AY238" s="261" t="s">
        <v>165</v>
      </c>
    </row>
    <row r="239" s="13" customFormat="1">
      <c r="A239" s="13"/>
      <c r="B239" s="240"/>
      <c r="C239" s="241"/>
      <c r="D239" s="242" t="s">
        <v>174</v>
      </c>
      <c r="E239" s="243" t="s">
        <v>1</v>
      </c>
      <c r="F239" s="244" t="s">
        <v>184</v>
      </c>
      <c r="G239" s="241"/>
      <c r="H239" s="243" t="s">
        <v>1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0" t="s">
        <v>174</v>
      </c>
      <c r="AU239" s="250" t="s">
        <v>87</v>
      </c>
      <c r="AV239" s="13" t="s">
        <v>85</v>
      </c>
      <c r="AW239" s="13" t="s">
        <v>34</v>
      </c>
      <c r="AX239" s="13" t="s">
        <v>78</v>
      </c>
      <c r="AY239" s="250" t="s">
        <v>165</v>
      </c>
    </row>
    <row r="240" s="14" customFormat="1">
      <c r="A240" s="14"/>
      <c r="B240" s="251"/>
      <c r="C240" s="252"/>
      <c r="D240" s="242" t="s">
        <v>174</v>
      </c>
      <c r="E240" s="253" t="s">
        <v>1</v>
      </c>
      <c r="F240" s="254" t="s">
        <v>291</v>
      </c>
      <c r="G240" s="252"/>
      <c r="H240" s="255">
        <v>30.140000000000001</v>
      </c>
      <c r="I240" s="256"/>
      <c r="J240" s="252"/>
      <c r="K240" s="252"/>
      <c r="L240" s="257"/>
      <c r="M240" s="258"/>
      <c r="N240" s="259"/>
      <c r="O240" s="259"/>
      <c r="P240" s="259"/>
      <c r="Q240" s="259"/>
      <c r="R240" s="259"/>
      <c r="S240" s="259"/>
      <c r="T240" s="26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1" t="s">
        <v>174</v>
      </c>
      <c r="AU240" s="261" t="s">
        <v>87</v>
      </c>
      <c r="AV240" s="14" t="s">
        <v>87</v>
      </c>
      <c r="AW240" s="14" t="s">
        <v>34</v>
      </c>
      <c r="AX240" s="14" t="s">
        <v>78</v>
      </c>
      <c r="AY240" s="261" t="s">
        <v>165</v>
      </c>
    </row>
    <row r="241" s="14" customFormat="1">
      <c r="A241" s="14"/>
      <c r="B241" s="251"/>
      <c r="C241" s="252"/>
      <c r="D241" s="242" t="s">
        <v>174</v>
      </c>
      <c r="E241" s="253" t="s">
        <v>1</v>
      </c>
      <c r="F241" s="254" t="s">
        <v>292</v>
      </c>
      <c r="G241" s="252"/>
      <c r="H241" s="255">
        <v>4.3579999999999997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1" t="s">
        <v>174</v>
      </c>
      <c r="AU241" s="261" t="s">
        <v>87</v>
      </c>
      <c r="AV241" s="14" t="s">
        <v>87</v>
      </c>
      <c r="AW241" s="14" t="s">
        <v>34</v>
      </c>
      <c r="AX241" s="14" t="s">
        <v>78</v>
      </c>
      <c r="AY241" s="261" t="s">
        <v>165</v>
      </c>
    </row>
    <row r="242" s="13" customFormat="1">
      <c r="A242" s="13"/>
      <c r="B242" s="240"/>
      <c r="C242" s="241"/>
      <c r="D242" s="242" t="s">
        <v>174</v>
      </c>
      <c r="E242" s="243" t="s">
        <v>1</v>
      </c>
      <c r="F242" s="244" t="s">
        <v>187</v>
      </c>
      <c r="G242" s="241"/>
      <c r="H242" s="243" t="s">
        <v>1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0" t="s">
        <v>174</v>
      </c>
      <c r="AU242" s="250" t="s">
        <v>87</v>
      </c>
      <c r="AV242" s="13" t="s">
        <v>85</v>
      </c>
      <c r="AW242" s="13" t="s">
        <v>34</v>
      </c>
      <c r="AX242" s="13" t="s">
        <v>78</v>
      </c>
      <c r="AY242" s="250" t="s">
        <v>165</v>
      </c>
    </row>
    <row r="243" s="14" customFormat="1">
      <c r="A243" s="14"/>
      <c r="B243" s="251"/>
      <c r="C243" s="252"/>
      <c r="D243" s="242" t="s">
        <v>174</v>
      </c>
      <c r="E243" s="253" t="s">
        <v>1</v>
      </c>
      <c r="F243" s="254" t="s">
        <v>293</v>
      </c>
      <c r="G243" s="252"/>
      <c r="H243" s="255">
        <v>48.414999999999999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1" t="s">
        <v>174</v>
      </c>
      <c r="AU243" s="261" t="s">
        <v>87</v>
      </c>
      <c r="AV243" s="14" t="s">
        <v>87</v>
      </c>
      <c r="AW243" s="14" t="s">
        <v>34</v>
      </c>
      <c r="AX243" s="14" t="s">
        <v>78</v>
      </c>
      <c r="AY243" s="261" t="s">
        <v>165</v>
      </c>
    </row>
    <row r="244" s="15" customFormat="1">
      <c r="A244" s="15"/>
      <c r="B244" s="262"/>
      <c r="C244" s="263"/>
      <c r="D244" s="242" t="s">
        <v>174</v>
      </c>
      <c r="E244" s="264" t="s">
        <v>1</v>
      </c>
      <c r="F244" s="265" t="s">
        <v>189</v>
      </c>
      <c r="G244" s="263"/>
      <c r="H244" s="266">
        <v>140.868</v>
      </c>
      <c r="I244" s="267"/>
      <c r="J244" s="263"/>
      <c r="K244" s="263"/>
      <c r="L244" s="268"/>
      <c r="M244" s="269"/>
      <c r="N244" s="270"/>
      <c r="O244" s="270"/>
      <c r="P244" s="270"/>
      <c r="Q244" s="270"/>
      <c r="R244" s="270"/>
      <c r="S244" s="270"/>
      <c r="T244" s="271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2" t="s">
        <v>174</v>
      </c>
      <c r="AU244" s="272" t="s">
        <v>87</v>
      </c>
      <c r="AV244" s="15" t="s">
        <v>172</v>
      </c>
      <c r="AW244" s="15" t="s">
        <v>34</v>
      </c>
      <c r="AX244" s="15" t="s">
        <v>85</v>
      </c>
      <c r="AY244" s="272" t="s">
        <v>165</v>
      </c>
    </row>
    <row r="245" s="2" customFormat="1" ht="24.15" customHeight="1">
      <c r="A245" s="39"/>
      <c r="B245" s="40"/>
      <c r="C245" s="273" t="s">
        <v>294</v>
      </c>
      <c r="D245" s="273" t="s">
        <v>225</v>
      </c>
      <c r="E245" s="274" t="s">
        <v>295</v>
      </c>
      <c r="F245" s="275" t="s">
        <v>296</v>
      </c>
      <c r="G245" s="276" t="s">
        <v>198</v>
      </c>
      <c r="H245" s="277">
        <v>154.95500000000001</v>
      </c>
      <c r="I245" s="278"/>
      <c r="J245" s="279">
        <f>ROUND(I245*H245,2)</f>
        <v>0</v>
      </c>
      <c r="K245" s="275" t="s">
        <v>171</v>
      </c>
      <c r="L245" s="280"/>
      <c r="M245" s="281" t="s">
        <v>1</v>
      </c>
      <c r="N245" s="282" t="s">
        <v>43</v>
      </c>
      <c r="O245" s="92"/>
      <c r="P245" s="236">
        <f>O245*H245</f>
        <v>0</v>
      </c>
      <c r="Q245" s="236">
        <v>0.0051999999999999998</v>
      </c>
      <c r="R245" s="236">
        <f>Q245*H245</f>
        <v>0.80576599999999998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228</v>
      </c>
      <c r="AT245" s="238" t="s">
        <v>225</v>
      </c>
      <c r="AU245" s="238" t="s">
        <v>87</v>
      </c>
      <c r="AY245" s="18" t="s">
        <v>165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85</v>
      </c>
      <c r="BK245" s="239">
        <f>ROUND(I245*H245,2)</f>
        <v>0</v>
      </c>
      <c r="BL245" s="18" t="s">
        <v>172</v>
      </c>
      <c r="BM245" s="238" t="s">
        <v>297</v>
      </c>
    </row>
    <row r="246" s="14" customFormat="1">
      <c r="A246" s="14"/>
      <c r="B246" s="251"/>
      <c r="C246" s="252"/>
      <c r="D246" s="242" t="s">
        <v>174</v>
      </c>
      <c r="E246" s="252"/>
      <c r="F246" s="254" t="s">
        <v>298</v>
      </c>
      <c r="G246" s="252"/>
      <c r="H246" s="255">
        <v>154.95500000000001</v>
      </c>
      <c r="I246" s="256"/>
      <c r="J246" s="252"/>
      <c r="K246" s="252"/>
      <c r="L246" s="257"/>
      <c r="M246" s="258"/>
      <c r="N246" s="259"/>
      <c r="O246" s="259"/>
      <c r="P246" s="259"/>
      <c r="Q246" s="259"/>
      <c r="R246" s="259"/>
      <c r="S246" s="259"/>
      <c r="T246" s="26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1" t="s">
        <v>174</v>
      </c>
      <c r="AU246" s="261" t="s">
        <v>87</v>
      </c>
      <c r="AV246" s="14" t="s">
        <v>87</v>
      </c>
      <c r="AW246" s="14" t="s">
        <v>4</v>
      </c>
      <c r="AX246" s="14" t="s">
        <v>85</v>
      </c>
      <c r="AY246" s="261" t="s">
        <v>165</v>
      </c>
    </row>
    <row r="247" s="2" customFormat="1" ht="55.5" customHeight="1">
      <c r="A247" s="39"/>
      <c r="B247" s="40"/>
      <c r="C247" s="227" t="s">
        <v>299</v>
      </c>
      <c r="D247" s="227" t="s">
        <v>167</v>
      </c>
      <c r="E247" s="228" t="s">
        <v>300</v>
      </c>
      <c r="F247" s="229" t="s">
        <v>301</v>
      </c>
      <c r="G247" s="230" t="s">
        <v>302</v>
      </c>
      <c r="H247" s="231">
        <v>28.280000000000001</v>
      </c>
      <c r="I247" s="232"/>
      <c r="J247" s="233">
        <f>ROUND(I247*H247,2)</f>
        <v>0</v>
      </c>
      <c r="K247" s="229" t="s">
        <v>171</v>
      </c>
      <c r="L247" s="45"/>
      <c r="M247" s="234" t="s">
        <v>1</v>
      </c>
      <c r="N247" s="235" t="s">
        <v>43</v>
      </c>
      <c r="O247" s="92"/>
      <c r="P247" s="236">
        <f>O247*H247</f>
        <v>0</v>
      </c>
      <c r="Q247" s="236">
        <v>0.0033899999999999998</v>
      </c>
      <c r="R247" s="236">
        <f>Q247*H247</f>
        <v>0.095869200000000002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172</v>
      </c>
      <c r="AT247" s="238" t="s">
        <v>167</v>
      </c>
      <c r="AU247" s="238" t="s">
        <v>87</v>
      </c>
      <c r="AY247" s="18" t="s">
        <v>165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85</v>
      </c>
      <c r="BK247" s="239">
        <f>ROUND(I247*H247,2)</f>
        <v>0</v>
      </c>
      <c r="BL247" s="18" t="s">
        <v>172</v>
      </c>
      <c r="BM247" s="238" t="s">
        <v>303</v>
      </c>
    </row>
    <row r="248" s="13" customFormat="1">
      <c r="A248" s="13"/>
      <c r="B248" s="240"/>
      <c r="C248" s="241"/>
      <c r="D248" s="242" t="s">
        <v>174</v>
      </c>
      <c r="E248" s="243" t="s">
        <v>1</v>
      </c>
      <c r="F248" s="244" t="s">
        <v>263</v>
      </c>
      <c r="G248" s="241"/>
      <c r="H248" s="243" t="s">
        <v>1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0" t="s">
        <v>174</v>
      </c>
      <c r="AU248" s="250" t="s">
        <v>87</v>
      </c>
      <c r="AV248" s="13" t="s">
        <v>85</v>
      </c>
      <c r="AW248" s="13" t="s">
        <v>34</v>
      </c>
      <c r="AX248" s="13" t="s">
        <v>78</v>
      </c>
      <c r="AY248" s="250" t="s">
        <v>165</v>
      </c>
    </row>
    <row r="249" s="13" customFormat="1">
      <c r="A249" s="13"/>
      <c r="B249" s="240"/>
      <c r="C249" s="241"/>
      <c r="D249" s="242" t="s">
        <v>174</v>
      </c>
      <c r="E249" s="243" t="s">
        <v>1</v>
      </c>
      <c r="F249" s="244" t="s">
        <v>304</v>
      </c>
      <c r="G249" s="241"/>
      <c r="H249" s="243" t="s">
        <v>1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0" t="s">
        <v>174</v>
      </c>
      <c r="AU249" s="250" t="s">
        <v>87</v>
      </c>
      <c r="AV249" s="13" t="s">
        <v>85</v>
      </c>
      <c r="AW249" s="13" t="s">
        <v>34</v>
      </c>
      <c r="AX249" s="13" t="s">
        <v>78</v>
      </c>
      <c r="AY249" s="250" t="s">
        <v>165</v>
      </c>
    </row>
    <row r="250" s="14" customFormat="1">
      <c r="A250" s="14"/>
      <c r="B250" s="251"/>
      <c r="C250" s="252"/>
      <c r="D250" s="242" t="s">
        <v>174</v>
      </c>
      <c r="E250" s="253" t="s">
        <v>1</v>
      </c>
      <c r="F250" s="254" t="s">
        <v>305</v>
      </c>
      <c r="G250" s="252"/>
      <c r="H250" s="255">
        <v>5.2800000000000002</v>
      </c>
      <c r="I250" s="256"/>
      <c r="J250" s="252"/>
      <c r="K250" s="252"/>
      <c r="L250" s="257"/>
      <c r="M250" s="258"/>
      <c r="N250" s="259"/>
      <c r="O250" s="259"/>
      <c r="P250" s="259"/>
      <c r="Q250" s="259"/>
      <c r="R250" s="259"/>
      <c r="S250" s="259"/>
      <c r="T250" s="26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1" t="s">
        <v>174</v>
      </c>
      <c r="AU250" s="261" t="s">
        <v>87</v>
      </c>
      <c r="AV250" s="14" t="s">
        <v>87</v>
      </c>
      <c r="AW250" s="14" t="s">
        <v>34</v>
      </c>
      <c r="AX250" s="14" t="s">
        <v>78</v>
      </c>
      <c r="AY250" s="261" t="s">
        <v>165</v>
      </c>
    </row>
    <row r="251" s="13" customFormat="1">
      <c r="A251" s="13"/>
      <c r="B251" s="240"/>
      <c r="C251" s="241"/>
      <c r="D251" s="242" t="s">
        <v>174</v>
      </c>
      <c r="E251" s="243" t="s">
        <v>1</v>
      </c>
      <c r="F251" s="244" t="s">
        <v>202</v>
      </c>
      <c r="G251" s="241"/>
      <c r="H251" s="243" t="s">
        <v>1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0" t="s">
        <v>174</v>
      </c>
      <c r="AU251" s="250" t="s">
        <v>87</v>
      </c>
      <c r="AV251" s="13" t="s">
        <v>85</v>
      </c>
      <c r="AW251" s="13" t="s">
        <v>34</v>
      </c>
      <c r="AX251" s="13" t="s">
        <v>78</v>
      </c>
      <c r="AY251" s="250" t="s">
        <v>165</v>
      </c>
    </row>
    <row r="252" s="14" customFormat="1">
      <c r="A252" s="14"/>
      <c r="B252" s="251"/>
      <c r="C252" s="252"/>
      <c r="D252" s="242" t="s">
        <v>174</v>
      </c>
      <c r="E252" s="253" t="s">
        <v>1</v>
      </c>
      <c r="F252" s="254" t="s">
        <v>306</v>
      </c>
      <c r="G252" s="252"/>
      <c r="H252" s="255">
        <v>7.375</v>
      </c>
      <c r="I252" s="256"/>
      <c r="J252" s="252"/>
      <c r="K252" s="252"/>
      <c r="L252" s="257"/>
      <c r="M252" s="258"/>
      <c r="N252" s="259"/>
      <c r="O252" s="259"/>
      <c r="P252" s="259"/>
      <c r="Q252" s="259"/>
      <c r="R252" s="259"/>
      <c r="S252" s="259"/>
      <c r="T252" s="26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1" t="s">
        <v>174</v>
      </c>
      <c r="AU252" s="261" t="s">
        <v>87</v>
      </c>
      <c r="AV252" s="14" t="s">
        <v>87</v>
      </c>
      <c r="AW252" s="14" t="s">
        <v>34</v>
      </c>
      <c r="AX252" s="14" t="s">
        <v>78</v>
      </c>
      <c r="AY252" s="261" t="s">
        <v>165</v>
      </c>
    </row>
    <row r="253" s="14" customFormat="1">
      <c r="A253" s="14"/>
      <c r="B253" s="251"/>
      <c r="C253" s="252"/>
      <c r="D253" s="242" t="s">
        <v>174</v>
      </c>
      <c r="E253" s="253" t="s">
        <v>1</v>
      </c>
      <c r="F253" s="254" t="s">
        <v>307</v>
      </c>
      <c r="G253" s="252"/>
      <c r="H253" s="255">
        <v>15.625</v>
      </c>
      <c r="I253" s="256"/>
      <c r="J253" s="252"/>
      <c r="K253" s="252"/>
      <c r="L253" s="257"/>
      <c r="M253" s="258"/>
      <c r="N253" s="259"/>
      <c r="O253" s="259"/>
      <c r="P253" s="259"/>
      <c r="Q253" s="259"/>
      <c r="R253" s="259"/>
      <c r="S253" s="259"/>
      <c r="T253" s="26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1" t="s">
        <v>174</v>
      </c>
      <c r="AU253" s="261" t="s">
        <v>87</v>
      </c>
      <c r="AV253" s="14" t="s">
        <v>87</v>
      </c>
      <c r="AW253" s="14" t="s">
        <v>34</v>
      </c>
      <c r="AX253" s="14" t="s">
        <v>78</v>
      </c>
      <c r="AY253" s="261" t="s">
        <v>165</v>
      </c>
    </row>
    <row r="254" s="15" customFormat="1">
      <c r="A254" s="15"/>
      <c r="B254" s="262"/>
      <c r="C254" s="263"/>
      <c r="D254" s="242" t="s">
        <v>174</v>
      </c>
      <c r="E254" s="264" t="s">
        <v>1</v>
      </c>
      <c r="F254" s="265" t="s">
        <v>189</v>
      </c>
      <c r="G254" s="263"/>
      <c r="H254" s="266">
        <v>28.280000000000001</v>
      </c>
      <c r="I254" s="267"/>
      <c r="J254" s="263"/>
      <c r="K254" s="263"/>
      <c r="L254" s="268"/>
      <c r="M254" s="269"/>
      <c r="N254" s="270"/>
      <c r="O254" s="270"/>
      <c r="P254" s="270"/>
      <c r="Q254" s="270"/>
      <c r="R254" s="270"/>
      <c r="S254" s="270"/>
      <c r="T254" s="271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2" t="s">
        <v>174</v>
      </c>
      <c r="AU254" s="272" t="s">
        <v>87</v>
      </c>
      <c r="AV254" s="15" t="s">
        <v>172</v>
      </c>
      <c r="AW254" s="15" t="s">
        <v>34</v>
      </c>
      <c r="AX254" s="15" t="s">
        <v>85</v>
      </c>
      <c r="AY254" s="272" t="s">
        <v>165</v>
      </c>
    </row>
    <row r="255" s="2" customFormat="1" ht="16.5" customHeight="1">
      <c r="A255" s="39"/>
      <c r="B255" s="40"/>
      <c r="C255" s="273" t="s">
        <v>308</v>
      </c>
      <c r="D255" s="273" t="s">
        <v>225</v>
      </c>
      <c r="E255" s="274" t="s">
        <v>309</v>
      </c>
      <c r="F255" s="275" t="s">
        <v>310</v>
      </c>
      <c r="G255" s="276" t="s">
        <v>198</v>
      </c>
      <c r="H255" s="277">
        <v>10.901999999999999</v>
      </c>
      <c r="I255" s="278"/>
      <c r="J255" s="279">
        <f>ROUND(I255*H255,2)</f>
        <v>0</v>
      </c>
      <c r="K255" s="275" t="s">
        <v>171</v>
      </c>
      <c r="L255" s="280"/>
      <c r="M255" s="281" t="s">
        <v>1</v>
      </c>
      <c r="N255" s="282" t="s">
        <v>43</v>
      </c>
      <c r="O255" s="92"/>
      <c r="P255" s="236">
        <f>O255*H255</f>
        <v>0</v>
      </c>
      <c r="Q255" s="236">
        <v>0.00084000000000000003</v>
      </c>
      <c r="R255" s="236">
        <f>Q255*H255</f>
        <v>0.0091576799999999996</v>
      </c>
      <c r="S255" s="236">
        <v>0</v>
      </c>
      <c r="T255" s="23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8" t="s">
        <v>228</v>
      </c>
      <c r="AT255" s="238" t="s">
        <v>225</v>
      </c>
      <c r="AU255" s="238" t="s">
        <v>87</v>
      </c>
      <c r="AY255" s="18" t="s">
        <v>165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8" t="s">
        <v>85</v>
      </c>
      <c r="BK255" s="239">
        <f>ROUND(I255*H255,2)</f>
        <v>0</v>
      </c>
      <c r="BL255" s="18" t="s">
        <v>172</v>
      </c>
      <c r="BM255" s="238" t="s">
        <v>311</v>
      </c>
    </row>
    <row r="256" s="13" customFormat="1">
      <c r="A256" s="13"/>
      <c r="B256" s="240"/>
      <c r="C256" s="241"/>
      <c r="D256" s="242" t="s">
        <v>174</v>
      </c>
      <c r="E256" s="243" t="s">
        <v>1</v>
      </c>
      <c r="F256" s="244" t="s">
        <v>263</v>
      </c>
      <c r="G256" s="241"/>
      <c r="H256" s="243" t="s">
        <v>1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0" t="s">
        <v>174</v>
      </c>
      <c r="AU256" s="250" t="s">
        <v>87</v>
      </c>
      <c r="AV256" s="13" t="s">
        <v>85</v>
      </c>
      <c r="AW256" s="13" t="s">
        <v>34</v>
      </c>
      <c r="AX256" s="13" t="s">
        <v>78</v>
      </c>
      <c r="AY256" s="250" t="s">
        <v>165</v>
      </c>
    </row>
    <row r="257" s="13" customFormat="1">
      <c r="A257" s="13"/>
      <c r="B257" s="240"/>
      <c r="C257" s="241"/>
      <c r="D257" s="242" t="s">
        <v>174</v>
      </c>
      <c r="E257" s="243" t="s">
        <v>1</v>
      </c>
      <c r="F257" s="244" t="s">
        <v>304</v>
      </c>
      <c r="G257" s="241"/>
      <c r="H257" s="243" t="s">
        <v>1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0" t="s">
        <v>174</v>
      </c>
      <c r="AU257" s="250" t="s">
        <v>87</v>
      </c>
      <c r="AV257" s="13" t="s">
        <v>85</v>
      </c>
      <c r="AW257" s="13" t="s">
        <v>34</v>
      </c>
      <c r="AX257" s="13" t="s">
        <v>78</v>
      </c>
      <c r="AY257" s="250" t="s">
        <v>165</v>
      </c>
    </row>
    <row r="258" s="14" customFormat="1">
      <c r="A258" s="14"/>
      <c r="B258" s="251"/>
      <c r="C258" s="252"/>
      <c r="D258" s="242" t="s">
        <v>174</v>
      </c>
      <c r="E258" s="253" t="s">
        <v>1</v>
      </c>
      <c r="F258" s="254" t="s">
        <v>312</v>
      </c>
      <c r="G258" s="252"/>
      <c r="H258" s="255">
        <v>1.7949999999999999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1" t="s">
        <v>174</v>
      </c>
      <c r="AU258" s="261" t="s">
        <v>87</v>
      </c>
      <c r="AV258" s="14" t="s">
        <v>87</v>
      </c>
      <c r="AW258" s="14" t="s">
        <v>34</v>
      </c>
      <c r="AX258" s="14" t="s">
        <v>78</v>
      </c>
      <c r="AY258" s="261" t="s">
        <v>165</v>
      </c>
    </row>
    <row r="259" s="13" customFormat="1">
      <c r="A259" s="13"/>
      <c r="B259" s="240"/>
      <c r="C259" s="241"/>
      <c r="D259" s="242" t="s">
        <v>174</v>
      </c>
      <c r="E259" s="243" t="s">
        <v>1</v>
      </c>
      <c r="F259" s="244" t="s">
        <v>202</v>
      </c>
      <c r="G259" s="241"/>
      <c r="H259" s="243" t="s">
        <v>1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0" t="s">
        <v>174</v>
      </c>
      <c r="AU259" s="250" t="s">
        <v>87</v>
      </c>
      <c r="AV259" s="13" t="s">
        <v>85</v>
      </c>
      <c r="AW259" s="13" t="s">
        <v>34</v>
      </c>
      <c r="AX259" s="13" t="s">
        <v>78</v>
      </c>
      <c r="AY259" s="250" t="s">
        <v>165</v>
      </c>
    </row>
    <row r="260" s="14" customFormat="1">
      <c r="A260" s="14"/>
      <c r="B260" s="251"/>
      <c r="C260" s="252"/>
      <c r="D260" s="242" t="s">
        <v>174</v>
      </c>
      <c r="E260" s="253" t="s">
        <v>1</v>
      </c>
      <c r="F260" s="254" t="s">
        <v>313</v>
      </c>
      <c r="G260" s="252"/>
      <c r="H260" s="255">
        <v>2.8029999999999999</v>
      </c>
      <c r="I260" s="256"/>
      <c r="J260" s="252"/>
      <c r="K260" s="252"/>
      <c r="L260" s="257"/>
      <c r="M260" s="258"/>
      <c r="N260" s="259"/>
      <c r="O260" s="259"/>
      <c r="P260" s="259"/>
      <c r="Q260" s="259"/>
      <c r="R260" s="259"/>
      <c r="S260" s="259"/>
      <c r="T260" s="26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1" t="s">
        <v>174</v>
      </c>
      <c r="AU260" s="261" t="s">
        <v>87</v>
      </c>
      <c r="AV260" s="14" t="s">
        <v>87</v>
      </c>
      <c r="AW260" s="14" t="s">
        <v>34</v>
      </c>
      <c r="AX260" s="14" t="s">
        <v>78</v>
      </c>
      <c r="AY260" s="261" t="s">
        <v>165</v>
      </c>
    </row>
    <row r="261" s="14" customFormat="1">
      <c r="A261" s="14"/>
      <c r="B261" s="251"/>
      <c r="C261" s="252"/>
      <c r="D261" s="242" t="s">
        <v>174</v>
      </c>
      <c r="E261" s="253" t="s">
        <v>1</v>
      </c>
      <c r="F261" s="254" t="s">
        <v>314</v>
      </c>
      <c r="G261" s="252"/>
      <c r="H261" s="255">
        <v>5.3129999999999997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1" t="s">
        <v>174</v>
      </c>
      <c r="AU261" s="261" t="s">
        <v>87</v>
      </c>
      <c r="AV261" s="14" t="s">
        <v>87</v>
      </c>
      <c r="AW261" s="14" t="s">
        <v>34</v>
      </c>
      <c r="AX261" s="14" t="s">
        <v>78</v>
      </c>
      <c r="AY261" s="261" t="s">
        <v>165</v>
      </c>
    </row>
    <row r="262" s="15" customFormat="1">
      <c r="A262" s="15"/>
      <c r="B262" s="262"/>
      <c r="C262" s="263"/>
      <c r="D262" s="242" t="s">
        <v>174</v>
      </c>
      <c r="E262" s="264" t="s">
        <v>1</v>
      </c>
      <c r="F262" s="265" t="s">
        <v>189</v>
      </c>
      <c r="G262" s="263"/>
      <c r="H262" s="266">
        <v>9.9109999999999996</v>
      </c>
      <c r="I262" s="267"/>
      <c r="J262" s="263"/>
      <c r="K262" s="263"/>
      <c r="L262" s="268"/>
      <c r="M262" s="269"/>
      <c r="N262" s="270"/>
      <c r="O262" s="270"/>
      <c r="P262" s="270"/>
      <c r="Q262" s="270"/>
      <c r="R262" s="270"/>
      <c r="S262" s="270"/>
      <c r="T262" s="271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2" t="s">
        <v>174</v>
      </c>
      <c r="AU262" s="272" t="s">
        <v>87</v>
      </c>
      <c r="AV262" s="15" t="s">
        <v>172</v>
      </c>
      <c r="AW262" s="15" t="s">
        <v>34</v>
      </c>
      <c r="AX262" s="15" t="s">
        <v>85</v>
      </c>
      <c r="AY262" s="272" t="s">
        <v>165</v>
      </c>
    </row>
    <row r="263" s="14" customFormat="1">
      <c r="A263" s="14"/>
      <c r="B263" s="251"/>
      <c r="C263" s="252"/>
      <c r="D263" s="242" t="s">
        <v>174</v>
      </c>
      <c r="E263" s="252"/>
      <c r="F263" s="254" t="s">
        <v>315</v>
      </c>
      <c r="G263" s="252"/>
      <c r="H263" s="255">
        <v>10.901999999999999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1" t="s">
        <v>174</v>
      </c>
      <c r="AU263" s="261" t="s">
        <v>87</v>
      </c>
      <c r="AV263" s="14" t="s">
        <v>87</v>
      </c>
      <c r="AW263" s="14" t="s">
        <v>4</v>
      </c>
      <c r="AX263" s="14" t="s">
        <v>85</v>
      </c>
      <c r="AY263" s="261" t="s">
        <v>165</v>
      </c>
    </row>
    <row r="264" s="2" customFormat="1" ht="49.05" customHeight="1">
      <c r="A264" s="39"/>
      <c r="B264" s="40"/>
      <c r="C264" s="227" t="s">
        <v>316</v>
      </c>
      <c r="D264" s="227" t="s">
        <v>167</v>
      </c>
      <c r="E264" s="228" t="s">
        <v>317</v>
      </c>
      <c r="F264" s="229" t="s">
        <v>318</v>
      </c>
      <c r="G264" s="230" t="s">
        <v>198</v>
      </c>
      <c r="H264" s="231">
        <v>12.012000000000001</v>
      </c>
      <c r="I264" s="232"/>
      <c r="J264" s="233">
        <f>ROUND(I264*H264,2)</f>
        <v>0</v>
      </c>
      <c r="K264" s="229" t="s">
        <v>171</v>
      </c>
      <c r="L264" s="45"/>
      <c r="M264" s="234" t="s">
        <v>1</v>
      </c>
      <c r="N264" s="235" t="s">
        <v>43</v>
      </c>
      <c r="O264" s="92"/>
      <c r="P264" s="236">
        <f>O264*H264</f>
        <v>0</v>
      </c>
      <c r="Q264" s="236">
        <v>0.011350000000000001</v>
      </c>
      <c r="R264" s="236">
        <f>Q264*H264</f>
        <v>0.13633620000000002</v>
      </c>
      <c r="S264" s="236">
        <v>0</v>
      </c>
      <c r="T264" s="23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8" t="s">
        <v>172</v>
      </c>
      <c r="AT264" s="238" t="s">
        <v>167</v>
      </c>
      <c r="AU264" s="238" t="s">
        <v>87</v>
      </c>
      <c r="AY264" s="18" t="s">
        <v>165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8" t="s">
        <v>85</v>
      </c>
      <c r="BK264" s="239">
        <f>ROUND(I264*H264,2)</f>
        <v>0</v>
      </c>
      <c r="BL264" s="18" t="s">
        <v>172</v>
      </c>
      <c r="BM264" s="238" t="s">
        <v>319</v>
      </c>
    </row>
    <row r="265" s="13" customFormat="1">
      <c r="A265" s="13"/>
      <c r="B265" s="240"/>
      <c r="C265" s="241"/>
      <c r="D265" s="242" t="s">
        <v>174</v>
      </c>
      <c r="E265" s="243" t="s">
        <v>1</v>
      </c>
      <c r="F265" s="244" t="s">
        <v>320</v>
      </c>
      <c r="G265" s="241"/>
      <c r="H265" s="243" t="s">
        <v>1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0" t="s">
        <v>174</v>
      </c>
      <c r="AU265" s="250" t="s">
        <v>87</v>
      </c>
      <c r="AV265" s="13" t="s">
        <v>85</v>
      </c>
      <c r="AW265" s="13" t="s">
        <v>34</v>
      </c>
      <c r="AX265" s="13" t="s">
        <v>78</v>
      </c>
      <c r="AY265" s="250" t="s">
        <v>165</v>
      </c>
    </row>
    <row r="266" s="14" customFormat="1">
      <c r="A266" s="14"/>
      <c r="B266" s="251"/>
      <c r="C266" s="252"/>
      <c r="D266" s="242" t="s">
        <v>174</v>
      </c>
      <c r="E266" s="253" t="s">
        <v>1</v>
      </c>
      <c r="F266" s="254" t="s">
        <v>321</v>
      </c>
      <c r="G266" s="252"/>
      <c r="H266" s="255">
        <v>12.012000000000001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174</v>
      </c>
      <c r="AU266" s="261" t="s">
        <v>87</v>
      </c>
      <c r="AV266" s="14" t="s">
        <v>87</v>
      </c>
      <c r="AW266" s="14" t="s">
        <v>34</v>
      </c>
      <c r="AX266" s="14" t="s">
        <v>78</v>
      </c>
      <c r="AY266" s="261" t="s">
        <v>165</v>
      </c>
    </row>
    <row r="267" s="15" customFormat="1">
      <c r="A267" s="15"/>
      <c r="B267" s="262"/>
      <c r="C267" s="263"/>
      <c r="D267" s="242" t="s">
        <v>174</v>
      </c>
      <c r="E267" s="264" t="s">
        <v>1</v>
      </c>
      <c r="F267" s="265" t="s">
        <v>189</v>
      </c>
      <c r="G267" s="263"/>
      <c r="H267" s="266">
        <v>12.012000000000001</v>
      </c>
      <c r="I267" s="267"/>
      <c r="J267" s="263"/>
      <c r="K267" s="263"/>
      <c r="L267" s="268"/>
      <c r="M267" s="269"/>
      <c r="N267" s="270"/>
      <c r="O267" s="270"/>
      <c r="P267" s="270"/>
      <c r="Q267" s="270"/>
      <c r="R267" s="270"/>
      <c r="S267" s="270"/>
      <c r="T267" s="271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2" t="s">
        <v>174</v>
      </c>
      <c r="AU267" s="272" t="s">
        <v>87</v>
      </c>
      <c r="AV267" s="15" t="s">
        <v>172</v>
      </c>
      <c r="AW267" s="15" t="s">
        <v>34</v>
      </c>
      <c r="AX267" s="15" t="s">
        <v>85</v>
      </c>
      <c r="AY267" s="272" t="s">
        <v>165</v>
      </c>
    </row>
    <row r="268" s="2" customFormat="1" ht="24.15" customHeight="1">
      <c r="A268" s="39"/>
      <c r="B268" s="40"/>
      <c r="C268" s="273" t="s">
        <v>7</v>
      </c>
      <c r="D268" s="273" t="s">
        <v>225</v>
      </c>
      <c r="E268" s="274" t="s">
        <v>322</v>
      </c>
      <c r="F268" s="275" t="s">
        <v>323</v>
      </c>
      <c r="G268" s="276" t="s">
        <v>198</v>
      </c>
      <c r="H268" s="277">
        <v>12.252000000000001</v>
      </c>
      <c r="I268" s="278"/>
      <c r="J268" s="279">
        <f>ROUND(I268*H268,2)</f>
        <v>0</v>
      </c>
      <c r="K268" s="275" t="s">
        <v>171</v>
      </c>
      <c r="L268" s="280"/>
      <c r="M268" s="281" t="s">
        <v>1</v>
      </c>
      <c r="N268" s="282" t="s">
        <v>43</v>
      </c>
      <c r="O268" s="92"/>
      <c r="P268" s="236">
        <f>O268*H268</f>
        <v>0</v>
      </c>
      <c r="Q268" s="236">
        <v>0.0060000000000000001</v>
      </c>
      <c r="R268" s="236">
        <f>Q268*H268</f>
        <v>0.073512000000000008</v>
      </c>
      <c r="S268" s="236">
        <v>0</v>
      </c>
      <c r="T268" s="23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8" t="s">
        <v>228</v>
      </c>
      <c r="AT268" s="238" t="s">
        <v>225</v>
      </c>
      <c r="AU268" s="238" t="s">
        <v>87</v>
      </c>
      <c r="AY268" s="18" t="s">
        <v>165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8" t="s">
        <v>85</v>
      </c>
      <c r="BK268" s="239">
        <f>ROUND(I268*H268,2)</f>
        <v>0</v>
      </c>
      <c r="BL268" s="18" t="s">
        <v>172</v>
      </c>
      <c r="BM268" s="238" t="s">
        <v>324</v>
      </c>
    </row>
    <row r="269" s="14" customFormat="1">
      <c r="A269" s="14"/>
      <c r="B269" s="251"/>
      <c r="C269" s="252"/>
      <c r="D269" s="242" t="s">
        <v>174</v>
      </c>
      <c r="E269" s="252"/>
      <c r="F269" s="254" t="s">
        <v>325</v>
      </c>
      <c r="G269" s="252"/>
      <c r="H269" s="255">
        <v>12.252000000000001</v>
      </c>
      <c r="I269" s="256"/>
      <c r="J269" s="252"/>
      <c r="K269" s="252"/>
      <c r="L269" s="257"/>
      <c r="M269" s="258"/>
      <c r="N269" s="259"/>
      <c r="O269" s="259"/>
      <c r="P269" s="259"/>
      <c r="Q269" s="259"/>
      <c r="R269" s="259"/>
      <c r="S269" s="259"/>
      <c r="T269" s="26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1" t="s">
        <v>174</v>
      </c>
      <c r="AU269" s="261" t="s">
        <v>87</v>
      </c>
      <c r="AV269" s="14" t="s">
        <v>87</v>
      </c>
      <c r="AW269" s="14" t="s">
        <v>4</v>
      </c>
      <c r="AX269" s="14" t="s">
        <v>85</v>
      </c>
      <c r="AY269" s="261" t="s">
        <v>165</v>
      </c>
    </row>
    <row r="270" s="2" customFormat="1" ht="49.05" customHeight="1">
      <c r="A270" s="39"/>
      <c r="B270" s="40"/>
      <c r="C270" s="227" t="s">
        <v>326</v>
      </c>
      <c r="D270" s="227" t="s">
        <v>167</v>
      </c>
      <c r="E270" s="228" t="s">
        <v>327</v>
      </c>
      <c r="F270" s="229" t="s">
        <v>328</v>
      </c>
      <c r="G270" s="230" t="s">
        <v>198</v>
      </c>
      <c r="H270" s="231">
        <v>70.069999999999993</v>
      </c>
      <c r="I270" s="232"/>
      <c r="J270" s="233">
        <f>ROUND(I270*H270,2)</f>
        <v>0</v>
      </c>
      <c r="K270" s="229" t="s">
        <v>171</v>
      </c>
      <c r="L270" s="45"/>
      <c r="M270" s="234" t="s">
        <v>1</v>
      </c>
      <c r="N270" s="235" t="s">
        <v>43</v>
      </c>
      <c r="O270" s="92"/>
      <c r="P270" s="236">
        <f>O270*H270</f>
        <v>0</v>
      </c>
      <c r="Q270" s="236">
        <v>0.011520000000000001</v>
      </c>
      <c r="R270" s="236">
        <f>Q270*H270</f>
        <v>0.80720639999999999</v>
      </c>
      <c r="S270" s="236">
        <v>0</v>
      </c>
      <c r="T270" s="23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8" t="s">
        <v>172</v>
      </c>
      <c r="AT270" s="238" t="s">
        <v>167</v>
      </c>
      <c r="AU270" s="238" t="s">
        <v>87</v>
      </c>
      <c r="AY270" s="18" t="s">
        <v>165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8" t="s">
        <v>85</v>
      </c>
      <c r="BK270" s="239">
        <f>ROUND(I270*H270,2)</f>
        <v>0</v>
      </c>
      <c r="BL270" s="18" t="s">
        <v>172</v>
      </c>
      <c r="BM270" s="238" t="s">
        <v>329</v>
      </c>
    </row>
    <row r="271" s="13" customFormat="1">
      <c r="A271" s="13"/>
      <c r="B271" s="240"/>
      <c r="C271" s="241"/>
      <c r="D271" s="242" t="s">
        <v>174</v>
      </c>
      <c r="E271" s="243" t="s">
        <v>1</v>
      </c>
      <c r="F271" s="244" t="s">
        <v>330</v>
      </c>
      <c r="G271" s="241"/>
      <c r="H271" s="243" t="s">
        <v>1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0" t="s">
        <v>174</v>
      </c>
      <c r="AU271" s="250" t="s">
        <v>87</v>
      </c>
      <c r="AV271" s="13" t="s">
        <v>85</v>
      </c>
      <c r="AW271" s="13" t="s">
        <v>34</v>
      </c>
      <c r="AX271" s="13" t="s">
        <v>78</v>
      </c>
      <c r="AY271" s="250" t="s">
        <v>165</v>
      </c>
    </row>
    <row r="272" s="13" customFormat="1">
      <c r="A272" s="13"/>
      <c r="B272" s="240"/>
      <c r="C272" s="241"/>
      <c r="D272" s="242" t="s">
        <v>174</v>
      </c>
      <c r="E272" s="243" t="s">
        <v>1</v>
      </c>
      <c r="F272" s="244" t="s">
        <v>180</v>
      </c>
      <c r="G272" s="241"/>
      <c r="H272" s="243" t="s">
        <v>1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0" t="s">
        <v>174</v>
      </c>
      <c r="AU272" s="250" t="s">
        <v>87</v>
      </c>
      <c r="AV272" s="13" t="s">
        <v>85</v>
      </c>
      <c r="AW272" s="13" t="s">
        <v>34</v>
      </c>
      <c r="AX272" s="13" t="s">
        <v>78</v>
      </c>
      <c r="AY272" s="250" t="s">
        <v>165</v>
      </c>
    </row>
    <row r="273" s="14" customFormat="1">
      <c r="A273" s="14"/>
      <c r="B273" s="251"/>
      <c r="C273" s="252"/>
      <c r="D273" s="242" t="s">
        <v>174</v>
      </c>
      <c r="E273" s="253" t="s">
        <v>1</v>
      </c>
      <c r="F273" s="254" t="s">
        <v>331</v>
      </c>
      <c r="G273" s="252"/>
      <c r="H273" s="255">
        <v>34.009</v>
      </c>
      <c r="I273" s="256"/>
      <c r="J273" s="252"/>
      <c r="K273" s="252"/>
      <c r="L273" s="257"/>
      <c r="M273" s="258"/>
      <c r="N273" s="259"/>
      <c r="O273" s="259"/>
      <c r="P273" s="259"/>
      <c r="Q273" s="259"/>
      <c r="R273" s="259"/>
      <c r="S273" s="259"/>
      <c r="T273" s="26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1" t="s">
        <v>174</v>
      </c>
      <c r="AU273" s="261" t="s">
        <v>87</v>
      </c>
      <c r="AV273" s="14" t="s">
        <v>87</v>
      </c>
      <c r="AW273" s="14" t="s">
        <v>34</v>
      </c>
      <c r="AX273" s="14" t="s">
        <v>78</v>
      </c>
      <c r="AY273" s="261" t="s">
        <v>165</v>
      </c>
    </row>
    <row r="274" s="13" customFormat="1">
      <c r="A274" s="13"/>
      <c r="B274" s="240"/>
      <c r="C274" s="241"/>
      <c r="D274" s="242" t="s">
        <v>174</v>
      </c>
      <c r="E274" s="243" t="s">
        <v>1</v>
      </c>
      <c r="F274" s="244" t="s">
        <v>184</v>
      </c>
      <c r="G274" s="241"/>
      <c r="H274" s="243" t="s">
        <v>1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0" t="s">
        <v>174</v>
      </c>
      <c r="AU274" s="250" t="s">
        <v>87</v>
      </c>
      <c r="AV274" s="13" t="s">
        <v>85</v>
      </c>
      <c r="AW274" s="13" t="s">
        <v>34</v>
      </c>
      <c r="AX274" s="13" t="s">
        <v>78</v>
      </c>
      <c r="AY274" s="250" t="s">
        <v>165</v>
      </c>
    </row>
    <row r="275" s="14" customFormat="1">
      <c r="A275" s="14"/>
      <c r="B275" s="251"/>
      <c r="C275" s="252"/>
      <c r="D275" s="242" t="s">
        <v>174</v>
      </c>
      <c r="E275" s="253" t="s">
        <v>1</v>
      </c>
      <c r="F275" s="254" t="s">
        <v>332</v>
      </c>
      <c r="G275" s="252"/>
      <c r="H275" s="255">
        <v>17.206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1" t="s">
        <v>174</v>
      </c>
      <c r="AU275" s="261" t="s">
        <v>87</v>
      </c>
      <c r="AV275" s="14" t="s">
        <v>87</v>
      </c>
      <c r="AW275" s="14" t="s">
        <v>34</v>
      </c>
      <c r="AX275" s="14" t="s">
        <v>78</v>
      </c>
      <c r="AY275" s="261" t="s">
        <v>165</v>
      </c>
    </row>
    <row r="276" s="13" customFormat="1">
      <c r="A276" s="13"/>
      <c r="B276" s="240"/>
      <c r="C276" s="241"/>
      <c r="D276" s="242" t="s">
        <v>174</v>
      </c>
      <c r="E276" s="243" t="s">
        <v>1</v>
      </c>
      <c r="F276" s="244" t="s">
        <v>187</v>
      </c>
      <c r="G276" s="241"/>
      <c r="H276" s="243" t="s">
        <v>1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0" t="s">
        <v>174</v>
      </c>
      <c r="AU276" s="250" t="s">
        <v>87</v>
      </c>
      <c r="AV276" s="13" t="s">
        <v>85</v>
      </c>
      <c r="AW276" s="13" t="s">
        <v>34</v>
      </c>
      <c r="AX276" s="13" t="s">
        <v>78</v>
      </c>
      <c r="AY276" s="250" t="s">
        <v>165</v>
      </c>
    </row>
    <row r="277" s="14" customFormat="1">
      <c r="A277" s="14"/>
      <c r="B277" s="251"/>
      <c r="C277" s="252"/>
      <c r="D277" s="242" t="s">
        <v>174</v>
      </c>
      <c r="E277" s="253" t="s">
        <v>1</v>
      </c>
      <c r="F277" s="254" t="s">
        <v>333</v>
      </c>
      <c r="G277" s="252"/>
      <c r="H277" s="255">
        <v>18.855</v>
      </c>
      <c r="I277" s="256"/>
      <c r="J277" s="252"/>
      <c r="K277" s="252"/>
      <c r="L277" s="257"/>
      <c r="M277" s="258"/>
      <c r="N277" s="259"/>
      <c r="O277" s="259"/>
      <c r="P277" s="259"/>
      <c r="Q277" s="259"/>
      <c r="R277" s="259"/>
      <c r="S277" s="259"/>
      <c r="T277" s="26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1" t="s">
        <v>174</v>
      </c>
      <c r="AU277" s="261" t="s">
        <v>87</v>
      </c>
      <c r="AV277" s="14" t="s">
        <v>87</v>
      </c>
      <c r="AW277" s="14" t="s">
        <v>34</v>
      </c>
      <c r="AX277" s="14" t="s">
        <v>78</v>
      </c>
      <c r="AY277" s="261" t="s">
        <v>165</v>
      </c>
    </row>
    <row r="278" s="15" customFormat="1">
      <c r="A278" s="15"/>
      <c r="B278" s="262"/>
      <c r="C278" s="263"/>
      <c r="D278" s="242" t="s">
        <v>174</v>
      </c>
      <c r="E278" s="264" t="s">
        <v>1</v>
      </c>
      <c r="F278" s="265" t="s">
        <v>189</v>
      </c>
      <c r="G278" s="263"/>
      <c r="H278" s="266">
        <v>70.069999999999993</v>
      </c>
      <c r="I278" s="267"/>
      <c r="J278" s="263"/>
      <c r="K278" s="263"/>
      <c r="L278" s="268"/>
      <c r="M278" s="269"/>
      <c r="N278" s="270"/>
      <c r="O278" s="270"/>
      <c r="P278" s="270"/>
      <c r="Q278" s="270"/>
      <c r="R278" s="270"/>
      <c r="S278" s="270"/>
      <c r="T278" s="271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2" t="s">
        <v>174</v>
      </c>
      <c r="AU278" s="272" t="s">
        <v>87</v>
      </c>
      <c r="AV278" s="15" t="s">
        <v>172</v>
      </c>
      <c r="AW278" s="15" t="s">
        <v>34</v>
      </c>
      <c r="AX278" s="15" t="s">
        <v>85</v>
      </c>
      <c r="AY278" s="272" t="s">
        <v>165</v>
      </c>
    </row>
    <row r="279" s="2" customFormat="1" ht="24.15" customHeight="1">
      <c r="A279" s="39"/>
      <c r="B279" s="40"/>
      <c r="C279" s="273" t="s">
        <v>334</v>
      </c>
      <c r="D279" s="273" t="s">
        <v>225</v>
      </c>
      <c r="E279" s="274" t="s">
        <v>335</v>
      </c>
      <c r="F279" s="275" t="s">
        <v>336</v>
      </c>
      <c r="G279" s="276" t="s">
        <v>198</v>
      </c>
      <c r="H279" s="277">
        <v>77.076999999999998</v>
      </c>
      <c r="I279" s="278"/>
      <c r="J279" s="279">
        <f>ROUND(I279*H279,2)</f>
        <v>0</v>
      </c>
      <c r="K279" s="275" t="s">
        <v>171</v>
      </c>
      <c r="L279" s="280"/>
      <c r="M279" s="281" t="s">
        <v>1</v>
      </c>
      <c r="N279" s="282" t="s">
        <v>43</v>
      </c>
      <c r="O279" s="92"/>
      <c r="P279" s="236">
        <f>O279*H279</f>
        <v>0</v>
      </c>
      <c r="Q279" s="236">
        <v>0.0155</v>
      </c>
      <c r="R279" s="236">
        <f>Q279*H279</f>
        <v>1.1946934999999999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228</v>
      </c>
      <c r="AT279" s="238" t="s">
        <v>225</v>
      </c>
      <c r="AU279" s="238" t="s">
        <v>87</v>
      </c>
      <c r="AY279" s="18" t="s">
        <v>165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85</v>
      </c>
      <c r="BK279" s="239">
        <f>ROUND(I279*H279,2)</f>
        <v>0</v>
      </c>
      <c r="BL279" s="18" t="s">
        <v>172</v>
      </c>
      <c r="BM279" s="238" t="s">
        <v>337</v>
      </c>
    </row>
    <row r="280" s="14" customFormat="1">
      <c r="A280" s="14"/>
      <c r="B280" s="251"/>
      <c r="C280" s="252"/>
      <c r="D280" s="242" t="s">
        <v>174</v>
      </c>
      <c r="E280" s="252"/>
      <c r="F280" s="254" t="s">
        <v>338</v>
      </c>
      <c r="G280" s="252"/>
      <c r="H280" s="255">
        <v>77.076999999999998</v>
      </c>
      <c r="I280" s="256"/>
      <c r="J280" s="252"/>
      <c r="K280" s="252"/>
      <c r="L280" s="257"/>
      <c r="M280" s="258"/>
      <c r="N280" s="259"/>
      <c r="O280" s="259"/>
      <c r="P280" s="259"/>
      <c r="Q280" s="259"/>
      <c r="R280" s="259"/>
      <c r="S280" s="259"/>
      <c r="T280" s="26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1" t="s">
        <v>174</v>
      </c>
      <c r="AU280" s="261" t="s">
        <v>87</v>
      </c>
      <c r="AV280" s="14" t="s">
        <v>87</v>
      </c>
      <c r="AW280" s="14" t="s">
        <v>4</v>
      </c>
      <c r="AX280" s="14" t="s">
        <v>85</v>
      </c>
      <c r="AY280" s="261" t="s">
        <v>165</v>
      </c>
    </row>
    <row r="281" s="2" customFormat="1" ht="44.25" customHeight="1">
      <c r="A281" s="39"/>
      <c r="B281" s="40"/>
      <c r="C281" s="227" t="s">
        <v>339</v>
      </c>
      <c r="D281" s="227" t="s">
        <v>167</v>
      </c>
      <c r="E281" s="228" t="s">
        <v>340</v>
      </c>
      <c r="F281" s="229" t="s">
        <v>341</v>
      </c>
      <c r="G281" s="230" t="s">
        <v>198</v>
      </c>
      <c r="H281" s="231">
        <v>772.54899999999998</v>
      </c>
      <c r="I281" s="232"/>
      <c r="J281" s="233">
        <f>ROUND(I281*H281,2)</f>
        <v>0</v>
      </c>
      <c r="K281" s="229" t="s">
        <v>171</v>
      </c>
      <c r="L281" s="45"/>
      <c r="M281" s="234" t="s">
        <v>1</v>
      </c>
      <c r="N281" s="235" t="s">
        <v>43</v>
      </c>
      <c r="O281" s="92"/>
      <c r="P281" s="236">
        <f>O281*H281</f>
        <v>0</v>
      </c>
      <c r="Q281" s="236">
        <v>0.011679999999999999</v>
      </c>
      <c r="R281" s="236">
        <f>Q281*H281</f>
        <v>9.02337232</v>
      </c>
      <c r="S281" s="236">
        <v>0</v>
      </c>
      <c r="T281" s="23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8" t="s">
        <v>172</v>
      </c>
      <c r="AT281" s="238" t="s">
        <v>167</v>
      </c>
      <c r="AU281" s="238" t="s">
        <v>87</v>
      </c>
      <c r="AY281" s="18" t="s">
        <v>165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8" t="s">
        <v>85</v>
      </c>
      <c r="BK281" s="239">
        <f>ROUND(I281*H281,2)</f>
        <v>0</v>
      </c>
      <c r="BL281" s="18" t="s">
        <v>172</v>
      </c>
      <c r="BM281" s="238" t="s">
        <v>342</v>
      </c>
    </row>
    <row r="282" s="13" customFormat="1">
      <c r="A282" s="13"/>
      <c r="B282" s="240"/>
      <c r="C282" s="241"/>
      <c r="D282" s="242" t="s">
        <v>174</v>
      </c>
      <c r="E282" s="243" t="s">
        <v>1</v>
      </c>
      <c r="F282" s="244" t="s">
        <v>343</v>
      </c>
      <c r="G282" s="241"/>
      <c r="H282" s="243" t="s">
        <v>1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0" t="s">
        <v>174</v>
      </c>
      <c r="AU282" s="250" t="s">
        <v>87</v>
      </c>
      <c r="AV282" s="13" t="s">
        <v>85</v>
      </c>
      <c r="AW282" s="13" t="s">
        <v>34</v>
      </c>
      <c r="AX282" s="13" t="s">
        <v>78</v>
      </c>
      <c r="AY282" s="250" t="s">
        <v>165</v>
      </c>
    </row>
    <row r="283" s="13" customFormat="1">
      <c r="A283" s="13"/>
      <c r="B283" s="240"/>
      <c r="C283" s="241"/>
      <c r="D283" s="242" t="s">
        <v>174</v>
      </c>
      <c r="E283" s="243" t="s">
        <v>1</v>
      </c>
      <c r="F283" s="244" t="s">
        <v>180</v>
      </c>
      <c r="G283" s="241"/>
      <c r="H283" s="243" t="s">
        <v>1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0" t="s">
        <v>174</v>
      </c>
      <c r="AU283" s="250" t="s">
        <v>87</v>
      </c>
      <c r="AV283" s="13" t="s">
        <v>85</v>
      </c>
      <c r="AW283" s="13" t="s">
        <v>34</v>
      </c>
      <c r="AX283" s="13" t="s">
        <v>78</v>
      </c>
      <c r="AY283" s="250" t="s">
        <v>165</v>
      </c>
    </row>
    <row r="284" s="14" customFormat="1">
      <c r="A284" s="14"/>
      <c r="B284" s="251"/>
      <c r="C284" s="252"/>
      <c r="D284" s="242" t="s">
        <v>174</v>
      </c>
      <c r="E284" s="253" t="s">
        <v>1</v>
      </c>
      <c r="F284" s="254" t="s">
        <v>344</v>
      </c>
      <c r="G284" s="252"/>
      <c r="H284" s="255">
        <v>14.528000000000001</v>
      </c>
      <c r="I284" s="256"/>
      <c r="J284" s="252"/>
      <c r="K284" s="252"/>
      <c r="L284" s="257"/>
      <c r="M284" s="258"/>
      <c r="N284" s="259"/>
      <c r="O284" s="259"/>
      <c r="P284" s="259"/>
      <c r="Q284" s="259"/>
      <c r="R284" s="259"/>
      <c r="S284" s="259"/>
      <c r="T284" s="26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1" t="s">
        <v>174</v>
      </c>
      <c r="AU284" s="261" t="s">
        <v>87</v>
      </c>
      <c r="AV284" s="14" t="s">
        <v>87</v>
      </c>
      <c r="AW284" s="14" t="s">
        <v>34</v>
      </c>
      <c r="AX284" s="14" t="s">
        <v>78</v>
      </c>
      <c r="AY284" s="261" t="s">
        <v>165</v>
      </c>
    </row>
    <row r="285" s="14" customFormat="1">
      <c r="A285" s="14"/>
      <c r="B285" s="251"/>
      <c r="C285" s="252"/>
      <c r="D285" s="242" t="s">
        <v>174</v>
      </c>
      <c r="E285" s="253" t="s">
        <v>1</v>
      </c>
      <c r="F285" s="254" t="s">
        <v>345</v>
      </c>
      <c r="G285" s="252"/>
      <c r="H285" s="255">
        <v>9.5890000000000004</v>
      </c>
      <c r="I285" s="256"/>
      <c r="J285" s="252"/>
      <c r="K285" s="252"/>
      <c r="L285" s="257"/>
      <c r="M285" s="258"/>
      <c r="N285" s="259"/>
      <c r="O285" s="259"/>
      <c r="P285" s="259"/>
      <c r="Q285" s="259"/>
      <c r="R285" s="259"/>
      <c r="S285" s="259"/>
      <c r="T285" s="26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1" t="s">
        <v>174</v>
      </c>
      <c r="AU285" s="261" t="s">
        <v>87</v>
      </c>
      <c r="AV285" s="14" t="s">
        <v>87</v>
      </c>
      <c r="AW285" s="14" t="s">
        <v>34</v>
      </c>
      <c r="AX285" s="14" t="s">
        <v>78</v>
      </c>
      <c r="AY285" s="261" t="s">
        <v>165</v>
      </c>
    </row>
    <row r="286" s="14" customFormat="1">
      <c r="A286" s="14"/>
      <c r="B286" s="251"/>
      <c r="C286" s="252"/>
      <c r="D286" s="242" t="s">
        <v>174</v>
      </c>
      <c r="E286" s="253" t="s">
        <v>1</v>
      </c>
      <c r="F286" s="254" t="s">
        <v>346</v>
      </c>
      <c r="G286" s="252"/>
      <c r="H286" s="255">
        <v>132.02600000000001</v>
      </c>
      <c r="I286" s="256"/>
      <c r="J286" s="252"/>
      <c r="K286" s="252"/>
      <c r="L286" s="257"/>
      <c r="M286" s="258"/>
      <c r="N286" s="259"/>
      <c r="O286" s="259"/>
      <c r="P286" s="259"/>
      <c r="Q286" s="259"/>
      <c r="R286" s="259"/>
      <c r="S286" s="259"/>
      <c r="T286" s="26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1" t="s">
        <v>174</v>
      </c>
      <c r="AU286" s="261" t="s">
        <v>87</v>
      </c>
      <c r="AV286" s="14" t="s">
        <v>87</v>
      </c>
      <c r="AW286" s="14" t="s">
        <v>34</v>
      </c>
      <c r="AX286" s="14" t="s">
        <v>78</v>
      </c>
      <c r="AY286" s="261" t="s">
        <v>165</v>
      </c>
    </row>
    <row r="287" s="14" customFormat="1">
      <c r="A287" s="14"/>
      <c r="B287" s="251"/>
      <c r="C287" s="252"/>
      <c r="D287" s="242" t="s">
        <v>174</v>
      </c>
      <c r="E287" s="253" t="s">
        <v>1</v>
      </c>
      <c r="F287" s="254" t="s">
        <v>347</v>
      </c>
      <c r="G287" s="252"/>
      <c r="H287" s="255">
        <v>4.7430000000000003</v>
      </c>
      <c r="I287" s="256"/>
      <c r="J287" s="252"/>
      <c r="K287" s="252"/>
      <c r="L287" s="257"/>
      <c r="M287" s="258"/>
      <c r="N287" s="259"/>
      <c r="O287" s="259"/>
      <c r="P287" s="259"/>
      <c r="Q287" s="259"/>
      <c r="R287" s="259"/>
      <c r="S287" s="259"/>
      <c r="T287" s="26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1" t="s">
        <v>174</v>
      </c>
      <c r="AU287" s="261" t="s">
        <v>87</v>
      </c>
      <c r="AV287" s="14" t="s">
        <v>87</v>
      </c>
      <c r="AW287" s="14" t="s">
        <v>34</v>
      </c>
      <c r="AX287" s="14" t="s">
        <v>78</v>
      </c>
      <c r="AY287" s="261" t="s">
        <v>165</v>
      </c>
    </row>
    <row r="288" s="13" customFormat="1">
      <c r="A288" s="13"/>
      <c r="B288" s="240"/>
      <c r="C288" s="241"/>
      <c r="D288" s="242" t="s">
        <v>174</v>
      </c>
      <c r="E288" s="243" t="s">
        <v>1</v>
      </c>
      <c r="F288" s="244" t="s">
        <v>182</v>
      </c>
      <c r="G288" s="241"/>
      <c r="H288" s="243" t="s">
        <v>1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0" t="s">
        <v>174</v>
      </c>
      <c r="AU288" s="250" t="s">
        <v>87</v>
      </c>
      <c r="AV288" s="13" t="s">
        <v>85</v>
      </c>
      <c r="AW288" s="13" t="s">
        <v>34</v>
      </c>
      <c r="AX288" s="13" t="s">
        <v>78</v>
      </c>
      <c r="AY288" s="250" t="s">
        <v>165</v>
      </c>
    </row>
    <row r="289" s="14" customFormat="1">
      <c r="A289" s="14"/>
      <c r="B289" s="251"/>
      <c r="C289" s="252"/>
      <c r="D289" s="242" t="s">
        <v>174</v>
      </c>
      <c r="E289" s="253" t="s">
        <v>1</v>
      </c>
      <c r="F289" s="254" t="s">
        <v>348</v>
      </c>
      <c r="G289" s="252"/>
      <c r="H289" s="255">
        <v>68.617000000000004</v>
      </c>
      <c r="I289" s="256"/>
      <c r="J289" s="252"/>
      <c r="K289" s="252"/>
      <c r="L289" s="257"/>
      <c r="M289" s="258"/>
      <c r="N289" s="259"/>
      <c r="O289" s="259"/>
      <c r="P289" s="259"/>
      <c r="Q289" s="259"/>
      <c r="R289" s="259"/>
      <c r="S289" s="259"/>
      <c r="T289" s="26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1" t="s">
        <v>174</v>
      </c>
      <c r="AU289" s="261" t="s">
        <v>87</v>
      </c>
      <c r="AV289" s="14" t="s">
        <v>87</v>
      </c>
      <c r="AW289" s="14" t="s">
        <v>34</v>
      </c>
      <c r="AX289" s="14" t="s">
        <v>78</v>
      </c>
      <c r="AY289" s="261" t="s">
        <v>165</v>
      </c>
    </row>
    <row r="290" s="14" customFormat="1">
      <c r="A290" s="14"/>
      <c r="B290" s="251"/>
      <c r="C290" s="252"/>
      <c r="D290" s="242" t="s">
        <v>174</v>
      </c>
      <c r="E290" s="253" t="s">
        <v>1</v>
      </c>
      <c r="F290" s="254" t="s">
        <v>349</v>
      </c>
      <c r="G290" s="252"/>
      <c r="H290" s="255">
        <v>37.979999999999997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1" t="s">
        <v>174</v>
      </c>
      <c r="AU290" s="261" t="s">
        <v>87</v>
      </c>
      <c r="AV290" s="14" t="s">
        <v>87</v>
      </c>
      <c r="AW290" s="14" t="s">
        <v>34</v>
      </c>
      <c r="AX290" s="14" t="s">
        <v>78</v>
      </c>
      <c r="AY290" s="261" t="s">
        <v>165</v>
      </c>
    </row>
    <row r="291" s="14" customFormat="1">
      <c r="A291" s="14"/>
      <c r="B291" s="251"/>
      <c r="C291" s="252"/>
      <c r="D291" s="242" t="s">
        <v>174</v>
      </c>
      <c r="E291" s="253" t="s">
        <v>1</v>
      </c>
      <c r="F291" s="254" t="s">
        <v>350</v>
      </c>
      <c r="G291" s="252"/>
      <c r="H291" s="255">
        <v>21.449999999999999</v>
      </c>
      <c r="I291" s="256"/>
      <c r="J291" s="252"/>
      <c r="K291" s="252"/>
      <c r="L291" s="257"/>
      <c r="M291" s="258"/>
      <c r="N291" s="259"/>
      <c r="O291" s="259"/>
      <c r="P291" s="259"/>
      <c r="Q291" s="259"/>
      <c r="R291" s="259"/>
      <c r="S291" s="259"/>
      <c r="T291" s="26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1" t="s">
        <v>174</v>
      </c>
      <c r="AU291" s="261" t="s">
        <v>87</v>
      </c>
      <c r="AV291" s="14" t="s">
        <v>87</v>
      </c>
      <c r="AW291" s="14" t="s">
        <v>34</v>
      </c>
      <c r="AX291" s="14" t="s">
        <v>78</v>
      </c>
      <c r="AY291" s="261" t="s">
        <v>165</v>
      </c>
    </row>
    <row r="292" s="14" customFormat="1">
      <c r="A292" s="14"/>
      <c r="B292" s="251"/>
      <c r="C292" s="252"/>
      <c r="D292" s="242" t="s">
        <v>174</v>
      </c>
      <c r="E292" s="253" t="s">
        <v>1</v>
      </c>
      <c r="F292" s="254" t="s">
        <v>351</v>
      </c>
      <c r="G292" s="252"/>
      <c r="H292" s="255">
        <v>9.9350000000000005</v>
      </c>
      <c r="I292" s="256"/>
      <c r="J292" s="252"/>
      <c r="K292" s="252"/>
      <c r="L292" s="257"/>
      <c r="M292" s="258"/>
      <c r="N292" s="259"/>
      <c r="O292" s="259"/>
      <c r="P292" s="259"/>
      <c r="Q292" s="259"/>
      <c r="R292" s="259"/>
      <c r="S292" s="259"/>
      <c r="T292" s="26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1" t="s">
        <v>174</v>
      </c>
      <c r="AU292" s="261" t="s">
        <v>87</v>
      </c>
      <c r="AV292" s="14" t="s">
        <v>87</v>
      </c>
      <c r="AW292" s="14" t="s">
        <v>34</v>
      </c>
      <c r="AX292" s="14" t="s">
        <v>78</v>
      </c>
      <c r="AY292" s="261" t="s">
        <v>165</v>
      </c>
    </row>
    <row r="293" s="14" customFormat="1">
      <c r="A293" s="14"/>
      <c r="B293" s="251"/>
      <c r="C293" s="252"/>
      <c r="D293" s="242" t="s">
        <v>174</v>
      </c>
      <c r="E293" s="253" t="s">
        <v>1</v>
      </c>
      <c r="F293" s="254" t="s">
        <v>352</v>
      </c>
      <c r="G293" s="252"/>
      <c r="H293" s="255">
        <v>68.340000000000003</v>
      </c>
      <c r="I293" s="256"/>
      <c r="J293" s="252"/>
      <c r="K293" s="252"/>
      <c r="L293" s="257"/>
      <c r="M293" s="258"/>
      <c r="N293" s="259"/>
      <c r="O293" s="259"/>
      <c r="P293" s="259"/>
      <c r="Q293" s="259"/>
      <c r="R293" s="259"/>
      <c r="S293" s="259"/>
      <c r="T293" s="26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1" t="s">
        <v>174</v>
      </c>
      <c r="AU293" s="261" t="s">
        <v>87</v>
      </c>
      <c r="AV293" s="14" t="s">
        <v>87</v>
      </c>
      <c r="AW293" s="14" t="s">
        <v>34</v>
      </c>
      <c r="AX293" s="14" t="s">
        <v>78</v>
      </c>
      <c r="AY293" s="261" t="s">
        <v>165</v>
      </c>
    </row>
    <row r="294" s="14" customFormat="1">
      <c r="A294" s="14"/>
      <c r="B294" s="251"/>
      <c r="C294" s="252"/>
      <c r="D294" s="242" t="s">
        <v>174</v>
      </c>
      <c r="E294" s="253" t="s">
        <v>1</v>
      </c>
      <c r="F294" s="254" t="s">
        <v>353</v>
      </c>
      <c r="G294" s="252"/>
      <c r="H294" s="255">
        <v>-17.510000000000002</v>
      </c>
      <c r="I294" s="256"/>
      <c r="J294" s="252"/>
      <c r="K294" s="252"/>
      <c r="L294" s="257"/>
      <c r="M294" s="258"/>
      <c r="N294" s="259"/>
      <c r="O294" s="259"/>
      <c r="P294" s="259"/>
      <c r="Q294" s="259"/>
      <c r="R294" s="259"/>
      <c r="S294" s="259"/>
      <c r="T294" s="26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1" t="s">
        <v>174</v>
      </c>
      <c r="AU294" s="261" t="s">
        <v>87</v>
      </c>
      <c r="AV294" s="14" t="s">
        <v>87</v>
      </c>
      <c r="AW294" s="14" t="s">
        <v>34</v>
      </c>
      <c r="AX294" s="14" t="s">
        <v>78</v>
      </c>
      <c r="AY294" s="261" t="s">
        <v>165</v>
      </c>
    </row>
    <row r="295" s="13" customFormat="1">
      <c r="A295" s="13"/>
      <c r="B295" s="240"/>
      <c r="C295" s="241"/>
      <c r="D295" s="242" t="s">
        <v>174</v>
      </c>
      <c r="E295" s="243" t="s">
        <v>1</v>
      </c>
      <c r="F295" s="244" t="s">
        <v>184</v>
      </c>
      <c r="G295" s="241"/>
      <c r="H295" s="243" t="s">
        <v>1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0" t="s">
        <v>174</v>
      </c>
      <c r="AU295" s="250" t="s">
        <v>87</v>
      </c>
      <c r="AV295" s="13" t="s">
        <v>85</v>
      </c>
      <c r="AW295" s="13" t="s">
        <v>34</v>
      </c>
      <c r="AX295" s="13" t="s">
        <v>78</v>
      </c>
      <c r="AY295" s="250" t="s">
        <v>165</v>
      </c>
    </row>
    <row r="296" s="14" customFormat="1">
      <c r="A296" s="14"/>
      <c r="B296" s="251"/>
      <c r="C296" s="252"/>
      <c r="D296" s="242" t="s">
        <v>174</v>
      </c>
      <c r="E296" s="253" t="s">
        <v>1</v>
      </c>
      <c r="F296" s="254" t="s">
        <v>354</v>
      </c>
      <c r="G296" s="252"/>
      <c r="H296" s="255">
        <v>54.07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1" t="s">
        <v>174</v>
      </c>
      <c r="AU296" s="261" t="s">
        <v>87</v>
      </c>
      <c r="AV296" s="14" t="s">
        <v>87</v>
      </c>
      <c r="AW296" s="14" t="s">
        <v>34</v>
      </c>
      <c r="AX296" s="14" t="s">
        <v>78</v>
      </c>
      <c r="AY296" s="261" t="s">
        <v>165</v>
      </c>
    </row>
    <row r="297" s="14" customFormat="1">
      <c r="A297" s="14"/>
      <c r="B297" s="251"/>
      <c r="C297" s="252"/>
      <c r="D297" s="242" t="s">
        <v>174</v>
      </c>
      <c r="E297" s="253" t="s">
        <v>1</v>
      </c>
      <c r="F297" s="254" t="s">
        <v>355</v>
      </c>
      <c r="G297" s="252"/>
      <c r="H297" s="255">
        <v>38.624000000000002</v>
      </c>
      <c r="I297" s="256"/>
      <c r="J297" s="252"/>
      <c r="K297" s="252"/>
      <c r="L297" s="257"/>
      <c r="M297" s="258"/>
      <c r="N297" s="259"/>
      <c r="O297" s="259"/>
      <c r="P297" s="259"/>
      <c r="Q297" s="259"/>
      <c r="R297" s="259"/>
      <c r="S297" s="259"/>
      <c r="T297" s="26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1" t="s">
        <v>174</v>
      </c>
      <c r="AU297" s="261" t="s">
        <v>87</v>
      </c>
      <c r="AV297" s="14" t="s">
        <v>87</v>
      </c>
      <c r="AW297" s="14" t="s">
        <v>34</v>
      </c>
      <c r="AX297" s="14" t="s">
        <v>78</v>
      </c>
      <c r="AY297" s="261" t="s">
        <v>165</v>
      </c>
    </row>
    <row r="298" s="14" customFormat="1">
      <c r="A298" s="14"/>
      <c r="B298" s="251"/>
      <c r="C298" s="252"/>
      <c r="D298" s="242" t="s">
        <v>174</v>
      </c>
      <c r="E298" s="253" t="s">
        <v>1</v>
      </c>
      <c r="F298" s="254" t="s">
        <v>356</v>
      </c>
      <c r="G298" s="252"/>
      <c r="H298" s="255">
        <v>2.7850000000000001</v>
      </c>
      <c r="I298" s="256"/>
      <c r="J298" s="252"/>
      <c r="K298" s="252"/>
      <c r="L298" s="257"/>
      <c r="M298" s="258"/>
      <c r="N298" s="259"/>
      <c r="O298" s="259"/>
      <c r="P298" s="259"/>
      <c r="Q298" s="259"/>
      <c r="R298" s="259"/>
      <c r="S298" s="259"/>
      <c r="T298" s="26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1" t="s">
        <v>174</v>
      </c>
      <c r="AU298" s="261" t="s">
        <v>87</v>
      </c>
      <c r="AV298" s="14" t="s">
        <v>87</v>
      </c>
      <c r="AW298" s="14" t="s">
        <v>34</v>
      </c>
      <c r="AX298" s="14" t="s">
        <v>78</v>
      </c>
      <c r="AY298" s="261" t="s">
        <v>165</v>
      </c>
    </row>
    <row r="299" s="14" customFormat="1">
      <c r="A299" s="14"/>
      <c r="B299" s="251"/>
      <c r="C299" s="252"/>
      <c r="D299" s="242" t="s">
        <v>174</v>
      </c>
      <c r="E299" s="253" t="s">
        <v>1</v>
      </c>
      <c r="F299" s="254" t="s">
        <v>357</v>
      </c>
      <c r="G299" s="252"/>
      <c r="H299" s="255">
        <v>42.57</v>
      </c>
      <c r="I299" s="256"/>
      <c r="J299" s="252"/>
      <c r="K299" s="252"/>
      <c r="L299" s="257"/>
      <c r="M299" s="258"/>
      <c r="N299" s="259"/>
      <c r="O299" s="259"/>
      <c r="P299" s="259"/>
      <c r="Q299" s="259"/>
      <c r="R299" s="259"/>
      <c r="S299" s="259"/>
      <c r="T299" s="26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1" t="s">
        <v>174</v>
      </c>
      <c r="AU299" s="261" t="s">
        <v>87</v>
      </c>
      <c r="AV299" s="14" t="s">
        <v>87</v>
      </c>
      <c r="AW299" s="14" t="s">
        <v>34</v>
      </c>
      <c r="AX299" s="14" t="s">
        <v>78</v>
      </c>
      <c r="AY299" s="261" t="s">
        <v>165</v>
      </c>
    </row>
    <row r="300" s="14" customFormat="1">
      <c r="A300" s="14"/>
      <c r="B300" s="251"/>
      <c r="C300" s="252"/>
      <c r="D300" s="242" t="s">
        <v>174</v>
      </c>
      <c r="E300" s="253" t="s">
        <v>1</v>
      </c>
      <c r="F300" s="254" t="s">
        <v>358</v>
      </c>
      <c r="G300" s="252"/>
      <c r="H300" s="255">
        <v>2.617</v>
      </c>
      <c r="I300" s="256"/>
      <c r="J300" s="252"/>
      <c r="K300" s="252"/>
      <c r="L300" s="257"/>
      <c r="M300" s="258"/>
      <c r="N300" s="259"/>
      <c r="O300" s="259"/>
      <c r="P300" s="259"/>
      <c r="Q300" s="259"/>
      <c r="R300" s="259"/>
      <c r="S300" s="259"/>
      <c r="T300" s="26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1" t="s">
        <v>174</v>
      </c>
      <c r="AU300" s="261" t="s">
        <v>87</v>
      </c>
      <c r="AV300" s="14" t="s">
        <v>87</v>
      </c>
      <c r="AW300" s="14" t="s">
        <v>34</v>
      </c>
      <c r="AX300" s="14" t="s">
        <v>78</v>
      </c>
      <c r="AY300" s="261" t="s">
        <v>165</v>
      </c>
    </row>
    <row r="301" s="14" customFormat="1">
      <c r="A301" s="14"/>
      <c r="B301" s="251"/>
      <c r="C301" s="252"/>
      <c r="D301" s="242" t="s">
        <v>174</v>
      </c>
      <c r="E301" s="253" t="s">
        <v>1</v>
      </c>
      <c r="F301" s="254" t="s">
        <v>359</v>
      </c>
      <c r="G301" s="252"/>
      <c r="H301" s="255">
        <v>24.600000000000001</v>
      </c>
      <c r="I301" s="256"/>
      <c r="J301" s="252"/>
      <c r="K301" s="252"/>
      <c r="L301" s="257"/>
      <c r="M301" s="258"/>
      <c r="N301" s="259"/>
      <c r="O301" s="259"/>
      <c r="P301" s="259"/>
      <c r="Q301" s="259"/>
      <c r="R301" s="259"/>
      <c r="S301" s="259"/>
      <c r="T301" s="26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1" t="s">
        <v>174</v>
      </c>
      <c r="AU301" s="261" t="s">
        <v>87</v>
      </c>
      <c r="AV301" s="14" t="s">
        <v>87</v>
      </c>
      <c r="AW301" s="14" t="s">
        <v>34</v>
      </c>
      <c r="AX301" s="14" t="s">
        <v>78</v>
      </c>
      <c r="AY301" s="261" t="s">
        <v>165</v>
      </c>
    </row>
    <row r="302" s="14" customFormat="1">
      <c r="A302" s="14"/>
      <c r="B302" s="251"/>
      <c r="C302" s="252"/>
      <c r="D302" s="242" t="s">
        <v>174</v>
      </c>
      <c r="E302" s="253" t="s">
        <v>1</v>
      </c>
      <c r="F302" s="254" t="s">
        <v>360</v>
      </c>
      <c r="G302" s="252"/>
      <c r="H302" s="255">
        <v>5.0640000000000001</v>
      </c>
      <c r="I302" s="256"/>
      <c r="J302" s="252"/>
      <c r="K302" s="252"/>
      <c r="L302" s="257"/>
      <c r="M302" s="258"/>
      <c r="N302" s="259"/>
      <c r="O302" s="259"/>
      <c r="P302" s="259"/>
      <c r="Q302" s="259"/>
      <c r="R302" s="259"/>
      <c r="S302" s="259"/>
      <c r="T302" s="26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1" t="s">
        <v>174</v>
      </c>
      <c r="AU302" s="261" t="s">
        <v>87</v>
      </c>
      <c r="AV302" s="14" t="s">
        <v>87</v>
      </c>
      <c r="AW302" s="14" t="s">
        <v>34</v>
      </c>
      <c r="AX302" s="14" t="s">
        <v>78</v>
      </c>
      <c r="AY302" s="261" t="s">
        <v>165</v>
      </c>
    </row>
    <row r="303" s="14" customFormat="1">
      <c r="A303" s="14"/>
      <c r="B303" s="251"/>
      <c r="C303" s="252"/>
      <c r="D303" s="242" t="s">
        <v>174</v>
      </c>
      <c r="E303" s="253" t="s">
        <v>1</v>
      </c>
      <c r="F303" s="254" t="s">
        <v>361</v>
      </c>
      <c r="G303" s="252"/>
      <c r="H303" s="255">
        <v>7.5940000000000003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1" t="s">
        <v>174</v>
      </c>
      <c r="AU303" s="261" t="s">
        <v>87</v>
      </c>
      <c r="AV303" s="14" t="s">
        <v>87</v>
      </c>
      <c r="AW303" s="14" t="s">
        <v>34</v>
      </c>
      <c r="AX303" s="14" t="s">
        <v>78</v>
      </c>
      <c r="AY303" s="261" t="s">
        <v>165</v>
      </c>
    </row>
    <row r="304" s="14" customFormat="1">
      <c r="A304" s="14"/>
      <c r="B304" s="251"/>
      <c r="C304" s="252"/>
      <c r="D304" s="242" t="s">
        <v>174</v>
      </c>
      <c r="E304" s="253" t="s">
        <v>1</v>
      </c>
      <c r="F304" s="254" t="s">
        <v>362</v>
      </c>
      <c r="G304" s="252"/>
      <c r="H304" s="255">
        <v>3.2000000000000002</v>
      </c>
      <c r="I304" s="256"/>
      <c r="J304" s="252"/>
      <c r="K304" s="252"/>
      <c r="L304" s="257"/>
      <c r="M304" s="258"/>
      <c r="N304" s="259"/>
      <c r="O304" s="259"/>
      <c r="P304" s="259"/>
      <c r="Q304" s="259"/>
      <c r="R304" s="259"/>
      <c r="S304" s="259"/>
      <c r="T304" s="26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1" t="s">
        <v>174</v>
      </c>
      <c r="AU304" s="261" t="s">
        <v>87</v>
      </c>
      <c r="AV304" s="14" t="s">
        <v>87</v>
      </c>
      <c r="AW304" s="14" t="s">
        <v>34</v>
      </c>
      <c r="AX304" s="14" t="s">
        <v>78</v>
      </c>
      <c r="AY304" s="261" t="s">
        <v>165</v>
      </c>
    </row>
    <row r="305" s="13" customFormat="1">
      <c r="A305" s="13"/>
      <c r="B305" s="240"/>
      <c r="C305" s="241"/>
      <c r="D305" s="242" t="s">
        <v>174</v>
      </c>
      <c r="E305" s="243" t="s">
        <v>1</v>
      </c>
      <c r="F305" s="244" t="s">
        <v>187</v>
      </c>
      <c r="G305" s="241"/>
      <c r="H305" s="243" t="s">
        <v>1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0" t="s">
        <v>174</v>
      </c>
      <c r="AU305" s="250" t="s">
        <v>87</v>
      </c>
      <c r="AV305" s="13" t="s">
        <v>85</v>
      </c>
      <c r="AW305" s="13" t="s">
        <v>34</v>
      </c>
      <c r="AX305" s="13" t="s">
        <v>78</v>
      </c>
      <c r="AY305" s="250" t="s">
        <v>165</v>
      </c>
    </row>
    <row r="306" s="14" customFormat="1">
      <c r="A306" s="14"/>
      <c r="B306" s="251"/>
      <c r="C306" s="252"/>
      <c r="D306" s="242" t="s">
        <v>174</v>
      </c>
      <c r="E306" s="253" t="s">
        <v>1</v>
      </c>
      <c r="F306" s="254" t="s">
        <v>363</v>
      </c>
      <c r="G306" s="252"/>
      <c r="H306" s="255">
        <v>6.7519999999999998</v>
      </c>
      <c r="I306" s="256"/>
      <c r="J306" s="252"/>
      <c r="K306" s="252"/>
      <c r="L306" s="257"/>
      <c r="M306" s="258"/>
      <c r="N306" s="259"/>
      <c r="O306" s="259"/>
      <c r="P306" s="259"/>
      <c r="Q306" s="259"/>
      <c r="R306" s="259"/>
      <c r="S306" s="259"/>
      <c r="T306" s="26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1" t="s">
        <v>174</v>
      </c>
      <c r="AU306" s="261" t="s">
        <v>87</v>
      </c>
      <c r="AV306" s="14" t="s">
        <v>87</v>
      </c>
      <c r="AW306" s="14" t="s">
        <v>34</v>
      </c>
      <c r="AX306" s="14" t="s">
        <v>78</v>
      </c>
      <c r="AY306" s="261" t="s">
        <v>165</v>
      </c>
    </row>
    <row r="307" s="14" customFormat="1">
      <c r="A307" s="14"/>
      <c r="B307" s="251"/>
      <c r="C307" s="252"/>
      <c r="D307" s="242" t="s">
        <v>174</v>
      </c>
      <c r="E307" s="253" t="s">
        <v>1</v>
      </c>
      <c r="F307" s="254" t="s">
        <v>364</v>
      </c>
      <c r="G307" s="252"/>
      <c r="H307" s="255">
        <v>47.823</v>
      </c>
      <c r="I307" s="256"/>
      <c r="J307" s="252"/>
      <c r="K307" s="252"/>
      <c r="L307" s="257"/>
      <c r="M307" s="258"/>
      <c r="N307" s="259"/>
      <c r="O307" s="259"/>
      <c r="P307" s="259"/>
      <c r="Q307" s="259"/>
      <c r="R307" s="259"/>
      <c r="S307" s="259"/>
      <c r="T307" s="26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1" t="s">
        <v>174</v>
      </c>
      <c r="AU307" s="261" t="s">
        <v>87</v>
      </c>
      <c r="AV307" s="14" t="s">
        <v>87</v>
      </c>
      <c r="AW307" s="14" t="s">
        <v>34</v>
      </c>
      <c r="AX307" s="14" t="s">
        <v>78</v>
      </c>
      <c r="AY307" s="261" t="s">
        <v>165</v>
      </c>
    </row>
    <row r="308" s="14" customFormat="1">
      <c r="A308" s="14"/>
      <c r="B308" s="251"/>
      <c r="C308" s="252"/>
      <c r="D308" s="242" t="s">
        <v>174</v>
      </c>
      <c r="E308" s="253" t="s">
        <v>1</v>
      </c>
      <c r="F308" s="254" t="s">
        <v>365</v>
      </c>
      <c r="G308" s="252"/>
      <c r="H308" s="255">
        <v>6.7729999999999997</v>
      </c>
      <c r="I308" s="256"/>
      <c r="J308" s="252"/>
      <c r="K308" s="252"/>
      <c r="L308" s="257"/>
      <c r="M308" s="258"/>
      <c r="N308" s="259"/>
      <c r="O308" s="259"/>
      <c r="P308" s="259"/>
      <c r="Q308" s="259"/>
      <c r="R308" s="259"/>
      <c r="S308" s="259"/>
      <c r="T308" s="26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1" t="s">
        <v>174</v>
      </c>
      <c r="AU308" s="261" t="s">
        <v>87</v>
      </c>
      <c r="AV308" s="14" t="s">
        <v>87</v>
      </c>
      <c r="AW308" s="14" t="s">
        <v>34</v>
      </c>
      <c r="AX308" s="14" t="s">
        <v>78</v>
      </c>
      <c r="AY308" s="261" t="s">
        <v>165</v>
      </c>
    </row>
    <row r="309" s="14" customFormat="1">
      <c r="A309" s="14"/>
      <c r="B309" s="251"/>
      <c r="C309" s="252"/>
      <c r="D309" s="242" t="s">
        <v>174</v>
      </c>
      <c r="E309" s="253" t="s">
        <v>1</v>
      </c>
      <c r="F309" s="254" t="s">
        <v>366</v>
      </c>
      <c r="G309" s="252"/>
      <c r="H309" s="255">
        <v>3.589</v>
      </c>
      <c r="I309" s="256"/>
      <c r="J309" s="252"/>
      <c r="K309" s="252"/>
      <c r="L309" s="257"/>
      <c r="M309" s="258"/>
      <c r="N309" s="259"/>
      <c r="O309" s="259"/>
      <c r="P309" s="259"/>
      <c r="Q309" s="259"/>
      <c r="R309" s="259"/>
      <c r="S309" s="259"/>
      <c r="T309" s="26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1" t="s">
        <v>174</v>
      </c>
      <c r="AU309" s="261" t="s">
        <v>87</v>
      </c>
      <c r="AV309" s="14" t="s">
        <v>87</v>
      </c>
      <c r="AW309" s="14" t="s">
        <v>34</v>
      </c>
      <c r="AX309" s="14" t="s">
        <v>78</v>
      </c>
      <c r="AY309" s="261" t="s">
        <v>165</v>
      </c>
    </row>
    <row r="310" s="14" customFormat="1">
      <c r="A310" s="14"/>
      <c r="B310" s="251"/>
      <c r="C310" s="252"/>
      <c r="D310" s="242" t="s">
        <v>174</v>
      </c>
      <c r="E310" s="253" t="s">
        <v>1</v>
      </c>
      <c r="F310" s="254" t="s">
        <v>367</v>
      </c>
      <c r="G310" s="252"/>
      <c r="H310" s="255">
        <v>39.905000000000001</v>
      </c>
      <c r="I310" s="256"/>
      <c r="J310" s="252"/>
      <c r="K310" s="252"/>
      <c r="L310" s="257"/>
      <c r="M310" s="258"/>
      <c r="N310" s="259"/>
      <c r="O310" s="259"/>
      <c r="P310" s="259"/>
      <c r="Q310" s="259"/>
      <c r="R310" s="259"/>
      <c r="S310" s="259"/>
      <c r="T310" s="26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1" t="s">
        <v>174</v>
      </c>
      <c r="AU310" s="261" t="s">
        <v>87</v>
      </c>
      <c r="AV310" s="14" t="s">
        <v>87</v>
      </c>
      <c r="AW310" s="14" t="s">
        <v>34</v>
      </c>
      <c r="AX310" s="14" t="s">
        <v>78</v>
      </c>
      <c r="AY310" s="261" t="s">
        <v>165</v>
      </c>
    </row>
    <row r="311" s="14" customFormat="1">
      <c r="A311" s="14"/>
      <c r="B311" s="251"/>
      <c r="C311" s="252"/>
      <c r="D311" s="242" t="s">
        <v>174</v>
      </c>
      <c r="E311" s="253" t="s">
        <v>1</v>
      </c>
      <c r="F311" s="254" t="s">
        <v>368</v>
      </c>
      <c r="G311" s="252"/>
      <c r="H311" s="255">
        <v>89.640000000000001</v>
      </c>
      <c r="I311" s="256"/>
      <c r="J311" s="252"/>
      <c r="K311" s="252"/>
      <c r="L311" s="257"/>
      <c r="M311" s="258"/>
      <c r="N311" s="259"/>
      <c r="O311" s="259"/>
      <c r="P311" s="259"/>
      <c r="Q311" s="259"/>
      <c r="R311" s="259"/>
      <c r="S311" s="259"/>
      <c r="T311" s="26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1" t="s">
        <v>174</v>
      </c>
      <c r="AU311" s="261" t="s">
        <v>87</v>
      </c>
      <c r="AV311" s="14" t="s">
        <v>87</v>
      </c>
      <c r="AW311" s="14" t="s">
        <v>34</v>
      </c>
      <c r="AX311" s="14" t="s">
        <v>78</v>
      </c>
      <c r="AY311" s="261" t="s">
        <v>165</v>
      </c>
    </row>
    <row r="312" s="14" customFormat="1">
      <c r="A312" s="14"/>
      <c r="B312" s="251"/>
      <c r="C312" s="252"/>
      <c r="D312" s="242" t="s">
        <v>174</v>
      </c>
      <c r="E312" s="253" t="s">
        <v>1</v>
      </c>
      <c r="F312" s="254" t="s">
        <v>363</v>
      </c>
      <c r="G312" s="252"/>
      <c r="H312" s="255">
        <v>6.7519999999999998</v>
      </c>
      <c r="I312" s="256"/>
      <c r="J312" s="252"/>
      <c r="K312" s="252"/>
      <c r="L312" s="257"/>
      <c r="M312" s="258"/>
      <c r="N312" s="259"/>
      <c r="O312" s="259"/>
      <c r="P312" s="259"/>
      <c r="Q312" s="259"/>
      <c r="R312" s="259"/>
      <c r="S312" s="259"/>
      <c r="T312" s="26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1" t="s">
        <v>174</v>
      </c>
      <c r="AU312" s="261" t="s">
        <v>87</v>
      </c>
      <c r="AV312" s="14" t="s">
        <v>87</v>
      </c>
      <c r="AW312" s="14" t="s">
        <v>34</v>
      </c>
      <c r="AX312" s="14" t="s">
        <v>78</v>
      </c>
      <c r="AY312" s="261" t="s">
        <v>165</v>
      </c>
    </row>
    <row r="313" s="16" customFormat="1">
      <c r="A313" s="16"/>
      <c r="B313" s="283"/>
      <c r="C313" s="284"/>
      <c r="D313" s="242" t="s">
        <v>174</v>
      </c>
      <c r="E313" s="285" t="s">
        <v>1</v>
      </c>
      <c r="F313" s="286" t="s">
        <v>369</v>
      </c>
      <c r="G313" s="284"/>
      <c r="H313" s="287">
        <v>732.05600000000004</v>
      </c>
      <c r="I313" s="288"/>
      <c r="J313" s="284"/>
      <c r="K313" s="284"/>
      <c r="L313" s="289"/>
      <c r="M313" s="290"/>
      <c r="N313" s="291"/>
      <c r="O313" s="291"/>
      <c r="P313" s="291"/>
      <c r="Q313" s="291"/>
      <c r="R313" s="291"/>
      <c r="S313" s="291"/>
      <c r="T313" s="292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93" t="s">
        <v>174</v>
      </c>
      <c r="AU313" s="293" t="s">
        <v>87</v>
      </c>
      <c r="AV313" s="16" t="s">
        <v>195</v>
      </c>
      <c r="AW313" s="16" t="s">
        <v>34</v>
      </c>
      <c r="AX313" s="16" t="s">
        <v>78</v>
      </c>
      <c r="AY313" s="293" t="s">
        <v>165</v>
      </c>
    </row>
    <row r="314" s="13" customFormat="1">
      <c r="A314" s="13"/>
      <c r="B314" s="240"/>
      <c r="C314" s="241"/>
      <c r="D314" s="242" t="s">
        <v>174</v>
      </c>
      <c r="E314" s="243" t="s">
        <v>1</v>
      </c>
      <c r="F314" s="244" t="s">
        <v>370</v>
      </c>
      <c r="G314" s="241"/>
      <c r="H314" s="243" t="s">
        <v>1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0" t="s">
        <v>174</v>
      </c>
      <c r="AU314" s="250" t="s">
        <v>87</v>
      </c>
      <c r="AV314" s="13" t="s">
        <v>85</v>
      </c>
      <c r="AW314" s="13" t="s">
        <v>34</v>
      </c>
      <c r="AX314" s="13" t="s">
        <v>78</v>
      </c>
      <c r="AY314" s="250" t="s">
        <v>165</v>
      </c>
    </row>
    <row r="315" s="13" customFormat="1">
      <c r="A315" s="13"/>
      <c r="B315" s="240"/>
      <c r="C315" s="241"/>
      <c r="D315" s="242" t="s">
        <v>174</v>
      </c>
      <c r="E315" s="243" t="s">
        <v>1</v>
      </c>
      <c r="F315" s="244" t="s">
        <v>182</v>
      </c>
      <c r="G315" s="241"/>
      <c r="H315" s="243" t="s">
        <v>1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0" t="s">
        <v>174</v>
      </c>
      <c r="AU315" s="250" t="s">
        <v>87</v>
      </c>
      <c r="AV315" s="13" t="s">
        <v>85</v>
      </c>
      <c r="AW315" s="13" t="s">
        <v>34</v>
      </c>
      <c r="AX315" s="13" t="s">
        <v>78</v>
      </c>
      <c r="AY315" s="250" t="s">
        <v>165</v>
      </c>
    </row>
    <row r="316" s="14" customFormat="1">
      <c r="A316" s="14"/>
      <c r="B316" s="251"/>
      <c r="C316" s="252"/>
      <c r="D316" s="242" t="s">
        <v>174</v>
      </c>
      <c r="E316" s="253" t="s">
        <v>1</v>
      </c>
      <c r="F316" s="254" t="s">
        <v>371</v>
      </c>
      <c r="G316" s="252"/>
      <c r="H316" s="255">
        <v>3.1499999999999999</v>
      </c>
      <c r="I316" s="256"/>
      <c r="J316" s="252"/>
      <c r="K316" s="252"/>
      <c r="L316" s="257"/>
      <c r="M316" s="258"/>
      <c r="N316" s="259"/>
      <c r="O316" s="259"/>
      <c r="P316" s="259"/>
      <c r="Q316" s="259"/>
      <c r="R316" s="259"/>
      <c r="S316" s="259"/>
      <c r="T316" s="26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1" t="s">
        <v>174</v>
      </c>
      <c r="AU316" s="261" t="s">
        <v>87</v>
      </c>
      <c r="AV316" s="14" t="s">
        <v>87</v>
      </c>
      <c r="AW316" s="14" t="s">
        <v>34</v>
      </c>
      <c r="AX316" s="14" t="s">
        <v>78</v>
      </c>
      <c r="AY316" s="261" t="s">
        <v>165</v>
      </c>
    </row>
    <row r="317" s="13" customFormat="1">
      <c r="A317" s="13"/>
      <c r="B317" s="240"/>
      <c r="C317" s="241"/>
      <c r="D317" s="242" t="s">
        <v>174</v>
      </c>
      <c r="E317" s="243" t="s">
        <v>1</v>
      </c>
      <c r="F317" s="244" t="s">
        <v>184</v>
      </c>
      <c r="G317" s="241"/>
      <c r="H317" s="243" t="s">
        <v>1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0" t="s">
        <v>174</v>
      </c>
      <c r="AU317" s="250" t="s">
        <v>87</v>
      </c>
      <c r="AV317" s="13" t="s">
        <v>85</v>
      </c>
      <c r="AW317" s="13" t="s">
        <v>34</v>
      </c>
      <c r="AX317" s="13" t="s">
        <v>78</v>
      </c>
      <c r="AY317" s="250" t="s">
        <v>165</v>
      </c>
    </row>
    <row r="318" s="14" customFormat="1">
      <c r="A318" s="14"/>
      <c r="B318" s="251"/>
      <c r="C318" s="252"/>
      <c r="D318" s="242" t="s">
        <v>174</v>
      </c>
      <c r="E318" s="253" t="s">
        <v>1</v>
      </c>
      <c r="F318" s="254" t="s">
        <v>372</v>
      </c>
      <c r="G318" s="252"/>
      <c r="H318" s="255">
        <v>4.7999999999999998</v>
      </c>
      <c r="I318" s="256"/>
      <c r="J318" s="252"/>
      <c r="K318" s="252"/>
      <c r="L318" s="257"/>
      <c r="M318" s="258"/>
      <c r="N318" s="259"/>
      <c r="O318" s="259"/>
      <c r="P318" s="259"/>
      <c r="Q318" s="259"/>
      <c r="R318" s="259"/>
      <c r="S318" s="259"/>
      <c r="T318" s="26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1" t="s">
        <v>174</v>
      </c>
      <c r="AU318" s="261" t="s">
        <v>87</v>
      </c>
      <c r="AV318" s="14" t="s">
        <v>87</v>
      </c>
      <c r="AW318" s="14" t="s">
        <v>34</v>
      </c>
      <c r="AX318" s="14" t="s">
        <v>78</v>
      </c>
      <c r="AY318" s="261" t="s">
        <v>165</v>
      </c>
    </row>
    <row r="319" s="13" customFormat="1">
      <c r="A319" s="13"/>
      <c r="B319" s="240"/>
      <c r="C319" s="241"/>
      <c r="D319" s="242" t="s">
        <v>174</v>
      </c>
      <c r="E319" s="243" t="s">
        <v>1</v>
      </c>
      <c r="F319" s="244" t="s">
        <v>187</v>
      </c>
      <c r="G319" s="241"/>
      <c r="H319" s="243" t="s">
        <v>1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0" t="s">
        <v>174</v>
      </c>
      <c r="AU319" s="250" t="s">
        <v>87</v>
      </c>
      <c r="AV319" s="13" t="s">
        <v>85</v>
      </c>
      <c r="AW319" s="13" t="s">
        <v>34</v>
      </c>
      <c r="AX319" s="13" t="s">
        <v>78</v>
      </c>
      <c r="AY319" s="250" t="s">
        <v>165</v>
      </c>
    </row>
    <row r="320" s="14" customFormat="1">
      <c r="A320" s="14"/>
      <c r="B320" s="251"/>
      <c r="C320" s="252"/>
      <c r="D320" s="242" t="s">
        <v>174</v>
      </c>
      <c r="E320" s="253" t="s">
        <v>1</v>
      </c>
      <c r="F320" s="254" t="s">
        <v>373</v>
      </c>
      <c r="G320" s="252"/>
      <c r="H320" s="255">
        <v>20.98</v>
      </c>
      <c r="I320" s="256"/>
      <c r="J320" s="252"/>
      <c r="K320" s="252"/>
      <c r="L320" s="257"/>
      <c r="M320" s="258"/>
      <c r="N320" s="259"/>
      <c r="O320" s="259"/>
      <c r="P320" s="259"/>
      <c r="Q320" s="259"/>
      <c r="R320" s="259"/>
      <c r="S320" s="259"/>
      <c r="T320" s="26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1" t="s">
        <v>174</v>
      </c>
      <c r="AU320" s="261" t="s">
        <v>87</v>
      </c>
      <c r="AV320" s="14" t="s">
        <v>87</v>
      </c>
      <c r="AW320" s="14" t="s">
        <v>34</v>
      </c>
      <c r="AX320" s="14" t="s">
        <v>78</v>
      </c>
      <c r="AY320" s="261" t="s">
        <v>165</v>
      </c>
    </row>
    <row r="321" s="14" customFormat="1">
      <c r="A321" s="14"/>
      <c r="B321" s="251"/>
      <c r="C321" s="252"/>
      <c r="D321" s="242" t="s">
        <v>174</v>
      </c>
      <c r="E321" s="253" t="s">
        <v>1</v>
      </c>
      <c r="F321" s="254" t="s">
        <v>374</v>
      </c>
      <c r="G321" s="252"/>
      <c r="H321" s="255">
        <v>10.199999999999999</v>
      </c>
      <c r="I321" s="256"/>
      <c r="J321" s="252"/>
      <c r="K321" s="252"/>
      <c r="L321" s="257"/>
      <c r="M321" s="258"/>
      <c r="N321" s="259"/>
      <c r="O321" s="259"/>
      <c r="P321" s="259"/>
      <c r="Q321" s="259"/>
      <c r="R321" s="259"/>
      <c r="S321" s="259"/>
      <c r="T321" s="26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1" t="s">
        <v>174</v>
      </c>
      <c r="AU321" s="261" t="s">
        <v>87</v>
      </c>
      <c r="AV321" s="14" t="s">
        <v>87</v>
      </c>
      <c r="AW321" s="14" t="s">
        <v>34</v>
      </c>
      <c r="AX321" s="14" t="s">
        <v>78</v>
      </c>
      <c r="AY321" s="261" t="s">
        <v>165</v>
      </c>
    </row>
    <row r="322" s="16" customFormat="1">
      <c r="A322" s="16"/>
      <c r="B322" s="283"/>
      <c r="C322" s="284"/>
      <c r="D322" s="242" t="s">
        <v>174</v>
      </c>
      <c r="E322" s="285" t="s">
        <v>1</v>
      </c>
      <c r="F322" s="286" t="s">
        <v>369</v>
      </c>
      <c r="G322" s="284"/>
      <c r="H322" s="287">
        <v>39.130000000000003</v>
      </c>
      <c r="I322" s="288"/>
      <c r="J322" s="284"/>
      <c r="K322" s="284"/>
      <c r="L322" s="289"/>
      <c r="M322" s="290"/>
      <c r="N322" s="291"/>
      <c r="O322" s="291"/>
      <c r="P322" s="291"/>
      <c r="Q322" s="291"/>
      <c r="R322" s="291"/>
      <c r="S322" s="291"/>
      <c r="T322" s="292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T322" s="293" t="s">
        <v>174</v>
      </c>
      <c r="AU322" s="293" t="s">
        <v>87</v>
      </c>
      <c r="AV322" s="16" t="s">
        <v>195</v>
      </c>
      <c r="AW322" s="16" t="s">
        <v>34</v>
      </c>
      <c r="AX322" s="16" t="s">
        <v>78</v>
      </c>
      <c r="AY322" s="293" t="s">
        <v>165</v>
      </c>
    </row>
    <row r="323" s="13" customFormat="1">
      <c r="A323" s="13"/>
      <c r="B323" s="240"/>
      <c r="C323" s="241"/>
      <c r="D323" s="242" t="s">
        <v>174</v>
      </c>
      <c r="E323" s="243" t="s">
        <v>1</v>
      </c>
      <c r="F323" s="244" t="s">
        <v>375</v>
      </c>
      <c r="G323" s="241"/>
      <c r="H323" s="243" t="s">
        <v>1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0" t="s">
        <v>174</v>
      </c>
      <c r="AU323" s="250" t="s">
        <v>87</v>
      </c>
      <c r="AV323" s="13" t="s">
        <v>85</v>
      </c>
      <c r="AW323" s="13" t="s">
        <v>34</v>
      </c>
      <c r="AX323" s="13" t="s">
        <v>78</v>
      </c>
      <c r="AY323" s="250" t="s">
        <v>165</v>
      </c>
    </row>
    <row r="324" s="14" customFormat="1">
      <c r="A324" s="14"/>
      <c r="B324" s="251"/>
      <c r="C324" s="252"/>
      <c r="D324" s="242" t="s">
        <v>174</v>
      </c>
      <c r="E324" s="253" t="s">
        <v>1</v>
      </c>
      <c r="F324" s="254" t="s">
        <v>376</v>
      </c>
      <c r="G324" s="252"/>
      <c r="H324" s="255">
        <v>1.363</v>
      </c>
      <c r="I324" s="256"/>
      <c r="J324" s="252"/>
      <c r="K324" s="252"/>
      <c r="L324" s="257"/>
      <c r="M324" s="258"/>
      <c r="N324" s="259"/>
      <c r="O324" s="259"/>
      <c r="P324" s="259"/>
      <c r="Q324" s="259"/>
      <c r="R324" s="259"/>
      <c r="S324" s="259"/>
      <c r="T324" s="26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1" t="s">
        <v>174</v>
      </c>
      <c r="AU324" s="261" t="s">
        <v>87</v>
      </c>
      <c r="AV324" s="14" t="s">
        <v>87</v>
      </c>
      <c r="AW324" s="14" t="s">
        <v>34</v>
      </c>
      <c r="AX324" s="14" t="s">
        <v>78</v>
      </c>
      <c r="AY324" s="261" t="s">
        <v>165</v>
      </c>
    </row>
    <row r="325" s="16" customFormat="1">
      <c r="A325" s="16"/>
      <c r="B325" s="283"/>
      <c r="C325" s="284"/>
      <c r="D325" s="242" t="s">
        <v>174</v>
      </c>
      <c r="E325" s="285" t="s">
        <v>1</v>
      </c>
      <c r="F325" s="286" t="s">
        <v>369</v>
      </c>
      <c r="G325" s="284"/>
      <c r="H325" s="287">
        <v>1.363</v>
      </c>
      <c r="I325" s="288"/>
      <c r="J325" s="284"/>
      <c r="K325" s="284"/>
      <c r="L325" s="289"/>
      <c r="M325" s="290"/>
      <c r="N325" s="291"/>
      <c r="O325" s="291"/>
      <c r="P325" s="291"/>
      <c r="Q325" s="291"/>
      <c r="R325" s="291"/>
      <c r="S325" s="291"/>
      <c r="T325" s="292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T325" s="293" t="s">
        <v>174</v>
      </c>
      <c r="AU325" s="293" t="s">
        <v>87</v>
      </c>
      <c r="AV325" s="16" t="s">
        <v>195</v>
      </c>
      <c r="AW325" s="16" t="s">
        <v>34</v>
      </c>
      <c r="AX325" s="16" t="s">
        <v>78</v>
      </c>
      <c r="AY325" s="293" t="s">
        <v>165</v>
      </c>
    </row>
    <row r="326" s="15" customFormat="1">
      <c r="A326" s="15"/>
      <c r="B326" s="262"/>
      <c r="C326" s="263"/>
      <c r="D326" s="242" t="s">
        <v>174</v>
      </c>
      <c r="E326" s="264" t="s">
        <v>1</v>
      </c>
      <c r="F326" s="265" t="s">
        <v>189</v>
      </c>
      <c r="G326" s="263"/>
      <c r="H326" s="266">
        <v>772.54899999999998</v>
      </c>
      <c r="I326" s="267"/>
      <c r="J326" s="263"/>
      <c r="K326" s="263"/>
      <c r="L326" s="268"/>
      <c r="M326" s="269"/>
      <c r="N326" s="270"/>
      <c r="O326" s="270"/>
      <c r="P326" s="270"/>
      <c r="Q326" s="270"/>
      <c r="R326" s="270"/>
      <c r="S326" s="270"/>
      <c r="T326" s="271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72" t="s">
        <v>174</v>
      </c>
      <c r="AU326" s="272" t="s">
        <v>87</v>
      </c>
      <c r="AV326" s="15" t="s">
        <v>172</v>
      </c>
      <c r="AW326" s="15" t="s">
        <v>34</v>
      </c>
      <c r="AX326" s="15" t="s">
        <v>85</v>
      </c>
      <c r="AY326" s="272" t="s">
        <v>165</v>
      </c>
    </row>
    <row r="327" s="2" customFormat="1" ht="24.15" customHeight="1">
      <c r="A327" s="39"/>
      <c r="B327" s="40"/>
      <c r="C327" s="273" t="s">
        <v>377</v>
      </c>
      <c r="D327" s="273" t="s">
        <v>225</v>
      </c>
      <c r="E327" s="274" t="s">
        <v>378</v>
      </c>
      <c r="F327" s="275" t="s">
        <v>379</v>
      </c>
      <c r="G327" s="276" t="s">
        <v>198</v>
      </c>
      <c r="H327" s="277">
        <v>849.80399999999997</v>
      </c>
      <c r="I327" s="278"/>
      <c r="J327" s="279">
        <f>ROUND(I327*H327,2)</f>
        <v>0</v>
      </c>
      <c r="K327" s="275" t="s">
        <v>171</v>
      </c>
      <c r="L327" s="280"/>
      <c r="M327" s="281" t="s">
        <v>1</v>
      </c>
      <c r="N327" s="282" t="s">
        <v>43</v>
      </c>
      <c r="O327" s="92"/>
      <c r="P327" s="236">
        <f>O327*H327</f>
        <v>0</v>
      </c>
      <c r="Q327" s="236">
        <v>0.028000000000000001</v>
      </c>
      <c r="R327" s="236">
        <f>Q327*H327</f>
        <v>23.794512000000001</v>
      </c>
      <c r="S327" s="236">
        <v>0</v>
      </c>
      <c r="T327" s="237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8" t="s">
        <v>228</v>
      </c>
      <c r="AT327" s="238" t="s">
        <v>225</v>
      </c>
      <c r="AU327" s="238" t="s">
        <v>87</v>
      </c>
      <c r="AY327" s="18" t="s">
        <v>165</v>
      </c>
      <c r="BE327" s="239">
        <f>IF(N327="základní",J327,0)</f>
        <v>0</v>
      </c>
      <c r="BF327" s="239">
        <f>IF(N327="snížená",J327,0)</f>
        <v>0</v>
      </c>
      <c r="BG327" s="239">
        <f>IF(N327="zákl. přenesená",J327,0)</f>
        <v>0</v>
      </c>
      <c r="BH327" s="239">
        <f>IF(N327="sníž. přenesená",J327,0)</f>
        <v>0</v>
      </c>
      <c r="BI327" s="239">
        <f>IF(N327="nulová",J327,0)</f>
        <v>0</v>
      </c>
      <c r="BJ327" s="18" t="s">
        <v>85</v>
      </c>
      <c r="BK327" s="239">
        <f>ROUND(I327*H327,2)</f>
        <v>0</v>
      </c>
      <c r="BL327" s="18" t="s">
        <v>172</v>
      </c>
      <c r="BM327" s="238" t="s">
        <v>380</v>
      </c>
    </row>
    <row r="328" s="14" customFormat="1">
      <c r="A328" s="14"/>
      <c r="B328" s="251"/>
      <c r="C328" s="252"/>
      <c r="D328" s="242" t="s">
        <v>174</v>
      </c>
      <c r="E328" s="252"/>
      <c r="F328" s="254" t="s">
        <v>381</v>
      </c>
      <c r="G328" s="252"/>
      <c r="H328" s="255">
        <v>849.80399999999997</v>
      </c>
      <c r="I328" s="256"/>
      <c r="J328" s="252"/>
      <c r="K328" s="252"/>
      <c r="L328" s="257"/>
      <c r="M328" s="258"/>
      <c r="N328" s="259"/>
      <c r="O328" s="259"/>
      <c r="P328" s="259"/>
      <c r="Q328" s="259"/>
      <c r="R328" s="259"/>
      <c r="S328" s="259"/>
      <c r="T328" s="26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1" t="s">
        <v>174</v>
      </c>
      <c r="AU328" s="261" t="s">
        <v>87</v>
      </c>
      <c r="AV328" s="14" t="s">
        <v>87</v>
      </c>
      <c r="AW328" s="14" t="s">
        <v>4</v>
      </c>
      <c r="AX328" s="14" t="s">
        <v>85</v>
      </c>
      <c r="AY328" s="261" t="s">
        <v>165</v>
      </c>
    </row>
    <row r="329" s="2" customFormat="1" ht="24.15" customHeight="1">
      <c r="A329" s="39"/>
      <c r="B329" s="40"/>
      <c r="C329" s="273" t="s">
        <v>382</v>
      </c>
      <c r="D329" s="273" t="s">
        <v>225</v>
      </c>
      <c r="E329" s="274" t="s">
        <v>383</v>
      </c>
      <c r="F329" s="275" t="s">
        <v>384</v>
      </c>
      <c r="G329" s="276" t="s">
        <v>385</v>
      </c>
      <c r="H329" s="277">
        <v>4840.5649999999996</v>
      </c>
      <c r="I329" s="278"/>
      <c r="J329" s="279">
        <f>ROUND(I329*H329,2)</f>
        <v>0</v>
      </c>
      <c r="K329" s="275" t="s">
        <v>171</v>
      </c>
      <c r="L329" s="280"/>
      <c r="M329" s="281" t="s">
        <v>1</v>
      </c>
      <c r="N329" s="282" t="s">
        <v>43</v>
      </c>
      <c r="O329" s="92"/>
      <c r="P329" s="236">
        <f>O329*H329</f>
        <v>0</v>
      </c>
      <c r="Q329" s="236">
        <v>5.0000000000000002E-05</v>
      </c>
      <c r="R329" s="236">
        <f>Q329*H329</f>
        <v>0.24202825</v>
      </c>
      <c r="S329" s="236">
        <v>0</v>
      </c>
      <c r="T329" s="23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8" t="s">
        <v>228</v>
      </c>
      <c r="AT329" s="238" t="s">
        <v>225</v>
      </c>
      <c r="AU329" s="238" t="s">
        <v>87</v>
      </c>
      <c r="AY329" s="18" t="s">
        <v>165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8" t="s">
        <v>85</v>
      </c>
      <c r="BK329" s="239">
        <f>ROUND(I329*H329,2)</f>
        <v>0</v>
      </c>
      <c r="BL329" s="18" t="s">
        <v>172</v>
      </c>
      <c r="BM329" s="238" t="s">
        <v>386</v>
      </c>
    </row>
    <row r="330" s="13" customFormat="1">
      <c r="A330" s="13"/>
      <c r="B330" s="240"/>
      <c r="C330" s="241"/>
      <c r="D330" s="242" t="s">
        <v>174</v>
      </c>
      <c r="E330" s="243" t="s">
        <v>1</v>
      </c>
      <c r="F330" s="244" t="s">
        <v>387</v>
      </c>
      <c r="G330" s="241"/>
      <c r="H330" s="243" t="s">
        <v>1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0" t="s">
        <v>174</v>
      </c>
      <c r="AU330" s="250" t="s">
        <v>87</v>
      </c>
      <c r="AV330" s="13" t="s">
        <v>85</v>
      </c>
      <c r="AW330" s="13" t="s">
        <v>34</v>
      </c>
      <c r="AX330" s="13" t="s">
        <v>78</v>
      </c>
      <c r="AY330" s="250" t="s">
        <v>165</v>
      </c>
    </row>
    <row r="331" s="14" customFormat="1">
      <c r="A331" s="14"/>
      <c r="B331" s="251"/>
      <c r="C331" s="252"/>
      <c r="D331" s="242" t="s">
        <v>174</v>
      </c>
      <c r="E331" s="253" t="s">
        <v>1</v>
      </c>
      <c r="F331" s="254" t="s">
        <v>388</v>
      </c>
      <c r="G331" s="252"/>
      <c r="H331" s="255">
        <v>4400.5140000000001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1" t="s">
        <v>174</v>
      </c>
      <c r="AU331" s="261" t="s">
        <v>87</v>
      </c>
      <c r="AV331" s="14" t="s">
        <v>87</v>
      </c>
      <c r="AW331" s="14" t="s">
        <v>34</v>
      </c>
      <c r="AX331" s="14" t="s">
        <v>85</v>
      </c>
      <c r="AY331" s="261" t="s">
        <v>165</v>
      </c>
    </row>
    <row r="332" s="14" customFormat="1">
      <c r="A332" s="14"/>
      <c r="B332" s="251"/>
      <c r="C332" s="252"/>
      <c r="D332" s="242" t="s">
        <v>174</v>
      </c>
      <c r="E332" s="252"/>
      <c r="F332" s="254" t="s">
        <v>389</v>
      </c>
      <c r="G332" s="252"/>
      <c r="H332" s="255">
        <v>4840.5649999999996</v>
      </c>
      <c r="I332" s="256"/>
      <c r="J332" s="252"/>
      <c r="K332" s="252"/>
      <c r="L332" s="257"/>
      <c r="M332" s="258"/>
      <c r="N332" s="259"/>
      <c r="O332" s="259"/>
      <c r="P332" s="259"/>
      <c r="Q332" s="259"/>
      <c r="R332" s="259"/>
      <c r="S332" s="259"/>
      <c r="T332" s="26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1" t="s">
        <v>174</v>
      </c>
      <c r="AU332" s="261" t="s">
        <v>87</v>
      </c>
      <c r="AV332" s="14" t="s">
        <v>87</v>
      </c>
      <c r="AW332" s="14" t="s">
        <v>4</v>
      </c>
      <c r="AX332" s="14" t="s">
        <v>85</v>
      </c>
      <c r="AY332" s="261" t="s">
        <v>165</v>
      </c>
    </row>
    <row r="333" s="2" customFormat="1" ht="24.15" customHeight="1">
      <c r="A333" s="39"/>
      <c r="B333" s="40"/>
      <c r="C333" s="273" t="s">
        <v>390</v>
      </c>
      <c r="D333" s="273" t="s">
        <v>225</v>
      </c>
      <c r="E333" s="274" t="s">
        <v>391</v>
      </c>
      <c r="F333" s="275" t="s">
        <v>392</v>
      </c>
      <c r="G333" s="276" t="s">
        <v>385</v>
      </c>
      <c r="H333" s="277">
        <v>258.25799999999998</v>
      </c>
      <c r="I333" s="278"/>
      <c r="J333" s="279">
        <f>ROUND(I333*H333,2)</f>
        <v>0</v>
      </c>
      <c r="K333" s="275" t="s">
        <v>171</v>
      </c>
      <c r="L333" s="280"/>
      <c r="M333" s="281" t="s">
        <v>1</v>
      </c>
      <c r="N333" s="282" t="s">
        <v>43</v>
      </c>
      <c r="O333" s="92"/>
      <c r="P333" s="236">
        <f>O333*H333</f>
        <v>0</v>
      </c>
      <c r="Q333" s="236">
        <v>0.00010000000000000001</v>
      </c>
      <c r="R333" s="236">
        <f>Q333*H333</f>
        <v>0.025825799999999999</v>
      </c>
      <c r="S333" s="236">
        <v>0</v>
      </c>
      <c r="T333" s="237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8" t="s">
        <v>228</v>
      </c>
      <c r="AT333" s="238" t="s">
        <v>225</v>
      </c>
      <c r="AU333" s="238" t="s">
        <v>87</v>
      </c>
      <c r="AY333" s="18" t="s">
        <v>165</v>
      </c>
      <c r="BE333" s="239">
        <f>IF(N333="základní",J333,0)</f>
        <v>0</v>
      </c>
      <c r="BF333" s="239">
        <f>IF(N333="snížená",J333,0)</f>
        <v>0</v>
      </c>
      <c r="BG333" s="239">
        <f>IF(N333="zákl. přenesená",J333,0)</f>
        <v>0</v>
      </c>
      <c r="BH333" s="239">
        <f>IF(N333="sníž. přenesená",J333,0)</f>
        <v>0</v>
      </c>
      <c r="BI333" s="239">
        <f>IF(N333="nulová",J333,0)</f>
        <v>0</v>
      </c>
      <c r="BJ333" s="18" t="s">
        <v>85</v>
      </c>
      <c r="BK333" s="239">
        <f>ROUND(I333*H333,2)</f>
        <v>0</v>
      </c>
      <c r="BL333" s="18" t="s">
        <v>172</v>
      </c>
      <c r="BM333" s="238" t="s">
        <v>393</v>
      </c>
    </row>
    <row r="334" s="13" customFormat="1">
      <c r="A334" s="13"/>
      <c r="B334" s="240"/>
      <c r="C334" s="241"/>
      <c r="D334" s="242" t="s">
        <v>174</v>
      </c>
      <c r="E334" s="243" t="s">
        <v>1</v>
      </c>
      <c r="F334" s="244" t="s">
        <v>387</v>
      </c>
      <c r="G334" s="241"/>
      <c r="H334" s="243" t="s">
        <v>1</v>
      </c>
      <c r="I334" s="245"/>
      <c r="J334" s="241"/>
      <c r="K334" s="241"/>
      <c r="L334" s="246"/>
      <c r="M334" s="247"/>
      <c r="N334" s="248"/>
      <c r="O334" s="248"/>
      <c r="P334" s="248"/>
      <c r="Q334" s="248"/>
      <c r="R334" s="248"/>
      <c r="S334" s="248"/>
      <c r="T334" s="24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0" t="s">
        <v>174</v>
      </c>
      <c r="AU334" s="250" t="s">
        <v>87</v>
      </c>
      <c r="AV334" s="13" t="s">
        <v>85</v>
      </c>
      <c r="AW334" s="13" t="s">
        <v>34</v>
      </c>
      <c r="AX334" s="13" t="s">
        <v>78</v>
      </c>
      <c r="AY334" s="250" t="s">
        <v>165</v>
      </c>
    </row>
    <row r="335" s="14" customFormat="1">
      <c r="A335" s="14"/>
      <c r="B335" s="251"/>
      <c r="C335" s="252"/>
      <c r="D335" s="242" t="s">
        <v>174</v>
      </c>
      <c r="E335" s="253" t="s">
        <v>1</v>
      </c>
      <c r="F335" s="254" t="s">
        <v>394</v>
      </c>
      <c r="G335" s="252"/>
      <c r="H335" s="255">
        <v>234.78</v>
      </c>
      <c r="I335" s="256"/>
      <c r="J335" s="252"/>
      <c r="K335" s="252"/>
      <c r="L335" s="257"/>
      <c r="M335" s="258"/>
      <c r="N335" s="259"/>
      <c r="O335" s="259"/>
      <c r="P335" s="259"/>
      <c r="Q335" s="259"/>
      <c r="R335" s="259"/>
      <c r="S335" s="259"/>
      <c r="T335" s="26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1" t="s">
        <v>174</v>
      </c>
      <c r="AU335" s="261" t="s">
        <v>87</v>
      </c>
      <c r="AV335" s="14" t="s">
        <v>87</v>
      </c>
      <c r="AW335" s="14" t="s">
        <v>34</v>
      </c>
      <c r="AX335" s="14" t="s">
        <v>85</v>
      </c>
      <c r="AY335" s="261" t="s">
        <v>165</v>
      </c>
    </row>
    <row r="336" s="14" customFormat="1">
      <c r="A336" s="14"/>
      <c r="B336" s="251"/>
      <c r="C336" s="252"/>
      <c r="D336" s="242" t="s">
        <v>174</v>
      </c>
      <c r="E336" s="252"/>
      <c r="F336" s="254" t="s">
        <v>395</v>
      </c>
      <c r="G336" s="252"/>
      <c r="H336" s="255">
        <v>258.25799999999998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1" t="s">
        <v>174</v>
      </c>
      <c r="AU336" s="261" t="s">
        <v>87</v>
      </c>
      <c r="AV336" s="14" t="s">
        <v>87</v>
      </c>
      <c r="AW336" s="14" t="s">
        <v>4</v>
      </c>
      <c r="AX336" s="14" t="s">
        <v>85</v>
      </c>
      <c r="AY336" s="261" t="s">
        <v>165</v>
      </c>
    </row>
    <row r="337" s="2" customFormat="1" ht="62.7" customHeight="1">
      <c r="A337" s="39"/>
      <c r="B337" s="40"/>
      <c r="C337" s="227" t="s">
        <v>396</v>
      </c>
      <c r="D337" s="227" t="s">
        <v>167</v>
      </c>
      <c r="E337" s="228" t="s">
        <v>397</v>
      </c>
      <c r="F337" s="229" t="s">
        <v>398</v>
      </c>
      <c r="G337" s="230" t="s">
        <v>302</v>
      </c>
      <c r="H337" s="231">
        <v>117.84</v>
      </c>
      <c r="I337" s="232"/>
      <c r="J337" s="233">
        <f>ROUND(I337*H337,2)</f>
        <v>0</v>
      </c>
      <c r="K337" s="229" t="s">
        <v>171</v>
      </c>
      <c r="L337" s="45"/>
      <c r="M337" s="234" t="s">
        <v>1</v>
      </c>
      <c r="N337" s="235" t="s">
        <v>43</v>
      </c>
      <c r="O337" s="92"/>
      <c r="P337" s="236">
        <f>O337*H337</f>
        <v>0</v>
      </c>
      <c r="Q337" s="236">
        <v>0.0033899999999999998</v>
      </c>
      <c r="R337" s="236">
        <f>Q337*H337</f>
        <v>0.39947759999999999</v>
      </c>
      <c r="S337" s="236">
        <v>0</v>
      </c>
      <c r="T337" s="237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8" t="s">
        <v>172</v>
      </c>
      <c r="AT337" s="238" t="s">
        <v>167</v>
      </c>
      <c r="AU337" s="238" t="s">
        <v>87</v>
      </c>
      <c r="AY337" s="18" t="s">
        <v>165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8" t="s">
        <v>85</v>
      </c>
      <c r="BK337" s="239">
        <f>ROUND(I337*H337,2)</f>
        <v>0</v>
      </c>
      <c r="BL337" s="18" t="s">
        <v>172</v>
      </c>
      <c r="BM337" s="238" t="s">
        <v>399</v>
      </c>
    </row>
    <row r="338" s="13" customFormat="1">
      <c r="A338" s="13"/>
      <c r="B338" s="240"/>
      <c r="C338" s="241"/>
      <c r="D338" s="242" t="s">
        <v>174</v>
      </c>
      <c r="E338" s="243" t="s">
        <v>1</v>
      </c>
      <c r="F338" s="244" t="s">
        <v>202</v>
      </c>
      <c r="G338" s="241"/>
      <c r="H338" s="243" t="s">
        <v>1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0" t="s">
        <v>174</v>
      </c>
      <c r="AU338" s="250" t="s">
        <v>87</v>
      </c>
      <c r="AV338" s="13" t="s">
        <v>85</v>
      </c>
      <c r="AW338" s="13" t="s">
        <v>34</v>
      </c>
      <c r="AX338" s="13" t="s">
        <v>78</v>
      </c>
      <c r="AY338" s="250" t="s">
        <v>165</v>
      </c>
    </row>
    <row r="339" s="14" customFormat="1">
      <c r="A339" s="14"/>
      <c r="B339" s="251"/>
      <c r="C339" s="252"/>
      <c r="D339" s="242" t="s">
        <v>174</v>
      </c>
      <c r="E339" s="253" t="s">
        <v>1</v>
      </c>
      <c r="F339" s="254" t="s">
        <v>400</v>
      </c>
      <c r="G339" s="252"/>
      <c r="H339" s="255">
        <v>18.18</v>
      </c>
      <c r="I339" s="256"/>
      <c r="J339" s="252"/>
      <c r="K339" s="252"/>
      <c r="L339" s="257"/>
      <c r="M339" s="258"/>
      <c r="N339" s="259"/>
      <c r="O339" s="259"/>
      <c r="P339" s="259"/>
      <c r="Q339" s="259"/>
      <c r="R339" s="259"/>
      <c r="S339" s="259"/>
      <c r="T339" s="26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1" t="s">
        <v>174</v>
      </c>
      <c r="AU339" s="261" t="s">
        <v>87</v>
      </c>
      <c r="AV339" s="14" t="s">
        <v>87</v>
      </c>
      <c r="AW339" s="14" t="s">
        <v>34</v>
      </c>
      <c r="AX339" s="14" t="s">
        <v>78</v>
      </c>
      <c r="AY339" s="261" t="s">
        <v>165</v>
      </c>
    </row>
    <row r="340" s="14" customFormat="1">
      <c r="A340" s="14"/>
      <c r="B340" s="251"/>
      <c r="C340" s="252"/>
      <c r="D340" s="242" t="s">
        <v>174</v>
      </c>
      <c r="E340" s="253" t="s">
        <v>1</v>
      </c>
      <c r="F340" s="254" t="s">
        <v>401</v>
      </c>
      <c r="G340" s="252"/>
      <c r="H340" s="255">
        <v>7.3700000000000001</v>
      </c>
      <c r="I340" s="256"/>
      <c r="J340" s="252"/>
      <c r="K340" s="252"/>
      <c r="L340" s="257"/>
      <c r="M340" s="258"/>
      <c r="N340" s="259"/>
      <c r="O340" s="259"/>
      <c r="P340" s="259"/>
      <c r="Q340" s="259"/>
      <c r="R340" s="259"/>
      <c r="S340" s="259"/>
      <c r="T340" s="26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1" t="s">
        <v>174</v>
      </c>
      <c r="AU340" s="261" t="s">
        <v>87</v>
      </c>
      <c r="AV340" s="14" t="s">
        <v>87</v>
      </c>
      <c r="AW340" s="14" t="s">
        <v>34</v>
      </c>
      <c r="AX340" s="14" t="s">
        <v>78</v>
      </c>
      <c r="AY340" s="261" t="s">
        <v>165</v>
      </c>
    </row>
    <row r="341" s="14" customFormat="1">
      <c r="A341" s="14"/>
      <c r="B341" s="251"/>
      <c r="C341" s="252"/>
      <c r="D341" s="242" t="s">
        <v>174</v>
      </c>
      <c r="E341" s="253" t="s">
        <v>1</v>
      </c>
      <c r="F341" s="254" t="s">
        <v>402</v>
      </c>
      <c r="G341" s="252"/>
      <c r="H341" s="255">
        <v>20.960000000000001</v>
      </c>
      <c r="I341" s="256"/>
      <c r="J341" s="252"/>
      <c r="K341" s="252"/>
      <c r="L341" s="257"/>
      <c r="M341" s="258"/>
      <c r="N341" s="259"/>
      <c r="O341" s="259"/>
      <c r="P341" s="259"/>
      <c r="Q341" s="259"/>
      <c r="R341" s="259"/>
      <c r="S341" s="259"/>
      <c r="T341" s="26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1" t="s">
        <v>174</v>
      </c>
      <c r="AU341" s="261" t="s">
        <v>87</v>
      </c>
      <c r="AV341" s="14" t="s">
        <v>87</v>
      </c>
      <c r="AW341" s="14" t="s">
        <v>34</v>
      </c>
      <c r="AX341" s="14" t="s">
        <v>78</v>
      </c>
      <c r="AY341" s="261" t="s">
        <v>165</v>
      </c>
    </row>
    <row r="342" s="14" customFormat="1">
      <c r="A342" s="14"/>
      <c r="B342" s="251"/>
      <c r="C342" s="252"/>
      <c r="D342" s="242" t="s">
        <v>174</v>
      </c>
      <c r="E342" s="253" t="s">
        <v>1</v>
      </c>
      <c r="F342" s="254" t="s">
        <v>403</v>
      </c>
      <c r="G342" s="252"/>
      <c r="H342" s="255">
        <v>22.98</v>
      </c>
      <c r="I342" s="256"/>
      <c r="J342" s="252"/>
      <c r="K342" s="252"/>
      <c r="L342" s="257"/>
      <c r="M342" s="258"/>
      <c r="N342" s="259"/>
      <c r="O342" s="259"/>
      <c r="P342" s="259"/>
      <c r="Q342" s="259"/>
      <c r="R342" s="259"/>
      <c r="S342" s="259"/>
      <c r="T342" s="26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1" t="s">
        <v>174</v>
      </c>
      <c r="AU342" s="261" t="s">
        <v>87</v>
      </c>
      <c r="AV342" s="14" t="s">
        <v>87</v>
      </c>
      <c r="AW342" s="14" t="s">
        <v>34</v>
      </c>
      <c r="AX342" s="14" t="s">
        <v>78</v>
      </c>
      <c r="AY342" s="261" t="s">
        <v>165</v>
      </c>
    </row>
    <row r="343" s="13" customFormat="1">
      <c r="A343" s="13"/>
      <c r="B343" s="240"/>
      <c r="C343" s="241"/>
      <c r="D343" s="242" t="s">
        <v>174</v>
      </c>
      <c r="E343" s="243" t="s">
        <v>1</v>
      </c>
      <c r="F343" s="244" t="s">
        <v>206</v>
      </c>
      <c r="G343" s="241"/>
      <c r="H343" s="243" t="s">
        <v>1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0" t="s">
        <v>174</v>
      </c>
      <c r="AU343" s="250" t="s">
        <v>87</v>
      </c>
      <c r="AV343" s="13" t="s">
        <v>85</v>
      </c>
      <c r="AW343" s="13" t="s">
        <v>34</v>
      </c>
      <c r="AX343" s="13" t="s">
        <v>78</v>
      </c>
      <c r="AY343" s="250" t="s">
        <v>165</v>
      </c>
    </row>
    <row r="344" s="14" customFormat="1">
      <c r="A344" s="14"/>
      <c r="B344" s="251"/>
      <c r="C344" s="252"/>
      <c r="D344" s="242" t="s">
        <v>174</v>
      </c>
      <c r="E344" s="253" t="s">
        <v>1</v>
      </c>
      <c r="F344" s="254" t="s">
        <v>404</v>
      </c>
      <c r="G344" s="252"/>
      <c r="H344" s="255">
        <v>10.69</v>
      </c>
      <c r="I344" s="256"/>
      <c r="J344" s="252"/>
      <c r="K344" s="252"/>
      <c r="L344" s="257"/>
      <c r="M344" s="258"/>
      <c r="N344" s="259"/>
      <c r="O344" s="259"/>
      <c r="P344" s="259"/>
      <c r="Q344" s="259"/>
      <c r="R344" s="259"/>
      <c r="S344" s="259"/>
      <c r="T344" s="26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1" t="s">
        <v>174</v>
      </c>
      <c r="AU344" s="261" t="s">
        <v>87</v>
      </c>
      <c r="AV344" s="14" t="s">
        <v>87</v>
      </c>
      <c r="AW344" s="14" t="s">
        <v>34</v>
      </c>
      <c r="AX344" s="14" t="s">
        <v>78</v>
      </c>
      <c r="AY344" s="261" t="s">
        <v>165</v>
      </c>
    </row>
    <row r="345" s="14" customFormat="1">
      <c r="A345" s="14"/>
      <c r="B345" s="251"/>
      <c r="C345" s="252"/>
      <c r="D345" s="242" t="s">
        <v>174</v>
      </c>
      <c r="E345" s="253" t="s">
        <v>1</v>
      </c>
      <c r="F345" s="254" t="s">
        <v>405</v>
      </c>
      <c r="G345" s="252"/>
      <c r="H345" s="255">
        <v>7.1100000000000003</v>
      </c>
      <c r="I345" s="256"/>
      <c r="J345" s="252"/>
      <c r="K345" s="252"/>
      <c r="L345" s="257"/>
      <c r="M345" s="258"/>
      <c r="N345" s="259"/>
      <c r="O345" s="259"/>
      <c r="P345" s="259"/>
      <c r="Q345" s="259"/>
      <c r="R345" s="259"/>
      <c r="S345" s="259"/>
      <c r="T345" s="26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1" t="s">
        <v>174</v>
      </c>
      <c r="AU345" s="261" t="s">
        <v>87</v>
      </c>
      <c r="AV345" s="14" t="s">
        <v>87</v>
      </c>
      <c r="AW345" s="14" t="s">
        <v>34</v>
      </c>
      <c r="AX345" s="14" t="s">
        <v>78</v>
      </c>
      <c r="AY345" s="261" t="s">
        <v>165</v>
      </c>
    </row>
    <row r="346" s="14" customFormat="1">
      <c r="A346" s="14"/>
      <c r="B346" s="251"/>
      <c r="C346" s="252"/>
      <c r="D346" s="242" t="s">
        <v>174</v>
      </c>
      <c r="E346" s="253" t="s">
        <v>1</v>
      </c>
      <c r="F346" s="254" t="s">
        <v>406</v>
      </c>
      <c r="G346" s="252"/>
      <c r="H346" s="255">
        <v>23.48</v>
      </c>
      <c r="I346" s="256"/>
      <c r="J346" s="252"/>
      <c r="K346" s="252"/>
      <c r="L346" s="257"/>
      <c r="M346" s="258"/>
      <c r="N346" s="259"/>
      <c r="O346" s="259"/>
      <c r="P346" s="259"/>
      <c r="Q346" s="259"/>
      <c r="R346" s="259"/>
      <c r="S346" s="259"/>
      <c r="T346" s="26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1" t="s">
        <v>174</v>
      </c>
      <c r="AU346" s="261" t="s">
        <v>87</v>
      </c>
      <c r="AV346" s="14" t="s">
        <v>87</v>
      </c>
      <c r="AW346" s="14" t="s">
        <v>34</v>
      </c>
      <c r="AX346" s="14" t="s">
        <v>78</v>
      </c>
      <c r="AY346" s="261" t="s">
        <v>165</v>
      </c>
    </row>
    <row r="347" s="14" customFormat="1">
      <c r="A347" s="14"/>
      <c r="B347" s="251"/>
      <c r="C347" s="252"/>
      <c r="D347" s="242" t="s">
        <v>174</v>
      </c>
      <c r="E347" s="253" t="s">
        <v>1</v>
      </c>
      <c r="F347" s="254" t="s">
        <v>407</v>
      </c>
      <c r="G347" s="252"/>
      <c r="H347" s="255">
        <v>7.0700000000000003</v>
      </c>
      <c r="I347" s="256"/>
      <c r="J347" s="252"/>
      <c r="K347" s="252"/>
      <c r="L347" s="257"/>
      <c r="M347" s="258"/>
      <c r="N347" s="259"/>
      <c r="O347" s="259"/>
      <c r="P347" s="259"/>
      <c r="Q347" s="259"/>
      <c r="R347" s="259"/>
      <c r="S347" s="259"/>
      <c r="T347" s="260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1" t="s">
        <v>174</v>
      </c>
      <c r="AU347" s="261" t="s">
        <v>87</v>
      </c>
      <c r="AV347" s="14" t="s">
        <v>87</v>
      </c>
      <c r="AW347" s="14" t="s">
        <v>34</v>
      </c>
      <c r="AX347" s="14" t="s">
        <v>78</v>
      </c>
      <c r="AY347" s="261" t="s">
        <v>165</v>
      </c>
    </row>
    <row r="348" s="15" customFormat="1">
      <c r="A348" s="15"/>
      <c r="B348" s="262"/>
      <c r="C348" s="263"/>
      <c r="D348" s="242" t="s">
        <v>174</v>
      </c>
      <c r="E348" s="264" t="s">
        <v>1</v>
      </c>
      <c r="F348" s="265" t="s">
        <v>189</v>
      </c>
      <c r="G348" s="263"/>
      <c r="H348" s="266">
        <v>117.84</v>
      </c>
      <c r="I348" s="267"/>
      <c r="J348" s="263"/>
      <c r="K348" s="263"/>
      <c r="L348" s="268"/>
      <c r="M348" s="269"/>
      <c r="N348" s="270"/>
      <c r="O348" s="270"/>
      <c r="P348" s="270"/>
      <c r="Q348" s="270"/>
      <c r="R348" s="270"/>
      <c r="S348" s="270"/>
      <c r="T348" s="271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2" t="s">
        <v>174</v>
      </c>
      <c r="AU348" s="272" t="s">
        <v>87</v>
      </c>
      <c r="AV348" s="15" t="s">
        <v>172</v>
      </c>
      <c r="AW348" s="15" t="s">
        <v>34</v>
      </c>
      <c r="AX348" s="15" t="s">
        <v>85</v>
      </c>
      <c r="AY348" s="272" t="s">
        <v>165</v>
      </c>
    </row>
    <row r="349" s="2" customFormat="1" ht="24.15" customHeight="1">
      <c r="A349" s="39"/>
      <c r="B349" s="40"/>
      <c r="C349" s="273" t="s">
        <v>408</v>
      </c>
      <c r="D349" s="273" t="s">
        <v>225</v>
      </c>
      <c r="E349" s="274" t="s">
        <v>409</v>
      </c>
      <c r="F349" s="275" t="s">
        <v>410</v>
      </c>
      <c r="G349" s="276" t="s">
        <v>198</v>
      </c>
      <c r="H349" s="277">
        <v>47.106000000000002</v>
      </c>
      <c r="I349" s="278"/>
      <c r="J349" s="279">
        <f>ROUND(I349*H349,2)</f>
        <v>0</v>
      </c>
      <c r="K349" s="275" t="s">
        <v>171</v>
      </c>
      <c r="L349" s="280"/>
      <c r="M349" s="281" t="s">
        <v>1</v>
      </c>
      <c r="N349" s="282" t="s">
        <v>43</v>
      </c>
      <c r="O349" s="92"/>
      <c r="P349" s="236">
        <f>O349*H349</f>
        <v>0</v>
      </c>
      <c r="Q349" s="236">
        <v>0.0071999999999999998</v>
      </c>
      <c r="R349" s="236">
        <f>Q349*H349</f>
        <v>0.3391632</v>
      </c>
      <c r="S349" s="236">
        <v>0</v>
      </c>
      <c r="T349" s="237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8" t="s">
        <v>228</v>
      </c>
      <c r="AT349" s="238" t="s">
        <v>225</v>
      </c>
      <c r="AU349" s="238" t="s">
        <v>87</v>
      </c>
      <c r="AY349" s="18" t="s">
        <v>165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8" t="s">
        <v>85</v>
      </c>
      <c r="BK349" s="239">
        <f>ROUND(I349*H349,2)</f>
        <v>0</v>
      </c>
      <c r="BL349" s="18" t="s">
        <v>172</v>
      </c>
      <c r="BM349" s="238" t="s">
        <v>411</v>
      </c>
    </row>
    <row r="350" s="13" customFormat="1">
      <c r="A350" s="13"/>
      <c r="B350" s="240"/>
      <c r="C350" s="241"/>
      <c r="D350" s="242" t="s">
        <v>174</v>
      </c>
      <c r="E350" s="243" t="s">
        <v>1</v>
      </c>
      <c r="F350" s="244" t="s">
        <v>202</v>
      </c>
      <c r="G350" s="241"/>
      <c r="H350" s="243" t="s">
        <v>1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0" t="s">
        <v>174</v>
      </c>
      <c r="AU350" s="250" t="s">
        <v>87</v>
      </c>
      <c r="AV350" s="13" t="s">
        <v>85</v>
      </c>
      <c r="AW350" s="13" t="s">
        <v>34</v>
      </c>
      <c r="AX350" s="13" t="s">
        <v>78</v>
      </c>
      <c r="AY350" s="250" t="s">
        <v>165</v>
      </c>
    </row>
    <row r="351" s="14" customFormat="1">
      <c r="A351" s="14"/>
      <c r="B351" s="251"/>
      <c r="C351" s="252"/>
      <c r="D351" s="242" t="s">
        <v>174</v>
      </c>
      <c r="E351" s="253" t="s">
        <v>1</v>
      </c>
      <c r="F351" s="254" t="s">
        <v>412</v>
      </c>
      <c r="G351" s="252"/>
      <c r="H351" s="255">
        <v>6.5449999999999999</v>
      </c>
      <c r="I351" s="256"/>
      <c r="J351" s="252"/>
      <c r="K351" s="252"/>
      <c r="L351" s="257"/>
      <c r="M351" s="258"/>
      <c r="N351" s="259"/>
      <c r="O351" s="259"/>
      <c r="P351" s="259"/>
      <c r="Q351" s="259"/>
      <c r="R351" s="259"/>
      <c r="S351" s="259"/>
      <c r="T351" s="26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1" t="s">
        <v>174</v>
      </c>
      <c r="AU351" s="261" t="s">
        <v>87</v>
      </c>
      <c r="AV351" s="14" t="s">
        <v>87</v>
      </c>
      <c r="AW351" s="14" t="s">
        <v>34</v>
      </c>
      <c r="AX351" s="14" t="s">
        <v>78</v>
      </c>
      <c r="AY351" s="261" t="s">
        <v>165</v>
      </c>
    </row>
    <row r="352" s="14" customFormat="1">
      <c r="A352" s="14"/>
      <c r="B352" s="251"/>
      <c r="C352" s="252"/>
      <c r="D352" s="242" t="s">
        <v>174</v>
      </c>
      <c r="E352" s="253" t="s">
        <v>1</v>
      </c>
      <c r="F352" s="254" t="s">
        <v>413</v>
      </c>
      <c r="G352" s="252"/>
      <c r="H352" s="255">
        <v>2.2480000000000002</v>
      </c>
      <c r="I352" s="256"/>
      <c r="J352" s="252"/>
      <c r="K352" s="252"/>
      <c r="L352" s="257"/>
      <c r="M352" s="258"/>
      <c r="N352" s="259"/>
      <c r="O352" s="259"/>
      <c r="P352" s="259"/>
      <c r="Q352" s="259"/>
      <c r="R352" s="259"/>
      <c r="S352" s="259"/>
      <c r="T352" s="26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1" t="s">
        <v>174</v>
      </c>
      <c r="AU352" s="261" t="s">
        <v>87</v>
      </c>
      <c r="AV352" s="14" t="s">
        <v>87</v>
      </c>
      <c r="AW352" s="14" t="s">
        <v>34</v>
      </c>
      <c r="AX352" s="14" t="s">
        <v>78</v>
      </c>
      <c r="AY352" s="261" t="s">
        <v>165</v>
      </c>
    </row>
    <row r="353" s="14" customFormat="1">
      <c r="A353" s="14"/>
      <c r="B353" s="251"/>
      <c r="C353" s="252"/>
      <c r="D353" s="242" t="s">
        <v>174</v>
      </c>
      <c r="E353" s="253" t="s">
        <v>1</v>
      </c>
      <c r="F353" s="254" t="s">
        <v>414</v>
      </c>
      <c r="G353" s="252"/>
      <c r="H353" s="255">
        <v>7.9649999999999999</v>
      </c>
      <c r="I353" s="256"/>
      <c r="J353" s="252"/>
      <c r="K353" s="252"/>
      <c r="L353" s="257"/>
      <c r="M353" s="258"/>
      <c r="N353" s="259"/>
      <c r="O353" s="259"/>
      <c r="P353" s="259"/>
      <c r="Q353" s="259"/>
      <c r="R353" s="259"/>
      <c r="S353" s="259"/>
      <c r="T353" s="26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1" t="s">
        <v>174</v>
      </c>
      <c r="AU353" s="261" t="s">
        <v>87</v>
      </c>
      <c r="AV353" s="14" t="s">
        <v>87</v>
      </c>
      <c r="AW353" s="14" t="s">
        <v>34</v>
      </c>
      <c r="AX353" s="14" t="s">
        <v>78</v>
      </c>
      <c r="AY353" s="261" t="s">
        <v>165</v>
      </c>
    </row>
    <row r="354" s="14" customFormat="1">
      <c r="A354" s="14"/>
      <c r="B354" s="251"/>
      <c r="C354" s="252"/>
      <c r="D354" s="242" t="s">
        <v>174</v>
      </c>
      <c r="E354" s="253" t="s">
        <v>1</v>
      </c>
      <c r="F354" s="254" t="s">
        <v>415</v>
      </c>
      <c r="G354" s="252"/>
      <c r="H354" s="255">
        <v>9.1920000000000002</v>
      </c>
      <c r="I354" s="256"/>
      <c r="J354" s="252"/>
      <c r="K354" s="252"/>
      <c r="L354" s="257"/>
      <c r="M354" s="258"/>
      <c r="N354" s="259"/>
      <c r="O354" s="259"/>
      <c r="P354" s="259"/>
      <c r="Q354" s="259"/>
      <c r="R354" s="259"/>
      <c r="S354" s="259"/>
      <c r="T354" s="260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1" t="s">
        <v>174</v>
      </c>
      <c r="AU354" s="261" t="s">
        <v>87</v>
      </c>
      <c r="AV354" s="14" t="s">
        <v>87</v>
      </c>
      <c r="AW354" s="14" t="s">
        <v>34</v>
      </c>
      <c r="AX354" s="14" t="s">
        <v>78</v>
      </c>
      <c r="AY354" s="261" t="s">
        <v>165</v>
      </c>
    </row>
    <row r="355" s="13" customFormat="1">
      <c r="A355" s="13"/>
      <c r="B355" s="240"/>
      <c r="C355" s="241"/>
      <c r="D355" s="242" t="s">
        <v>174</v>
      </c>
      <c r="E355" s="243" t="s">
        <v>1</v>
      </c>
      <c r="F355" s="244" t="s">
        <v>206</v>
      </c>
      <c r="G355" s="241"/>
      <c r="H355" s="243" t="s">
        <v>1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0" t="s">
        <v>174</v>
      </c>
      <c r="AU355" s="250" t="s">
        <v>87</v>
      </c>
      <c r="AV355" s="13" t="s">
        <v>85</v>
      </c>
      <c r="AW355" s="13" t="s">
        <v>34</v>
      </c>
      <c r="AX355" s="13" t="s">
        <v>78</v>
      </c>
      <c r="AY355" s="250" t="s">
        <v>165</v>
      </c>
    </row>
    <row r="356" s="14" customFormat="1">
      <c r="A356" s="14"/>
      <c r="B356" s="251"/>
      <c r="C356" s="252"/>
      <c r="D356" s="242" t="s">
        <v>174</v>
      </c>
      <c r="E356" s="253" t="s">
        <v>1</v>
      </c>
      <c r="F356" s="254" t="s">
        <v>416</v>
      </c>
      <c r="G356" s="252"/>
      <c r="H356" s="255">
        <v>3.8479999999999999</v>
      </c>
      <c r="I356" s="256"/>
      <c r="J356" s="252"/>
      <c r="K356" s="252"/>
      <c r="L356" s="257"/>
      <c r="M356" s="258"/>
      <c r="N356" s="259"/>
      <c r="O356" s="259"/>
      <c r="P356" s="259"/>
      <c r="Q356" s="259"/>
      <c r="R356" s="259"/>
      <c r="S356" s="259"/>
      <c r="T356" s="26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1" t="s">
        <v>174</v>
      </c>
      <c r="AU356" s="261" t="s">
        <v>87</v>
      </c>
      <c r="AV356" s="14" t="s">
        <v>87</v>
      </c>
      <c r="AW356" s="14" t="s">
        <v>34</v>
      </c>
      <c r="AX356" s="14" t="s">
        <v>78</v>
      </c>
      <c r="AY356" s="261" t="s">
        <v>165</v>
      </c>
    </row>
    <row r="357" s="14" customFormat="1">
      <c r="A357" s="14"/>
      <c r="B357" s="251"/>
      <c r="C357" s="252"/>
      <c r="D357" s="242" t="s">
        <v>174</v>
      </c>
      <c r="E357" s="253" t="s">
        <v>1</v>
      </c>
      <c r="F357" s="254" t="s">
        <v>417</v>
      </c>
      <c r="G357" s="252"/>
      <c r="H357" s="255">
        <v>2.169</v>
      </c>
      <c r="I357" s="256"/>
      <c r="J357" s="252"/>
      <c r="K357" s="252"/>
      <c r="L357" s="257"/>
      <c r="M357" s="258"/>
      <c r="N357" s="259"/>
      <c r="O357" s="259"/>
      <c r="P357" s="259"/>
      <c r="Q357" s="259"/>
      <c r="R357" s="259"/>
      <c r="S357" s="259"/>
      <c r="T357" s="26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1" t="s">
        <v>174</v>
      </c>
      <c r="AU357" s="261" t="s">
        <v>87</v>
      </c>
      <c r="AV357" s="14" t="s">
        <v>87</v>
      </c>
      <c r="AW357" s="14" t="s">
        <v>34</v>
      </c>
      <c r="AX357" s="14" t="s">
        <v>78</v>
      </c>
      <c r="AY357" s="261" t="s">
        <v>165</v>
      </c>
    </row>
    <row r="358" s="14" customFormat="1">
      <c r="A358" s="14"/>
      <c r="B358" s="251"/>
      <c r="C358" s="252"/>
      <c r="D358" s="242" t="s">
        <v>174</v>
      </c>
      <c r="E358" s="253" t="s">
        <v>1</v>
      </c>
      <c r="F358" s="254" t="s">
        <v>418</v>
      </c>
      <c r="G358" s="252"/>
      <c r="H358" s="255">
        <v>8.4529999999999994</v>
      </c>
      <c r="I358" s="256"/>
      <c r="J358" s="252"/>
      <c r="K358" s="252"/>
      <c r="L358" s="257"/>
      <c r="M358" s="258"/>
      <c r="N358" s="259"/>
      <c r="O358" s="259"/>
      <c r="P358" s="259"/>
      <c r="Q358" s="259"/>
      <c r="R358" s="259"/>
      <c r="S358" s="259"/>
      <c r="T358" s="26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1" t="s">
        <v>174</v>
      </c>
      <c r="AU358" s="261" t="s">
        <v>87</v>
      </c>
      <c r="AV358" s="14" t="s">
        <v>87</v>
      </c>
      <c r="AW358" s="14" t="s">
        <v>34</v>
      </c>
      <c r="AX358" s="14" t="s">
        <v>78</v>
      </c>
      <c r="AY358" s="261" t="s">
        <v>165</v>
      </c>
    </row>
    <row r="359" s="14" customFormat="1">
      <c r="A359" s="14"/>
      <c r="B359" s="251"/>
      <c r="C359" s="252"/>
      <c r="D359" s="242" t="s">
        <v>174</v>
      </c>
      <c r="E359" s="253" t="s">
        <v>1</v>
      </c>
      <c r="F359" s="254" t="s">
        <v>419</v>
      </c>
      <c r="G359" s="252"/>
      <c r="H359" s="255">
        <v>2.4039999999999999</v>
      </c>
      <c r="I359" s="256"/>
      <c r="J359" s="252"/>
      <c r="K359" s="252"/>
      <c r="L359" s="257"/>
      <c r="M359" s="258"/>
      <c r="N359" s="259"/>
      <c r="O359" s="259"/>
      <c r="P359" s="259"/>
      <c r="Q359" s="259"/>
      <c r="R359" s="259"/>
      <c r="S359" s="259"/>
      <c r="T359" s="26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1" t="s">
        <v>174</v>
      </c>
      <c r="AU359" s="261" t="s">
        <v>87</v>
      </c>
      <c r="AV359" s="14" t="s">
        <v>87</v>
      </c>
      <c r="AW359" s="14" t="s">
        <v>34</v>
      </c>
      <c r="AX359" s="14" t="s">
        <v>78</v>
      </c>
      <c r="AY359" s="261" t="s">
        <v>165</v>
      </c>
    </row>
    <row r="360" s="15" customFormat="1">
      <c r="A360" s="15"/>
      <c r="B360" s="262"/>
      <c r="C360" s="263"/>
      <c r="D360" s="242" t="s">
        <v>174</v>
      </c>
      <c r="E360" s="264" t="s">
        <v>1</v>
      </c>
      <c r="F360" s="265" t="s">
        <v>189</v>
      </c>
      <c r="G360" s="263"/>
      <c r="H360" s="266">
        <v>42.823999999999998</v>
      </c>
      <c r="I360" s="267"/>
      <c r="J360" s="263"/>
      <c r="K360" s="263"/>
      <c r="L360" s="268"/>
      <c r="M360" s="269"/>
      <c r="N360" s="270"/>
      <c r="O360" s="270"/>
      <c r="P360" s="270"/>
      <c r="Q360" s="270"/>
      <c r="R360" s="270"/>
      <c r="S360" s="270"/>
      <c r="T360" s="271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2" t="s">
        <v>174</v>
      </c>
      <c r="AU360" s="272" t="s">
        <v>87</v>
      </c>
      <c r="AV360" s="15" t="s">
        <v>172</v>
      </c>
      <c r="AW360" s="15" t="s">
        <v>34</v>
      </c>
      <c r="AX360" s="15" t="s">
        <v>85</v>
      </c>
      <c r="AY360" s="272" t="s">
        <v>165</v>
      </c>
    </row>
    <row r="361" s="14" customFormat="1">
      <c r="A361" s="14"/>
      <c r="B361" s="251"/>
      <c r="C361" s="252"/>
      <c r="D361" s="242" t="s">
        <v>174</v>
      </c>
      <c r="E361" s="252"/>
      <c r="F361" s="254" t="s">
        <v>420</v>
      </c>
      <c r="G361" s="252"/>
      <c r="H361" s="255">
        <v>47.106000000000002</v>
      </c>
      <c r="I361" s="256"/>
      <c r="J361" s="252"/>
      <c r="K361" s="252"/>
      <c r="L361" s="257"/>
      <c r="M361" s="258"/>
      <c r="N361" s="259"/>
      <c r="O361" s="259"/>
      <c r="P361" s="259"/>
      <c r="Q361" s="259"/>
      <c r="R361" s="259"/>
      <c r="S361" s="259"/>
      <c r="T361" s="26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1" t="s">
        <v>174</v>
      </c>
      <c r="AU361" s="261" t="s">
        <v>87</v>
      </c>
      <c r="AV361" s="14" t="s">
        <v>87</v>
      </c>
      <c r="AW361" s="14" t="s">
        <v>4</v>
      </c>
      <c r="AX361" s="14" t="s">
        <v>85</v>
      </c>
      <c r="AY361" s="261" t="s">
        <v>165</v>
      </c>
    </row>
    <row r="362" s="2" customFormat="1" ht="55.5" customHeight="1">
      <c r="A362" s="39"/>
      <c r="B362" s="40"/>
      <c r="C362" s="227" t="s">
        <v>421</v>
      </c>
      <c r="D362" s="227" t="s">
        <v>167</v>
      </c>
      <c r="E362" s="228" t="s">
        <v>422</v>
      </c>
      <c r="F362" s="229" t="s">
        <v>423</v>
      </c>
      <c r="G362" s="230" t="s">
        <v>198</v>
      </c>
      <c r="H362" s="231">
        <v>842.61900000000003</v>
      </c>
      <c r="I362" s="232"/>
      <c r="J362" s="233">
        <f>ROUND(I362*H362,2)</f>
        <v>0</v>
      </c>
      <c r="K362" s="229" t="s">
        <v>171</v>
      </c>
      <c r="L362" s="45"/>
      <c r="M362" s="234" t="s">
        <v>1</v>
      </c>
      <c r="N362" s="235" t="s">
        <v>43</v>
      </c>
      <c r="O362" s="92"/>
      <c r="P362" s="236">
        <f>O362*H362</f>
        <v>0</v>
      </c>
      <c r="Q362" s="236">
        <v>8.0000000000000007E-05</v>
      </c>
      <c r="R362" s="236">
        <f>Q362*H362</f>
        <v>0.067409520000000014</v>
      </c>
      <c r="S362" s="236">
        <v>0</v>
      </c>
      <c r="T362" s="237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8" t="s">
        <v>172</v>
      </c>
      <c r="AT362" s="238" t="s">
        <v>167</v>
      </c>
      <c r="AU362" s="238" t="s">
        <v>87</v>
      </c>
      <c r="AY362" s="18" t="s">
        <v>165</v>
      </c>
      <c r="BE362" s="239">
        <f>IF(N362="základní",J362,0)</f>
        <v>0</v>
      </c>
      <c r="BF362" s="239">
        <f>IF(N362="snížená",J362,0)</f>
        <v>0</v>
      </c>
      <c r="BG362" s="239">
        <f>IF(N362="zákl. přenesená",J362,0)</f>
        <v>0</v>
      </c>
      <c r="BH362" s="239">
        <f>IF(N362="sníž. přenesená",J362,0)</f>
        <v>0</v>
      </c>
      <c r="BI362" s="239">
        <f>IF(N362="nulová",J362,0)</f>
        <v>0</v>
      </c>
      <c r="BJ362" s="18" t="s">
        <v>85</v>
      </c>
      <c r="BK362" s="239">
        <f>ROUND(I362*H362,2)</f>
        <v>0</v>
      </c>
      <c r="BL362" s="18" t="s">
        <v>172</v>
      </c>
      <c r="BM362" s="238" t="s">
        <v>424</v>
      </c>
    </row>
    <row r="363" s="14" customFormat="1">
      <c r="A363" s="14"/>
      <c r="B363" s="251"/>
      <c r="C363" s="252"/>
      <c r="D363" s="242" t="s">
        <v>174</v>
      </c>
      <c r="E363" s="253" t="s">
        <v>1</v>
      </c>
      <c r="F363" s="254" t="s">
        <v>425</v>
      </c>
      <c r="G363" s="252"/>
      <c r="H363" s="255">
        <v>842.61900000000003</v>
      </c>
      <c r="I363" s="256"/>
      <c r="J363" s="252"/>
      <c r="K363" s="252"/>
      <c r="L363" s="257"/>
      <c r="M363" s="258"/>
      <c r="N363" s="259"/>
      <c r="O363" s="259"/>
      <c r="P363" s="259"/>
      <c r="Q363" s="259"/>
      <c r="R363" s="259"/>
      <c r="S363" s="259"/>
      <c r="T363" s="26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1" t="s">
        <v>174</v>
      </c>
      <c r="AU363" s="261" t="s">
        <v>87</v>
      </c>
      <c r="AV363" s="14" t="s">
        <v>87</v>
      </c>
      <c r="AW363" s="14" t="s">
        <v>34</v>
      </c>
      <c r="AX363" s="14" t="s">
        <v>85</v>
      </c>
      <c r="AY363" s="261" t="s">
        <v>165</v>
      </c>
    </row>
    <row r="364" s="2" customFormat="1" ht="24.15" customHeight="1">
      <c r="A364" s="39"/>
      <c r="B364" s="40"/>
      <c r="C364" s="227" t="s">
        <v>426</v>
      </c>
      <c r="D364" s="227" t="s">
        <v>167</v>
      </c>
      <c r="E364" s="228" t="s">
        <v>427</v>
      </c>
      <c r="F364" s="229" t="s">
        <v>428</v>
      </c>
      <c r="G364" s="230" t="s">
        <v>302</v>
      </c>
      <c r="H364" s="231">
        <v>712.36000000000001</v>
      </c>
      <c r="I364" s="232"/>
      <c r="J364" s="233">
        <f>ROUND(I364*H364,2)</f>
        <v>0</v>
      </c>
      <c r="K364" s="229" t="s">
        <v>171</v>
      </c>
      <c r="L364" s="45"/>
      <c r="M364" s="234" t="s">
        <v>1</v>
      </c>
      <c r="N364" s="235" t="s">
        <v>43</v>
      </c>
      <c r="O364" s="92"/>
      <c r="P364" s="236">
        <f>O364*H364</f>
        <v>0</v>
      </c>
      <c r="Q364" s="236">
        <v>0</v>
      </c>
      <c r="R364" s="236">
        <f>Q364*H364</f>
        <v>0</v>
      </c>
      <c r="S364" s="236">
        <v>0</v>
      </c>
      <c r="T364" s="237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8" t="s">
        <v>172</v>
      </c>
      <c r="AT364" s="238" t="s">
        <v>167</v>
      </c>
      <c r="AU364" s="238" t="s">
        <v>87</v>
      </c>
      <c r="AY364" s="18" t="s">
        <v>165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8" t="s">
        <v>85</v>
      </c>
      <c r="BK364" s="239">
        <f>ROUND(I364*H364,2)</f>
        <v>0</v>
      </c>
      <c r="BL364" s="18" t="s">
        <v>172</v>
      </c>
      <c r="BM364" s="238" t="s">
        <v>429</v>
      </c>
    </row>
    <row r="365" s="13" customFormat="1">
      <c r="A365" s="13"/>
      <c r="B365" s="240"/>
      <c r="C365" s="241"/>
      <c r="D365" s="242" t="s">
        <v>174</v>
      </c>
      <c r="E365" s="243" t="s">
        <v>1</v>
      </c>
      <c r="F365" s="244" t="s">
        <v>430</v>
      </c>
      <c r="G365" s="241"/>
      <c r="H365" s="243" t="s">
        <v>1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0" t="s">
        <v>174</v>
      </c>
      <c r="AU365" s="250" t="s">
        <v>87</v>
      </c>
      <c r="AV365" s="13" t="s">
        <v>85</v>
      </c>
      <c r="AW365" s="13" t="s">
        <v>34</v>
      </c>
      <c r="AX365" s="13" t="s">
        <v>78</v>
      </c>
      <c r="AY365" s="250" t="s">
        <v>165</v>
      </c>
    </row>
    <row r="366" s="13" customFormat="1">
      <c r="A366" s="13"/>
      <c r="B366" s="240"/>
      <c r="C366" s="241"/>
      <c r="D366" s="242" t="s">
        <v>174</v>
      </c>
      <c r="E366" s="243" t="s">
        <v>1</v>
      </c>
      <c r="F366" s="244" t="s">
        <v>180</v>
      </c>
      <c r="G366" s="241"/>
      <c r="H366" s="243" t="s">
        <v>1</v>
      </c>
      <c r="I366" s="245"/>
      <c r="J366" s="241"/>
      <c r="K366" s="241"/>
      <c r="L366" s="246"/>
      <c r="M366" s="247"/>
      <c r="N366" s="248"/>
      <c r="O366" s="248"/>
      <c r="P366" s="248"/>
      <c r="Q366" s="248"/>
      <c r="R366" s="248"/>
      <c r="S366" s="248"/>
      <c r="T366" s="24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0" t="s">
        <v>174</v>
      </c>
      <c r="AU366" s="250" t="s">
        <v>87</v>
      </c>
      <c r="AV366" s="13" t="s">
        <v>85</v>
      </c>
      <c r="AW366" s="13" t="s">
        <v>34</v>
      </c>
      <c r="AX366" s="13" t="s">
        <v>78</v>
      </c>
      <c r="AY366" s="250" t="s">
        <v>165</v>
      </c>
    </row>
    <row r="367" s="14" customFormat="1">
      <c r="A367" s="14"/>
      <c r="B367" s="251"/>
      <c r="C367" s="252"/>
      <c r="D367" s="242" t="s">
        <v>174</v>
      </c>
      <c r="E367" s="253" t="s">
        <v>1</v>
      </c>
      <c r="F367" s="254" t="s">
        <v>431</v>
      </c>
      <c r="G367" s="252"/>
      <c r="H367" s="255">
        <v>50.719999999999999</v>
      </c>
      <c r="I367" s="256"/>
      <c r="J367" s="252"/>
      <c r="K367" s="252"/>
      <c r="L367" s="257"/>
      <c r="M367" s="258"/>
      <c r="N367" s="259"/>
      <c r="O367" s="259"/>
      <c r="P367" s="259"/>
      <c r="Q367" s="259"/>
      <c r="R367" s="259"/>
      <c r="S367" s="259"/>
      <c r="T367" s="26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1" t="s">
        <v>174</v>
      </c>
      <c r="AU367" s="261" t="s">
        <v>87</v>
      </c>
      <c r="AV367" s="14" t="s">
        <v>87</v>
      </c>
      <c r="AW367" s="14" t="s">
        <v>34</v>
      </c>
      <c r="AX367" s="14" t="s">
        <v>78</v>
      </c>
      <c r="AY367" s="261" t="s">
        <v>165</v>
      </c>
    </row>
    <row r="368" s="14" customFormat="1">
      <c r="A368" s="14"/>
      <c r="B368" s="251"/>
      <c r="C368" s="252"/>
      <c r="D368" s="242" t="s">
        <v>174</v>
      </c>
      <c r="E368" s="253" t="s">
        <v>1</v>
      </c>
      <c r="F368" s="254" t="s">
        <v>432</v>
      </c>
      <c r="G368" s="252"/>
      <c r="H368" s="255">
        <v>24.079999999999998</v>
      </c>
      <c r="I368" s="256"/>
      <c r="J368" s="252"/>
      <c r="K368" s="252"/>
      <c r="L368" s="257"/>
      <c r="M368" s="258"/>
      <c r="N368" s="259"/>
      <c r="O368" s="259"/>
      <c r="P368" s="259"/>
      <c r="Q368" s="259"/>
      <c r="R368" s="259"/>
      <c r="S368" s="259"/>
      <c r="T368" s="26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1" t="s">
        <v>174</v>
      </c>
      <c r="AU368" s="261" t="s">
        <v>87</v>
      </c>
      <c r="AV368" s="14" t="s">
        <v>87</v>
      </c>
      <c r="AW368" s="14" t="s">
        <v>34</v>
      </c>
      <c r="AX368" s="14" t="s">
        <v>78</v>
      </c>
      <c r="AY368" s="261" t="s">
        <v>165</v>
      </c>
    </row>
    <row r="369" s="14" customFormat="1">
      <c r="A369" s="14"/>
      <c r="B369" s="251"/>
      <c r="C369" s="252"/>
      <c r="D369" s="242" t="s">
        <v>174</v>
      </c>
      <c r="E369" s="253" t="s">
        <v>1</v>
      </c>
      <c r="F369" s="254" t="s">
        <v>433</v>
      </c>
      <c r="G369" s="252"/>
      <c r="H369" s="255">
        <v>14.5</v>
      </c>
      <c r="I369" s="256"/>
      <c r="J369" s="252"/>
      <c r="K369" s="252"/>
      <c r="L369" s="257"/>
      <c r="M369" s="258"/>
      <c r="N369" s="259"/>
      <c r="O369" s="259"/>
      <c r="P369" s="259"/>
      <c r="Q369" s="259"/>
      <c r="R369" s="259"/>
      <c r="S369" s="259"/>
      <c r="T369" s="26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1" t="s">
        <v>174</v>
      </c>
      <c r="AU369" s="261" t="s">
        <v>87</v>
      </c>
      <c r="AV369" s="14" t="s">
        <v>87</v>
      </c>
      <c r="AW369" s="14" t="s">
        <v>34</v>
      </c>
      <c r="AX369" s="14" t="s">
        <v>78</v>
      </c>
      <c r="AY369" s="261" t="s">
        <v>165</v>
      </c>
    </row>
    <row r="370" s="13" customFormat="1">
      <c r="A370" s="13"/>
      <c r="B370" s="240"/>
      <c r="C370" s="241"/>
      <c r="D370" s="242" t="s">
        <v>174</v>
      </c>
      <c r="E370" s="243" t="s">
        <v>1</v>
      </c>
      <c r="F370" s="244" t="s">
        <v>182</v>
      </c>
      <c r="G370" s="241"/>
      <c r="H370" s="243" t="s">
        <v>1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0" t="s">
        <v>174</v>
      </c>
      <c r="AU370" s="250" t="s">
        <v>87</v>
      </c>
      <c r="AV370" s="13" t="s">
        <v>85</v>
      </c>
      <c r="AW370" s="13" t="s">
        <v>34</v>
      </c>
      <c r="AX370" s="13" t="s">
        <v>78</v>
      </c>
      <c r="AY370" s="250" t="s">
        <v>165</v>
      </c>
    </row>
    <row r="371" s="14" customFormat="1">
      <c r="A371" s="14"/>
      <c r="B371" s="251"/>
      <c r="C371" s="252"/>
      <c r="D371" s="242" t="s">
        <v>174</v>
      </c>
      <c r="E371" s="253" t="s">
        <v>1</v>
      </c>
      <c r="F371" s="254" t="s">
        <v>434</v>
      </c>
      <c r="G371" s="252"/>
      <c r="H371" s="255">
        <v>35</v>
      </c>
      <c r="I371" s="256"/>
      <c r="J371" s="252"/>
      <c r="K371" s="252"/>
      <c r="L371" s="257"/>
      <c r="M371" s="258"/>
      <c r="N371" s="259"/>
      <c r="O371" s="259"/>
      <c r="P371" s="259"/>
      <c r="Q371" s="259"/>
      <c r="R371" s="259"/>
      <c r="S371" s="259"/>
      <c r="T371" s="26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1" t="s">
        <v>174</v>
      </c>
      <c r="AU371" s="261" t="s">
        <v>87</v>
      </c>
      <c r="AV371" s="14" t="s">
        <v>87</v>
      </c>
      <c r="AW371" s="14" t="s">
        <v>34</v>
      </c>
      <c r="AX371" s="14" t="s">
        <v>78</v>
      </c>
      <c r="AY371" s="261" t="s">
        <v>165</v>
      </c>
    </row>
    <row r="372" s="14" customFormat="1">
      <c r="A372" s="14"/>
      <c r="B372" s="251"/>
      <c r="C372" s="252"/>
      <c r="D372" s="242" t="s">
        <v>174</v>
      </c>
      <c r="E372" s="253" t="s">
        <v>1</v>
      </c>
      <c r="F372" s="254" t="s">
        <v>435</v>
      </c>
      <c r="G372" s="252"/>
      <c r="H372" s="255">
        <v>3.73</v>
      </c>
      <c r="I372" s="256"/>
      <c r="J372" s="252"/>
      <c r="K372" s="252"/>
      <c r="L372" s="257"/>
      <c r="M372" s="258"/>
      <c r="N372" s="259"/>
      <c r="O372" s="259"/>
      <c r="P372" s="259"/>
      <c r="Q372" s="259"/>
      <c r="R372" s="259"/>
      <c r="S372" s="259"/>
      <c r="T372" s="26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1" t="s">
        <v>174</v>
      </c>
      <c r="AU372" s="261" t="s">
        <v>87</v>
      </c>
      <c r="AV372" s="14" t="s">
        <v>87</v>
      </c>
      <c r="AW372" s="14" t="s">
        <v>34</v>
      </c>
      <c r="AX372" s="14" t="s">
        <v>78</v>
      </c>
      <c r="AY372" s="261" t="s">
        <v>165</v>
      </c>
    </row>
    <row r="373" s="13" customFormat="1">
      <c r="A373" s="13"/>
      <c r="B373" s="240"/>
      <c r="C373" s="241"/>
      <c r="D373" s="242" t="s">
        <v>174</v>
      </c>
      <c r="E373" s="243" t="s">
        <v>1</v>
      </c>
      <c r="F373" s="244" t="s">
        <v>184</v>
      </c>
      <c r="G373" s="241"/>
      <c r="H373" s="243" t="s">
        <v>1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0" t="s">
        <v>174</v>
      </c>
      <c r="AU373" s="250" t="s">
        <v>87</v>
      </c>
      <c r="AV373" s="13" t="s">
        <v>85</v>
      </c>
      <c r="AW373" s="13" t="s">
        <v>34</v>
      </c>
      <c r="AX373" s="13" t="s">
        <v>78</v>
      </c>
      <c r="AY373" s="250" t="s">
        <v>165</v>
      </c>
    </row>
    <row r="374" s="14" customFormat="1">
      <c r="A374" s="14"/>
      <c r="B374" s="251"/>
      <c r="C374" s="252"/>
      <c r="D374" s="242" t="s">
        <v>174</v>
      </c>
      <c r="E374" s="253" t="s">
        <v>1</v>
      </c>
      <c r="F374" s="254" t="s">
        <v>436</v>
      </c>
      <c r="G374" s="252"/>
      <c r="H374" s="255">
        <v>35</v>
      </c>
      <c r="I374" s="256"/>
      <c r="J374" s="252"/>
      <c r="K374" s="252"/>
      <c r="L374" s="257"/>
      <c r="M374" s="258"/>
      <c r="N374" s="259"/>
      <c r="O374" s="259"/>
      <c r="P374" s="259"/>
      <c r="Q374" s="259"/>
      <c r="R374" s="259"/>
      <c r="S374" s="259"/>
      <c r="T374" s="26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1" t="s">
        <v>174</v>
      </c>
      <c r="AU374" s="261" t="s">
        <v>87</v>
      </c>
      <c r="AV374" s="14" t="s">
        <v>87</v>
      </c>
      <c r="AW374" s="14" t="s">
        <v>34</v>
      </c>
      <c r="AX374" s="14" t="s">
        <v>78</v>
      </c>
      <c r="AY374" s="261" t="s">
        <v>165</v>
      </c>
    </row>
    <row r="375" s="13" customFormat="1">
      <c r="A375" s="13"/>
      <c r="B375" s="240"/>
      <c r="C375" s="241"/>
      <c r="D375" s="242" t="s">
        <v>174</v>
      </c>
      <c r="E375" s="243" t="s">
        <v>1</v>
      </c>
      <c r="F375" s="244" t="s">
        <v>187</v>
      </c>
      <c r="G375" s="241"/>
      <c r="H375" s="243" t="s">
        <v>1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0" t="s">
        <v>174</v>
      </c>
      <c r="AU375" s="250" t="s">
        <v>87</v>
      </c>
      <c r="AV375" s="13" t="s">
        <v>85</v>
      </c>
      <c r="AW375" s="13" t="s">
        <v>34</v>
      </c>
      <c r="AX375" s="13" t="s">
        <v>78</v>
      </c>
      <c r="AY375" s="250" t="s">
        <v>165</v>
      </c>
    </row>
    <row r="376" s="14" customFormat="1">
      <c r="A376" s="14"/>
      <c r="B376" s="251"/>
      <c r="C376" s="252"/>
      <c r="D376" s="242" t="s">
        <v>174</v>
      </c>
      <c r="E376" s="253" t="s">
        <v>1</v>
      </c>
      <c r="F376" s="254" t="s">
        <v>437</v>
      </c>
      <c r="G376" s="252"/>
      <c r="H376" s="255">
        <v>40.100000000000001</v>
      </c>
      <c r="I376" s="256"/>
      <c r="J376" s="252"/>
      <c r="K376" s="252"/>
      <c r="L376" s="257"/>
      <c r="M376" s="258"/>
      <c r="N376" s="259"/>
      <c r="O376" s="259"/>
      <c r="P376" s="259"/>
      <c r="Q376" s="259"/>
      <c r="R376" s="259"/>
      <c r="S376" s="259"/>
      <c r="T376" s="26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1" t="s">
        <v>174</v>
      </c>
      <c r="AU376" s="261" t="s">
        <v>87</v>
      </c>
      <c r="AV376" s="14" t="s">
        <v>87</v>
      </c>
      <c r="AW376" s="14" t="s">
        <v>34</v>
      </c>
      <c r="AX376" s="14" t="s">
        <v>78</v>
      </c>
      <c r="AY376" s="261" t="s">
        <v>165</v>
      </c>
    </row>
    <row r="377" s="13" customFormat="1">
      <c r="A377" s="13"/>
      <c r="B377" s="240"/>
      <c r="C377" s="241"/>
      <c r="D377" s="242" t="s">
        <v>174</v>
      </c>
      <c r="E377" s="243" t="s">
        <v>1</v>
      </c>
      <c r="F377" s="244" t="s">
        <v>176</v>
      </c>
      <c r="G377" s="241"/>
      <c r="H377" s="243" t="s">
        <v>1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0" t="s">
        <v>174</v>
      </c>
      <c r="AU377" s="250" t="s">
        <v>87</v>
      </c>
      <c r="AV377" s="13" t="s">
        <v>85</v>
      </c>
      <c r="AW377" s="13" t="s">
        <v>34</v>
      </c>
      <c r="AX377" s="13" t="s">
        <v>78</v>
      </c>
      <c r="AY377" s="250" t="s">
        <v>165</v>
      </c>
    </row>
    <row r="378" s="14" customFormat="1">
      <c r="A378" s="14"/>
      <c r="B378" s="251"/>
      <c r="C378" s="252"/>
      <c r="D378" s="242" t="s">
        <v>174</v>
      </c>
      <c r="E378" s="253" t="s">
        <v>1</v>
      </c>
      <c r="F378" s="254" t="s">
        <v>438</v>
      </c>
      <c r="G378" s="252"/>
      <c r="H378" s="255">
        <v>32.840000000000003</v>
      </c>
      <c r="I378" s="256"/>
      <c r="J378" s="252"/>
      <c r="K378" s="252"/>
      <c r="L378" s="257"/>
      <c r="M378" s="258"/>
      <c r="N378" s="259"/>
      <c r="O378" s="259"/>
      <c r="P378" s="259"/>
      <c r="Q378" s="259"/>
      <c r="R378" s="259"/>
      <c r="S378" s="259"/>
      <c r="T378" s="26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1" t="s">
        <v>174</v>
      </c>
      <c r="AU378" s="261" t="s">
        <v>87</v>
      </c>
      <c r="AV378" s="14" t="s">
        <v>87</v>
      </c>
      <c r="AW378" s="14" t="s">
        <v>34</v>
      </c>
      <c r="AX378" s="14" t="s">
        <v>78</v>
      </c>
      <c r="AY378" s="261" t="s">
        <v>165</v>
      </c>
    </row>
    <row r="379" s="13" customFormat="1">
      <c r="A379" s="13"/>
      <c r="B379" s="240"/>
      <c r="C379" s="241"/>
      <c r="D379" s="242" t="s">
        <v>174</v>
      </c>
      <c r="E379" s="243" t="s">
        <v>1</v>
      </c>
      <c r="F379" s="244" t="s">
        <v>202</v>
      </c>
      <c r="G379" s="241"/>
      <c r="H379" s="243" t="s">
        <v>1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0" t="s">
        <v>174</v>
      </c>
      <c r="AU379" s="250" t="s">
        <v>87</v>
      </c>
      <c r="AV379" s="13" t="s">
        <v>85</v>
      </c>
      <c r="AW379" s="13" t="s">
        <v>34</v>
      </c>
      <c r="AX379" s="13" t="s">
        <v>78</v>
      </c>
      <c r="AY379" s="250" t="s">
        <v>165</v>
      </c>
    </row>
    <row r="380" s="14" customFormat="1">
      <c r="A380" s="14"/>
      <c r="B380" s="251"/>
      <c r="C380" s="252"/>
      <c r="D380" s="242" t="s">
        <v>174</v>
      </c>
      <c r="E380" s="253" t="s">
        <v>1</v>
      </c>
      <c r="F380" s="254" t="s">
        <v>439</v>
      </c>
      <c r="G380" s="252"/>
      <c r="H380" s="255">
        <v>168.24000000000001</v>
      </c>
      <c r="I380" s="256"/>
      <c r="J380" s="252"/>
      <c r="K380" s="252"/>
      <c r="L380" s="257"/>
      <c r="M380" s="258"/>
      <c r="N380" s="259"/>
      <c r="O380" s="259"/>
      <c r="P380" s="259"/>
      <c r="Q380" s="259"/>
      <c r="R380" s="259"/>
      <c r="S380" s="259"/>
      <c r="T380" s="26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1" t="s">
        <v>174</v>
      </c>
      <c r="AU380" s="261" t="s">
        <v>87</v>
      </c>
      <c r="AV380" s="14" t="s">
        <v>87</v>
      </c>
      <c r="AW380" s="14" t="s">
        <v>34</v>
      </c>
      <c r="AX380" s="14" t="s">
        <v>78</v>
      </c>
      <c r="AY380" s="261" t="s">
        <v>165</v>
      </c>
    </row>
    <row r="381" s="14" customFormat="1">
      <c r="A381" s="14"/>
      <c r="B381" s="251"/>
      <c r="C381" s="252"/>
      <c r="D381" s="242" t="s">
        <v>174</v>
      </c>
      <c r="E381" s="253" t="s">
        <v>1</v>
      </c>
      <c r="F381" s="254" t="s">
        <v>440</v>
      </c>
      <c r="G381" s="252"/>
      <c r="H381" s="255">
        <v>66.200000000000003</v>
      </c>
      <c r="I381" s="256"/>
      <c r="J381" s="252"/>
      <c r="K381" s="252"/>
      <c r="L381" s="257"/>
      <c r="M381" s="258"/>
      <c r="N381" s="259"/>
      <c r="O381" s="259"/>
      <c r="P381" s="259"/>
      <c r="Q381" s="259"/>
      <c r="R381" s="259"/>
      <c r="S381" s="259"/>
      <c r="T381" s="26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1" t="s">
        <v>174</v>
      </c>
      <c r="AU381" s="261" t="s">
        <v>87</v>
      </c>
      <c r="AV381" s="14" t="s">
        <v>87</v>
      </c>
      <c r="AW381" s="14" t="s">
        <v>34</v>
      </c>
      <c r="AX381" s="14" t="s">
        <v>78</v>
      </c>
      <c r="AY381" s="261" t="s">
        <v>165</v>
      </c>
    </row>
    <row r="382" s="13" customFormat="1">
      <c r="A382" s="13"/>
      <c r="B382" s="240"/>
      <c r="C382" s="241"/>
      <c r="D382" s="242" t="s">
        <v>174</v>
      </c>
      <c r="E382" s="243" t="s">
        <v>1</v>
      </c>
      <c r="F382" s="244" t="s">
        <v>206</v>
      </c>
      <c r="G382" s="241"/>
      <c r="H382" s="243" t="s">
        <v>1</v>
      </c>
      <c r="I382" s="245"/>
      <c r="J382" s="241"/>
      <c r="K382" s="241"/>
      <c r="L382" s="246"/>
      <c r="M382" s="247"/>
      <c r="N382" s="248"/>
      <c r="O382" s="248"/>
      <c r="P382" s="248"/>
      <c r="Q382" s="248"/>
      <c r="R382" s="248"/>
      <c r="S382" s="248"/>
      <c r="T382" s="24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0" t="s">
        <v>174</v>
      </c>
      <c r="AU382" s="250" t="s">
        <v>87</v>
      </c>
      <c r="AV382" s="13" t="s">
        <v>85</v>
      </c>
      <c r="AW382" s="13" t="s">
        <v>34</v>
      </c>
      <c r="AX382" s="13" t="s">
        <v>78</v>
      </c>
      <c r="AY382" s="250" t="s">
        <v>165</v>
      </c>
    </row>
    <row r="383" s="14" customFormat="1">
      <c r="A383" s="14"/>
      <c r="B383" s="251"/>
      <c r="C383" s="252"/>
      <c r="D383" s="242" t="s">
        <v>174</v>
      </c>
      <c r="E383" s="253" t="s">
        <v>1</v>
      </c>
      <c r="F383" s="254" t="s">
        <v>441</v>
      </c>
      <c r="G383" s="252"/>
      <c r="H383" s="255">
        <v>188.27000000000001</v>
      </c>
      <c r="I383" s="256"/>
      <c r="J383" s="252"/>
      <c r="K383" s="252"/>
      <c r="L383" s="257"/>
      <c r="M383" s="258"/>
      <c r="N383" s="259"/>
      <c r="O383" s="259"/>
      <c r="P383" s="259"/>
      <c r="Q383" s="259"/>
      <c r="R383" s="259"/>
      <c r="S383" s="259"/>
      <c r="T383" s="26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1" t="s">
        <v>174</v>
      </c>
      <c r="AU383" s="261" t="s">
        <v>87</v>
      </c>
      <c r="AV383" s="14" t="s">
        <v>87</v>
      </c>
      <c r="AW383" s="14" t="s">
        <v>34</v>
      </c>
      <c r="AX383" s="14" t="s">
        <v>78</v>
      </c>
      <c r="AY383" s="261" t="s">
        <v>165</v>
      </c>
    </row>
    <row r="384" s="13" customFormat="1">
      <c r="A384" s="13"/>
      <c r="B384" s="240"/>
      <c r="C384" s="241"/>
      <c r="D384" s="242" t="s">
        <v>174</v>
      </c>
      <c r="E384" s="243" t="s">
        <v>1</v>
      </c>
      <c r="F384" s="244" t="s">
        <v>216</v>
      </c>
      <c r="G384" s="241"/>
      <c r="H384" s="243" t="s">
        <v>1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0" t="s">
        <v>174</v>
      </c>
      <c r="AU384" s="250" t="s">
        <v>87</v>
      </c>
      <c r="AV384" s="13" t="s">
        <v>85</v>
      </c>
      <c r="AW384" s="13" t="s">
        <v>34</v>
      </c>
      <c r="AX384" s="13" t="s">
        <v>78</v>
      </c>
      <c r="AY384" s="250" t="s">
        <v>165</v>
      </c>
    </row>
    <row r="385" s="13" customFormat="1">
      <c r="A385" s="13"/>
      <c r="B385" s="240"/>
      <c r="C385" s="241"/>
      <c r="D385" s="242" t="s">
        <v>174</v>
      </c>
      <c r="E385" s="243" t="s">
        <v>1</v>
      </c>
      <c r="F385" s="244" t="s">
        <v>202</v>
      </c>
      <c r="G385" s="241"/>
      <c r="H385" s="243" t="s">
        <v>1</v>
      </c>
      <c r="I385" s="245"/>
      <c r="J385" s="241"/>
      <c r="K385" s="241"/>
      <c r="L385" s="246"/>
      <c r="M385" s="247"/>
      <c r="N385" s="248"/>
      <c r="O385" s="248"/>
      <c r="P385" s="248"/>
      <c r="Q385" s="248"/>
      <c r="R385" s="248"/>
      <c r="S385" s="248"/>
      <c r="T385" s="24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0" t="s">
        <v>174</v>
      </c>
      <c r="AU385" s="250" t="s">
        <v>87</v>
      </c>
      <c r="AV385" s="13" t="s">
        <v>85</v>
      </c>
      <c r="AW385" s="13" t="s">
        <v>34</v>
      </c>
      <c r="AX385" s="13" t="s">
        <v>78</v>
      </c>
      <c r="AY385" s="250" t="s">
        <v>165</v>
      </c>
    </row>
    <row r="386" s="14" customFormat="1">
      <c r="A386" s="14"/>
      <c r="B386" s="251"/>
      <c r="C386" s="252"/>
      <c r="D386" s="242" t="s">
        <v>174</v>
      </c>
      <c r="E386" s="253" t="s">
        <v>1</v>
      </c>
      <c r="F386" s="254" t="s">
        <v>442</v>
      </c>
      <c r="G386" s="252"/>
      <c r="H386" s="255">
        <v>14.16</v>
      </c>
      <c r="I386" s="256"/>
      <c r="J386" s="252"/>
      <c r="K386" s="252"/>
      <c r="L386" s="257"/>
      <c r="M386" s="258"/>
      <c r="N386" s="259"/>
      <c r="O386" s="259"/>
      <c r="P386" s="259"/>
      <c r="Q386" s="259"/>
      <c r="R386" s="259"/>
      <c r="S386" s="259"/>
      <c r="T386" s="26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1" t="s">
        <v>174</v>
      </c>
      <c r="AU386" s="261" t="s">
        <v>87</v>
      </c>
      <c r="AV386" s="14" t="s">
        <v>87</v>
      </c>
      <c r="AW386" s="14" t="s">
        <v>34</v>
      </c>
      <c r="AX386" s="14" t="s">
        <v>78</v>
      </c>
      <c r="AY386" s="261" t="s">
        <v>165</v>
      </c>
    </row>
    <row r="387" s="14" customFormat="1">
      <c r="A387" s="14"/>
      <c r="B387" s="251"/>
      <c r="C387" s="252"/>
      <c r="D387" s="242" t="s">
        <v>174</v>
      </c>
      <c r="E387" s="253" t="s">
        <v>1</v>
      </c>
      <c r="F387" s="254" t="s">
        <v>443</v>
      </c>
      <c r="G387" s="252"/>
      <c r="H387" s="255">
        <v>12.68</v>
      </c>
      <c r="I387" s="256"/>
      <c r="J387" s="252"/>
      <c r="K387" s="252"/>
      <c r="L387" s="257"/>
      <c r="M387" s="258"/>
      <c r="N387" s="259"/>
      <c r="O387" s="259"/>
      <c r="P387" s="259"/>
      <c r="Q387" s="259"/>
      <c r="R387" s="259"/>
      <c r="S387" s="259"/>
      <c r="T387" s="26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1" t="s">
        <v>174</v>
      </c>
      <c r="AU387" s="261" t="s">
        <v>87</v>
      </c>
      <c r="AV387" s="14" t="s">
        <v>87</v>
      </c>
      <c r="AW387" s="14" t="s">
        <v>34</v>
      </c>
      <c r="AX387" s="14" t="s">
        <v>78</v>
      </c>
      <c r="AY387" s="261" t="s">
        <v>165</v>
      </c>
    </row>
    <row r="388" s="13" customFormat="1">
      <c r="A388" s="13"/>
      <c r="B388" s="240"/>
      <c r="C388" s="241"/>
      <c r="D388" s="242" t="s">
        <v>174</v>
      </c>
      <c r="E388" s="243" t="s">
        <v>1</v>
      </c>
      <c r="F388" s="244" t="s">
        <v>206</v>
      </c>
      <c r="G388" s="241"/>
      <c r="H388" s="243" t="s">
        <v>1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0" t="s">
        <v>174</v>
      </c>
      <c r="AU388" s="250" t="s">
        <v>87</v>
      </c>
      <c r="AV388" s="13" t="s">
        <v>85</v>
      </c>
      <c r="AW388" s="13" t="s">
        <v>34</v>
      </c>
      <c r="AX388" s="13" t="s">
        <v>78</v>
      </c>
      <c r="AY388" s="250" t="s">
        <v>165</v>
      </c>
    </row>
    <row r="389" s="14" customFormat="1">
      <c r="A389" s="14"/>
      <c r="B389" s="251"/>
      <c r="C389" s="252"/>
      <c r="D389" s="242" t="s">
        <v>174</v>
      </c>
      <c r="E389" s="253" t="s">
        <v>1</v>
      </c>
      <c r="F389" s="254" t="s">
        <v>442</v>
      </c>
      <c r="G389" s="252"/>
      <c r="H389" s="255">
        <v>14.16</v>
      </c>
      <c r="I389" s="256"/>
      <c r="J389" s="252"/>
      <c r="K389" s="252"/>
      <c r="L389" s="257"/>
      <c r="M389" s="258"/>
      <c r="N389" s="259"/>
      <c r="O389" s="259"/>
      <c r="P389" s="259"/>
      <c r="Q389" s="259"/>
      <c r="R389" s="259"/>
      <c r="S389" s="259"/>
      <c r="T389" s="26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1" t="s">
        <v>174</v>
      </c>
      <c r="AU389" s="261" t="s">
        <v>87</v>
      </c>
      <c r="AV389" s="14" t="s">
        <v>87</v>
      </c>
      <c r="AW389" s="14" t="s">
        <v>34</v>
      </c>
      <c r="AX389" s="14" t="s">
        <v>78</v>
      </c>
      <c r="AY389" s="261" t="s">
        <v>165</v>
      </c>
    </row>
    <row r="390" s="14" customFormat="1">
      <c r="A390" s="14"/>
      <c r="B390" s="251"/>
      <c r="C390" s="252"/>
      <c r="D390" s="242" t="s">
        <v>174</v>
      </c>
      <c r="E390" s="253" t="s">
        <v>1</v>
      </c>
      <c r="F390" s="254" t="s">
        <v>443</v>
      </c>
      <c r="G390" s="252"/>
      <c r="H390" s="255">
        <v>12.68</v>
      </c>
      <c r="I390" s="256"/>
      <c r="J390" s="252"/>
      <c r="K390" s="252"/>
      <c r="L390" s="257"/>
      <c r="M390" s="258"/>
      <c r="N390" s="259"/>
      <c r="O390" s="259"/>
      <c r="P390" s="259"/>
      <c r="Q390" s="259"/>
      <c r="R390" s="259"/>
      <c r="S390" s="259"/>
      <c r="T390" s="26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1" t="s">
        <v>174</v>
      </c>
      <c r="AU390" s="261" t="s">
        <v>87</v>
      </c>
      <c r="AV390" s="14" t="s">
        <v>87</v>
      </c>
      <c r="AW390" s="14" t="s">
        <v>34</v>
      </c>
      <c r="AX390" s="14" t="s">
        <v>78</v>
      </c>
      <c r="AY390" s="261" t="s">
        <v>165</v>
      </c>
    </row>
    <row r="391" s="15" customFormat="1">
      <c r="A391" s="15"/>
      <c r="B391" s="262"/>
      <c r="C391" s="263"/>
      <c r="D391" s="242" t="s">
        <v>174</v>
      </c>
      <c r="E391" s="264" t="s">
        <v>1</v>
      </c>
      <c r="F391" s="265" t="s">
        <v>189</v>
      </c>
      <c r="G391" s="263"/>
      <c r="H391" s="266">
        <v>712.36000000000001</v>
      </c>
      <c r="I391" s="267"/>
      <c r="J391" s="263"/>
      <c r="K391" s="263"/>
      <c r="L391" s="268"/>
      <c r="M391" s="269"/>
      <c r="N391" s="270"/>
      <c r="O391" s="270"/>
      <c r="P391" s="270"/>
      <c r="Q391" s="270"/>
      <c r="R391" s="270"/>
      <c r="S391" s="270"/>
      <c r="T391" s="271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2" t="s">
        <v>174</v>
      </c>
      <c r="AU391" s="272" t="s">
        <v>87</v>
      </c>
      <c r="AV391" s="15" t="s">
        <v>172</v>
      </c>
      <c r="AW391" s="15" t="s">
        <v>34</v>
      </c>
      <c r="AX391" s="15" t="s">
        <v>85</v>
      </c>
      <c r="AY391" s="272" t="s">
        <v>165</v>
      </c>
    </row>
    <row r="392" s="2" customFormat="1" ht="24.15" customHeight="1">
      <c r="A392" s="39"/>
      <c r="B392" s="40"/>
      <c r="C392" s="273" t="s">
        <v>444</v>
      </c>
      <c r="D392" s="273" t="s">
        <v>225</v>
      </c>
      <c r="E392" s="274" t="s">
        <v>445</v>
      </c>
      <c r="F392" s="275" t="s">
        <v>446</v>
      </c>
      <c r="G392" s="276" t="s">
        <v>302</v>
      </c>
      <c r="H392" s="277">
        <v>747.97799999999995</v>
      </c>
      <c r="I392" s="278"/>
      <c r="J392" s="279">
        <f>ROUND(I392*H392,2)</f>
        <v>0</v>
      </c>
      <c r="K392" s="275" t="s">
        <v>171</v>
      </c>
      <c r="L392" s="280"/>
      <c r="M392" s="281" t="s">
        <v>1</v>
      </c>
      <c r="N392" s="282" t="s">
        <v>43</v>
      </c>
      <c r="O392" s="92"/>
      <c r="P392" s="236">
        <f>O392*H392</f>
        <v>0</v>
      </c>
      <c r="Q392" s="236">
        <v>0.00011</v>
      </c>
      <c r="R392" s="236">
        <f>Q392*H392</f>
        <v>0.082277580000000003</v>
      </c>
      <c r="S392" s="236">
        <v>0</v>
      </c>
      <c r="T392" s="237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8" t="s">
        <v>228</v>
      </c>
      <c r="AT392" s="238" t="s">
        <v>225</v>
      </c>
      <c r="AU392" s="238" t="s">
        <v>87</v>
      </c>
      <c r="AY392" s="18" t="s">
        <v>165</v>
      </c>
      <c r="BE392" s="239">
        <f>IF(N392="základní",J392,0)</f>
        <v>0</v>
      </c>
      <c r="BF392" s="239">
        <f>IF(N392="snížená",J392,0)</f>
        <v>0</v>
      </c>
      <c r="BG392" s="239">
        <f>IF(N392="zákl. přenesená",J392,0)</f>
        <v>0</v>
      </c>
      <c r="BH392" s="239">
        <f>IF(N392="sníž. přenesená",J392,0)</f>
        <v>0</v>
      </c>
      <c r="BI392" s="239">
        <f>IF(N392="nulová",J392,0)</f>
        <v>0</v>
      </c>
      <c r="BJ392" s="18" t="s">
        <v>85</v>
      </c>
      <c r="BK392" s="239">
        <f>ROUND(I392*H392,2)</f>
        <v>0</v>
      </c>
      <c r="BL392" s="18" t="s">
        <v>172</v>
      </c>
      <c r="BM392" s="238" t="s">
        <v>447</v>
      </c>
    </row>
    <row r="393" s="14" customFormat="1">
      <c r="A393" s="14"/>
      <c r="B393" s="251"/>
      <c r="C393" s="252"/>
      <c r="D393" s="242" t="s">
        <v>174</v>
      </c>
      <c r="E393" s="252"/>
      <c r="F393" s="254" t="s">
        <v>448</v>
      </c>
      <c r="G393" s="252"/>
      <c r="H393" s="255">
        <v>747.97799999999995</v>
      </c>
      <c r="I393" s="256"/>
      <c r="J393" s="252"/>
      <c r="K393" s="252"/>
      <c r="L393" s="257"/>
      <c r="M393" s="258"/>
      <c r="N393" s="259"/>
      <c r="O393" s="259"/>
      <c r="P393" s="259"/>
      <c r="Q393" s="259"/>
      <c r="R393" s="259"/>
      <c r="S393" s="259"/>
      <c r="T393" s="26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1" t="s">
        <v>174</v>
      </c>
      <c r="AU393" s="261" t="s">
        <v>87</v>
      </c>
      <c r="AV393" s="14" t="s">
        <v>87</v>
      </c>
      <c r="AW393" s="14" t="s">
        <v>4</v>
      </c>
      <c r="AX393" s="14" t="s">
        <v>85</v>
      </c>
      <c r="AY393" s="261" t="s">
        <v>165</v>
      </c>
    </row>
    <row r="394" s="2" customFormat="1" ht="55.5" customHeight="1">
      <c r="A394" s="39"/>
      <c r="B394" s="40"/>
      <c r="C394" s="227" t="s">
        <v>449</v>
      </c>
      <c r="D394" s="227" t="s">
        <v>167</v>
      </c>
      <c r="E394" s="228" t="s">
        <v>450</v>
      </c>
      <c r="F394" s="229" t="s">
        <v>451</v>
      </c>
      <c r="G394" s="230" t="s">
        <v>198</v>
      </c>
      <c r="H394" s="231">
        <v>113.982</v>
      </c>
      <c r="I394" s="232"/>
      <c r="J394" s="233">
        <f>ROUND(I394*H394,2)</f>
        <v>0</v>
      </c>
      <c r="K394" s="229" t="s">
        <v>171</v>
      </c>
      <c r="L394" s="45"/>
      <c r="M394" s="234" t="s">
        <v>1</v>
      </c>
      <c r="N394" s="235" t="s">
        <v>43</v>
      </c>
      <c r="O394" s="92"/>
      <c r="P394" s="236">
        <f>O394*H394</f>
        <v>0</v>
      </c>
      <c r="Q394" s="236">
        <v>0.0032699999999999999</v>
      </c>
      <c r="R394" s="236">
        <f>Q394*H394</f>
        <v>0.37272114000000001</v>
      </c>
      <c r="S394" s="236">
        <v>0</v>
      </c>
      <c r="T394" s="237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8" t="s">
        <v>172</v>
      </c>
      <c r="AT394" s="238" t="s">
        <v>167</v>
      </c>
      <c r="AU394" s="238" t="s">
        <v>87</v>
      </c>
      <c r="AY394" s="18" t="s">
        <v>165</v>
      </c>
      <c r="BE394" s="239">
        <f>IF(N394="základní",J394,0)</f>
        <v>0</v>
      </c>
      <c r="BF394" s="239">
        <f>IF(N394="snížená",J394,0)</f>
        <v>0</v>
      </c>
      <c r="BG394" s="239">
        <f>IF(N394="zákl. přenesená",J394,0)</f>
        <v>0</v>
      </c>
      <c r="BH394" s="239">
        <f>IF(N394="sníž. přenesená",J394,0)</f>
        <v>0</v>
      </c>
      <c r="BI394" s="239">
        <f>IF(N394="nulová",J394,0)</f>
        <v>0</v>
      </c>
      <c r="BJ394" s="18" t="s">
        <v>85</v>
      </c>
      <c r="BK394" s="239">
        <f>ROUND(I394*H394,2)</f>
        <v>0</v>
      </c>
      <c r="BL394" s="18" t="s">
        <v>172</v>
      </c>
      <c r="BM394" s="238" t="s">
        <v>452</v>
      </c>
    </row>
    <row r="395" s="13" customFormat="1">
      <c r="A395" s="13"/>
      <c r="B395" s="240"/>
      <c r="C395" s="241"/>
      <c r="D395" s="242" t="s">
        <v>174</v>
      </c>
      <c r="E395" s="243" t="s">
        <v>1</v>
      </c>
      <c r="F395" s="244" t="s">
        <v>263</v>
      </c>
      <c r="G395" s="241"/>
      <c r="H395" s="243" t="s">
        <v>1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0" t="s">
        <v>174</v>
      </c>
      <c r="AU395" s="250" t="s">
        <v>87</v>
      </c>
      <c r="AV395" s="13" t="s">
        <v>85</v>
      </c>
      <c r="AW395" s="13" t="s">
        <v>34</v>
      </c>
      <c r="AX395" s="13" t="s">
        <v>78</v>
      </c>
      <c r="AY395" s="250" t="s">
        <v>165</v>
      </c>
    </row>
    <row r="396" s="13" customFormat="1">
      <c r="A396" s="13"/>
      <c r="B396" s="240"/>
      <c r="C396" s="241"/>
      <c r="D396" s="242" t="s">
        <v>174</v>
      </c>
      <c r="E396" s="243" t="s">
        <v>1</v>
      </c>
      <c r="F396" s="244" t="s">
        <v>180</v>
      </c>
      <c r="G396" s="241"/>
      <c r="H396" s="243" t="s">
        <v>1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0" t="s">
        <v>174</v>
      </c>
      <c r="AU396" s="250" t="s">
        <v>87</v>
      </c>
      <c r="AV396" s="13" t="s">
        <v>85</v>
      </c>
      <c r="AW396" s="13" t="s">
        <v>34</v>
      </c>
      <c r="AX396" s="13" t="s">
        <v>78</v>
      </c>
      <c r="AY396" s="250" t="s">
        <v>165</v>
      </c>
    </row>
    <row r="397" s="14" customFormat="1">
      <c r="A397" s="14"/>
      <c r="B397" s="251"/>
      <c r="C397" s="252"/>
      <c r="D397" s="242" t="s">
        <v>174</v>
      </c>
      <c r="E397" s="253" t="s">
        <v>1</v>
      </c>
      <c r="F397" s="254" t="s">
        <v>264</v>
      </c>
      <c r="G397" s="252"/>
      <c r="H397" s="255">
        <v>49.170000000000002</v>
      </c>
      <c r="I397" s="256"/>
      <c r="J397" s="252"/>
      <c r="K397" s="252"/>
      <c r="L397" s="257"/>
      <c r="M397" s="258"/>
      <c r="N397" s="259"/>
      <c r="O397" s="259"/>
      <c r="P397" s="259"/>
      <c r="Q397" s="259"/>
      <c r="R397" s="259"/>
      <c r="S397" s="259"/>
      <c r="T397" s="26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1" t="s">
        <v>174</v>
      </c>
      <c r="AU397" s="261" t="s">
        <v>87</v>
      </c>
      <c r="AV397" s="14" t="s">
        <v>87</v>
      </c>
      <c r="AW397" s="14" t="s">
        <v>34</v>
      </c>
      <c r="AX397" s="14" t="s">
        <v>78</v>
      </c>
      <c r="AY397" s="261" t="s">
        <v>165</v>
      </c>
    </row>
    <row r="398" s="14" customFormat="1">
      <c r="A398" s="14"/>
      <c r="B398" s="251"/>
      <c r="C398" s="252"/>
      <c r="D398" s="242" t="s">
        <v>174</v>
      </c>
      <c r="E398" s="253" t="s">
        <v>1</v>
      </c>
      <c r="F398" s="254" t="s">
        <v>265</v>
      </c>
      <c r="G398" s="252"/>
      <c r="H398" s="255">
        <v>-14.925000000000001</v>
      </c>
      <c r="I398" s="256"/>
      <c r="J398" s="252"/>
      <c r="K398" s="252"/>
      <c r="L398" s="257"/>
      <c r="M398" s="258"/>
      <c r="N398" s="259"/>
      <c r="O398" s="259"/>
      <c r="P398" s="259"/>
      <c r="Q398" s="259"/>
      <c r="R398" s="259"/>
      <c r="S398" s="259"/>
      <c r="T398" s="260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1" t="s">
        <v>174</v>
      </c>
      <c r="AU398" s="261" t="s">
        <v>87</v>
      </c>
      <c r="AV398" s="14" t="s">
        <v>87</v>
      </c>
      <c r="AW398" s="14" t="s">
        <v>34</v>
      </c>
      <c r="AX398" s="14" t="s">
        <v>78</v>
      </c>
      <c r="AY398" s="261" t="s">
        <v>165</v>
      </c>
    </row>
    <row r="399" s="14" customFormat="1">
      <c r="A399" s="14"/>
      <c r="B399" s="251"/>
      <c r="C399" s="252"/>
      <c r="D399" s="242" t="s">
        <v>174</v>
      </c>
      <c r="E399" s="253" t="s">
        <v>1</v>
      </c>
      <c r="F399" s="254" t="s">
        <v>266</v>
      </c>
      <c r="G399" s="252"/>
      <c r="H399" s="255">
        <v>41.456000000000003</v>
      </c>
      <c r="I399" s="256"/>
      <c r="J399" s="252"/>
      <c r="K399" s="252"/>
      <c r="L399" s="257"/>
      <c r="M399" s="258"/>
      <c r="N399" s="259"/>
      <c r="O399" s="259"/>
      <c r="P399" s="259"/>
      <c r="Q399" s="259"/>
      <c r="R399" s="259"/>
      <c r="S399" s="259"/>
      <c r="T399" s="26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1" t="s">
        <v>174</v>
      </c>
      <c r="AU399" s="261" t="s">
        <v>87</v>
      </c>
      <c r="AV399" s="14" t="s">
        <v>87</v>
      </c>
      <c r="AW399" s="14" t="s">
        <v>34</v>
      </c>
      <c r="AX399" s="14" t="s">
        <v>78</v>
      </c>
      <c r="AY399" s="261" t="s">
        <v>165</v>
      </c>
    </row>
    <row r="400" s="14" customFormat="1">
      <c r="A400" s="14"/>
      <c r="B400" s="251"/>
      <c r="C400" s="252"/>
      <c r="D400" s="242" t="s">
        <v>174</v>
      </c>
      <c r="E400" s="253" t="s">
        <v>1</v>
      </c>
      <c r="F400" s="254" t="s">
        <v>267</v>
      </c>
      <c r="G400" s="252"/>
      <c r="H400" s="255">
        <v>-16.303999999999998</v>
      </c>
      <c r="I400" s="256"/>
      <c r="J400" s="252"/>
      <c r="K400" s="252"/>
      <c r="L400" s="257"/>
      <c r="M400" s="258"/>
      <c r="N400" s="259"/>
      <c r="O400" s="259"/>
      <c r="P400" s="259"/>
      <c r="Q400" s="259"/>
      <c r="R400" s="259"/>
      <c r="S400" s="259"/>
      <c r="T400" s="26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1" t="s">
        <v>174</v>
      </c>
      <c r="AU400" s="261" t="s">
        <v>87</v>
      </c>
      <c r="AV400" s="14" t="s">
        <v>87</v>
      </c>
      <c r="AW400" s="14" t="s">
        <v>34</v>
      </c>
      <c r="AX400" s="14" t="s">
        <v>78</v>
      </c>
      <c r="AY400" s="261" t="s">
        <v>165</v>
      </c>
    </row>
    <row r="401" s="13" customFormat="1">
      <c r="A401" s="13"/>
      <c r="B401" s="240"/>
      <c r="C401" s="241"/>
      <c r="D401" s="242" t="s">
        <v>174</v>
      </c>
      <c r="E401" s="243" t="s">
        <v>1</v>
      </c>
      <c r="F401" s="244" t="s">
        <v>184</v>
      </c>
      <c r="G401" s="241"/>
      <c r="H401" s="243" t="s">
        <v>1</v>
      </c>
      <c r="I401" s="245"/>
      <c r="J401" s="241"/>
      <c r="K401" s="241"/>
      <c r="L401" s="246"/>
      <c r="M401" s="247"/>
      <c r="N401" s="248"/>
      <c r="O401" s="248"/>
      <c r="P401" s="248"/>
      <c r="Q401" s="248"/>
      <c r="R401" s="248"/>
      <c r="S401" s="248"/>
      <c r="T401" s="249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0" t="s">
        <v>174</v>
      </c>
      <c r="AU401" s="250" t="s">
        <v>87</v>
      </c>
      <c r="AV401" s="13" t="s">
        <v>85</v>
      </c>
      <c r="AW401" s="13" t="s">
        <v>34</v>
      </c>
      <c r="AX401" s="13" t="s">
        <v>78</v>
      </c>
      <c r="AY401" s="250" t="s">
        <v>165</v>
      </c>
    </row>
    <row r="402" s="14" customFormat="1">
      <c r="A402" s="14"/>
      <c r="B402" s="251"/>
      <c r="C402" s="252"/>
      <c r="D402" s="242" t="s">
        <v>174</v>
      </c>
      <c r="E402" s="253" t="s">
        <v>1</v>
      </c>
      <c r="F402" s="254" t="s">
        <v>268</v>
      </c>
      <c r="G402" s="252"/>
      <c r="H402" s="255">
        <v>22.579000000000001</v>
      </c>
      <c r="I402" s="256"/>
      <c r="J402" s="252"/>
      <c r="K402" s="252"/>
      <c r="L402" s="257"/>
      <c r="M402" s="258"/>
      <c r="N402" s="259"/>
      <c r="O402" s="259"/>
      <c r="P402" s="259"/>
      <c r="Q402" s="259"/>
      <c r="R402" s="259"/>
      <c r="S402" s="259"/>
      <c r="T402" s="26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1" t="s">
        <v>174</v>
      </c>
      <c r="AU402" s="261" t="s">
        <v>87</v>
      </c>
      <c r="AV402" s="14" t="s">
        <v>87</v>
      </c>
      <c r="AW402" s="14" t="s">
        <v>34</v>
      </c>
      <c r="AX402" s="14" t="s">
        <v>78</v>
      </c>
      <c r="AY402" s="261" t="s">
        <v>165</v>
      </c>
    </row>
    <row r="403" s="14" customFormat="1">
      <c r="A403" s="14"/>
      <c r="B403" s="251"/>
      <c r="C403" s="252"/>
      <c r="D403" s="242" t="s">
        <v>174</v>
      </c>
      <c r="E403" s="253" t="s">
        <v>1</v>
      </c>
      <c r="F403" s="254" t="s">
        <v>269</v>
      </c>
      <c r="G403" s="252"/>
      <c r="H403" s="255">
        <v>14.930999999999999</v>
      </c>
      <c r="I403" s="256"/>
      <c r="J403" s="252"/>
      <c r="K403" s="252"/>
      <c r="L403" s="257"/>
      <c r="M403" s="258"/>
      <c r="N403" s="259"/>
      <c r="O403" s="259"/>
      <c r="P403" s="259"/>
      <c r="Q403" s="259"/>
      <c r="R403" s="259"/>
      <c r="S403" s="259"/>
      <c r="T403" s="26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1" t="s">
        <v>174</v>
      </c>
      <c r="AU403" s="261" t="s">
        <v>87</v>
      </c>
      <c r="AV403" s="14" t="s">
        <v>87</v>
      </c>
      <c r="AW403" s="14" t="s">
        <v>34</v>
      </c>
      <c r="AX403" s="14" t="s">
        <v>78</v>
      </c>
      <c r="AY403" s="261" t="s">
        <v>165</v>
      </c>
    </row>
    <row r="404" s="13" customFormat="1">
      <c r="A404" s="13"/>
      <c r="B404" s="240"/>
      <c r="C404" s="241"/>
      <c r="D404" s="242" t="s">
        <v>174</v>
      </c>
      <c r="E404" s="243" t="s">
        <v>1</v>
      </c>
      <c r="F404" s="244" t="s">
        <v>175</v>
      </c>
      <c r="G404" s="241"/>
      <c r="H404" s="243" t="s">
        <v>1</v>
      </c>
      <c r="I404" s="245"/>
      <c r="J404" s="241"/>
      <c r="K404" s="241"/>
      <c r="L404" s="246"/>
      <c r="M404" s="247"/>
      <c r="N404" s="248"/>
      <c r="O404" s="248"/>
      <c r="P404" s="248"/>
      <c r="Q404" s="248"/>
      <c r="R404" s="248"/>
      <c r="S404" s="248"/>
      <c r="T404" s="24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0" t="s">
        <v>174</v>
      </c>
      <c r="AU404" s="250" t="s">
        <v>87</v>
      </c>
      <c r="AV404" s="13" t="s">
        <v>85</v>
      </c>
      <c r="AW404" s="13" t="s">
        <v>34</v>
      </c>
      <c r="AX404" s="13" t="s">
        <v>78</v>
      </c>
      <c r="AY404" s="250" t="s">
        <v>165</v>
      </c>
    </row>
    <row r="405" s="13" customFormat="1">
      <c r="A405" s="13"/>
      <c r="B405" s="240"/>
      <c r="C405" s="241"/>
      <c r="D405" s="242" t="s">
        <v>174</v>
      </c>
      <c r="E405" s="243" t="s">
        <v>1</v>
      </c>
      <c r="F405" s="244" t="s">
        <v>180</v>
      </c>
      <c r="G405" s="241"/>
      <c r="H405" s="243" t="s">
        <v>1</v>
      </c>
      <c r="I405" s="245"/>
      <c r="J405" s="241"/>
      <c r="K405" s="241"/>
      <c r="L405" s="246"/>
      <c r="M405" s="247"/>
      <c r="N405" s="248"/>
      <c r="O405" s="248"/>
      <c r="P405" s="248"/>
      <c r="Q405" s="248"/>
      <c r="R405" s="248"/>
      <c r="S405" s="248"/>
      <c r="T405" s="24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0" t="s">
        <v>174</v>
      </c>
      <c r="AU405" s="250" t="s">
        <v>87</v>
      </c>
      <c r="AV405" s="13" t="s">
        <v>85</v>
      </c>
      <c r="AW405" s="13" t="s">
        <v>34</v>
      </c>
      <c r="AX405" s="13" t="s">
        <v>78</v>
      </c>
      <c r="AY405" s="250" t="s">
        <v>165</v>
      </c>
    </row>
    <row r="406" s="13" customFormat="1">
      <c r="A406" s="13"/>
      <c r="B406" s="240"/>
      <c r="C406" s="241"/>
      <c r="D406" s="242" t="s">
        <v>174</v>
      </c>
      <c r="E406" s="243" t="s">
        <v>1</v>
      </c>
      <c r="F406" s="244" t="s">
        <v>277</v>
      </c>
      <c r="G406" s="241"/>
      <c r="H406" s="243" t="s">
        <v>1</v>
      </c>
      <c r="I406" s="245"/>
      <c r="J406" s="241"/>
      <c r="K406" s="241"/>
      <c r="L406" s="246"/>
      <c r="M406" s="247"/>
      <c r="N406" s="248"/>
      <c r="O406" s="248"/>
      <c r="P406" s="248"/>
      <c r="Q406" s="248"/>
      <c r="R406" s="248"/>
      <c r="S406" s="248"/>
      <c r="T406" s="24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0" t="s">
        <v>174</v>
      </c>
      <c r="AU406" s="250" t="s">
        <v>87</v>
      </c>
      <c r="AV406" s="13" t="s">
        <v>85</v>
      </c>
      <c r="AW406" s="13" t="s">
        <v>34</v>
      </c>
      <c r="AX406" s="13" t="s">
        <v>78</v>
      </c>
      <c r="AY406" s="250" t="s">
        <v>165</v>
      </c>
    </row>
    <row r="407" s="14" customFormat="1">
      <c r="A407" s="14"/>
      <c r="B407" s="251"/>
      <c r="C407" s="252"/>
      <c r="D407" s="242" t="s">
        <v>174</v>
      </c>
      <c r="E407" s="253" t="s">
        <v>1</v>
      </c>
      <c r="F407" s="254" t="s">
        <v>278</v>
      </c>
      <c r="G407" s="252"/>
      <c r="H407" s="255">
        <v>2.625</v>
      </c>
      <c r="I407" s="256"/>
      <c r="J407" s="252"/>
      <c r="K407" s="252"/>
      <c r="L407" s="257"/>
      <c r="M407" s="258"/>
      <c r="N407" s="259"/>
      <c r="O407" s="259"/>
      <c r="P407" s="259"/>
      <c r="Q407" s="259"/>
      <c r="R407" s="259"/>
      <c r="S407" s="259"/>
      <c r="T407" s="260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1" t="s">
        <v>174</v>
      </c>
      <c r="AU407" s="261" t="s">
        <v>87</v>
      </c>
      <c r="AV407" s="14" t="s">
        <v>87</v>
      </c>
      <c r="AW407" s="14" t="s">
        <v>34</v>
      </c>
      <c r="AX407" s="14" t="s">
        <v>78</v>
      </c>
      <c r="AY407" s="261" t="s">
        <v>165</v>
      </c>
    </row>
    <row r="408" s="13" customFormat="1">
      <c r="A408" s="13"/>
      <c r="B408" s="240"/>
      <c r="C408" s="241"/>
      <c r="D408" s="242" t="s">
        <v>174</v>
      </c>
      <c r="E408" s="243" t="s">
        <v>1</v>
      </c>
      <c r="F408" s="244" t="s">
        <v>176</v>
      </c>
      <c r="G408" s="241"/>
      <c r="H408" s="243" t="s">
        <v>1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0" t="s">
        <v>174</v>
      </c>
      <c r="AU408" s="250" t="s">
        <v>87</v>
      </c>
      <c r="AV408" s="13" t="s">
        <v>85</v>
      </c>
      <c r="AW408" s="13" t="s">
        <v>34</v>
      </c>
      <c r="AX408" s="13" t="s">
        <v>78</v>
      </c>
      <c r="AY408" s="250" t="s">
        <v>165</v>
      </c>
    </row>
    <row r="409" s="13" customFormat="1">
      <c r="A409" s="13"/>
      <c r="B409" s="240"/>
      <c r="C409" s="241"/>
      <c r="D409" s="242" t="s">
        <v>174</v>
      </c>
      <c r="E409" s="243" t="s">
        <v>1</v>
      </c>
      <c r="F409" s="244" t="s">
        <v>177</v>
      </c>
      <c r="G409" s="241"/>
      <c r="H409" s="243" t="s">
        <v>1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0" t="s">
        <v>174</v>
      </c>
      <c r="AU409" s="250" t="s">
        <v>87</v>
      </c>
      <c r="AV409" s="13" t="s">
        <v>85</v>
      </c>
      <c r="AW409" s="13" t="s">
        <v>34</v>
      </c>
      <c r="AX409" s="13" t="s">
        <v>78</v>
      </c>
      <c r="AY409" s="250" t="s">
        <v>165</v>
      </c>
    </row>
    <row r="410" s="14" customFormat="1">
      <c r="A410" s="14"/>
      <c r="B410" s="251"/>
      <c r="C410" s="252"/>
      <c r="D410" s="242" t="s">
        <v>174</v>
      </c>
      <c r="E410" s="253" t="s">
        <v>1</v>
      </c>
      <c r="F410" s="254" t="s">
        <v>279</v>
      </c>
      <c r="G410" s="252"/>
      <c r="H410" s="255">
        <v>14.449999999999999</v>
      </c>
      <c r="I410" s="256"/>
      <c r="J410" s="252"/>
      <c r="K410" s="252"/>
      <c r="L410" s="257"/>
      <c r="M410" s="258"/>
      <c r="N410" s="259"/>
      <c r="O410" s="259"/>
      <c r="P410" s="259"/>
      <c r="Q410" s="259"/>
      <c r="R410" s="259"/>
      <c r="S410" s="259"/>
      <c r="T410" s="26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1" t="s">
        <v>174</v>
      </c>
      <c r="AU410" s="261" t="s">
        <v>87</v>
      </c>
      <c r="AV410" s="14" t="s">
        <v>87</v>
      </c>
      <c r="AW410" s="14" t="s">
        <v>34</v>
      </c>
      <c r="AX410" s="14" t="s">
        <v>78</v>
      </c>
      <c r="AY410" s="261" t="s">
        <v>165</v>
      </c>
    </row>
    <row r="411" s="15" customFormat="1">
      <c r="A411" s="15"/>
      <c r="B411" s="262"/>
      <c r="C411" s="263"/>
      <c r="D411" s="242" t="s">
        <v>174</v>
      </c>
      <c r="E411" s="264" t="s">
        <v>1</v>
      </c>
      <c r="F411" s="265" t="s">
        <v>189</v>
      </c>
      <c r="G411" s="263"/>
      <c r="H411" s="266">
        <v>113.982</v>
      </c>
      <c r="I411" s="267"/>
      <c r="J411" s="263"/>
      <c r="K411" s="263"/>
      <c r="L411" s="268"/>
      <c r="M411" s="269"/>
      <c r="N411" s="270"/>
      <c r="O411" s="270"/>
      <c r="P411" s="270"/>
      <c r="Q411" s="270"/>
      <c r="R411" s="270"/>
      <c r="S411" s="270"/>
      <c r="T411" s="271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72" t="s">
        <v>174</v>
      </c>
      <c r="AU411" s="272" t="s">
        <v>87</v>
      </c>
      <c r="AV411" s="15" t="s">
        <v>172</v>
      </c>
      <c r="AW411" s="15" t="s">
        <v>34</v>
      </c>
      <c r="AX411" s="15" t="s">
        <v>85</v>
      </c>
      <c r="AY411" s="272" t="s">
        <v>165</v>
      </c>
    </row>
    <row r="412" s="2" customFormat="1" ht="24.15" customHeight="1">
      <c r="A412" s="39"/>
      <c r="B412" s="40"/>
      <c r="C412" s="273" t="s">
        <v>453</v>
      </c>
      <c r="D412" s="273" t="s">
        <v>225</v>
      </c>
      <c r="E412" s="274" t="s">
        <v>454</v>
      </c>
      <c r="F412" s="275" t="s">
        <v>455</v>
      </c>
      <c r="G412" s="276" t="s">
        <v>198</v>
      </c>
      <c r="H412" s="277">
        <v>142.47800000000001</v>
      </c>
      <c r="I412" s="278"/>
      <c r="J412" s="279">
        <f>ROUND(I412*H412,2)</f>
        <v>0</v>
      </c>
      <c r="K412" s="275" t="s">
        <v>1</v>
      </c>
      <c r="L412" s="280"/>
      <c r="M412" s="281" t="s">
        <v>1</v>
      </c>
      <c r="N412" s="282" t="s">
        <v>43</v>
      </c>
      <c r="O412" s="92"/>
      <c r="P412" s="236">
        <f>O412*H412</f>
        <v>0</v>
      </c>
      <c r="Q412" s="236">
        <v>0.0146</v>
      </c>
      <c r="R412" s="236">
        <f>Q412*H412</f>
        <v>2.0801788000000001</v>
      </c>
      <c r="S412" s="236">
        <v>0</v>
      </c>
      <c r="T412" s="237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8" t="s">
        <v>228</v>
      </c>
      <c r="AT412" s="238" t="s">
        <v>225</v>
      </c>
      <c r="AU412" s="238" t="s">
        <v>87</v>
      </c>
      <c r="AY412" s="18" t="s">
        <v>165</v>
      </c>
      <c r="BE412" s="239">
        <f>IF(N412="základní",J412,0)</f>
        <v>0</v>
      </c>
      <c r="BF412" s="239">
        <f>IF(N412="snížená",J412,0)</f>
        <v>0</v>
      </c>
      <c r="BG412" s="239">
        <f>IF(N412="zákl. přenesená",J412,0)</f>
        <v>0</v>
      </c>
      <c r="BH412" s="239">
        <f>IF(N412="sníž. přenesená",J412,0)</f>
        <v>0</v>
      </c>
      <c r="BI412" s="239">
        <f>IF(N412="nulová",J412,0)</f>
        <v>0</v>
      </c>
      <c r="BJ412" s="18" t="s">
        <v>85</v>
      </c>
      <c r="BK412" s="239">
        <f>ROUND(I412*H412,2)</f>
        <v>0</v>
      </c>
      <c r="BL412" s="18" t="s">
        <v>172</v>
      </c>
      <c r="BM412" s="238" t="s">
        <v>456</v>
      </c>
    </row>
    <row r="413" s="14" customFormat="1">
      <c r="A413" s="14"/>
      <c r="B413" s="251"/>
      <c r="C413" s="252"/>
      <c r="D413" s="242" t="s">
        <v>174</v>
      </c>
      <c r="E413" s="252"/>
      <c r="F413" s="254" t="s">
        <v>457</v>
      </c>
      <c r="G413" s="252"/>
      <c r="H413" s="255">
        <v>142.47800000000001</v>
      </c>
      <c r="I413" s="256"/>
      <c r="J413" s="252"/>
      <c r="K413" s="252"/>
      <c r="L413" s="257"/>
      <c r="M413" s="258"/>
      <c r="N413" s="259"/>
      <c r="O413" s="259"/>
      <c r="P413" s="259"/>
      <c r="Q413" s="259"/>
      <c r="R413" s="259"/>
      <c r="S413" s="259"/>
      <c r="T413" s="26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1" t="s">
        <v>174</v>
      </c>
      <c r="AU413" s="261" t="s">
        <v>87</v>
      </c>
      <c r="AV413" s="14" t="s">
        <v>87</v>
      </c>
      <c r="AW413" s="14" t="s">
        <v>4</v>
      </c>
      <c r="AX413" s="14" t="s">
        <v>85</v>
      </c>
      <c r="AY413" s="261" t="s">
        <v>165</v>
      </c>
    </row>
    <row r="414" s="2" customFormat="1" ht="62.7" customHeight="1">
      <c r="A414" s="39"/>
      <c r="B414" s="40"/>
      <c r="C414" s="227" t="s">
        <v>458</v>
      </c>
      <c r="D414" s="227" t="s">
        <v>167</v>
      </c>
      <c r="E414" s="228" t="s">
        <v>459</v>
      </c>
      <c r="F414" s="229" t="s">
        <v>460</v>
      </c>
      <c r="G414" s="230" t="s">
        <v>198</v>
      </c>
      <c r="H414" s="231">
        <v>114.134</v>
      </c>
      <c r="I414" s="232"/>
      <c r="J414" s="233">
        <f>ROUND(I414*H414,2)</f>
        <v>0</v>
      </c>
      <c r="K414" s="229" t="s">
        <v>171</v>
      </c>
      <c r="L414" s="45"/>
      <c r="M414" s="234" t="s">
        <v>1</v>
      </c>
      <c r="N414" s="235" t="s">
        <v>43</v>
      </c>
      <c r="O414" s="92"/>
      <c r="P414" s="236">
        <f>O414*H414</f>
        <v>0</v>
      </c>
      <c r="Q414" s="236">
        <v>0.0086300000000000005</v>
      </c>
      <c r="R414" s="236">
        <f>Q414*H414</f>
        <v>0.98497642000000007</v>
      </c>
      <c r="S414" s="236">
        <v>0</v>
      </c>
      <c r="T414" s="237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8" t="s">
        <v>172</v>
      </c>
      <c r="AT414" s="238" t="s">
        <v>167</v>
      </c>
      <c r="AU414" s="238" t="s">
        <v>87</v>
      </c>
      <c r="AY414" s="18" t="s">
        <v>165</v>
      </c>
      <c r="BE414" s="239">
        <f>IF(N414="základní",J414,0)</f>
        <v>0</v>
      </c>
      <c r="BF414" s="239">
        <f>IF(N414="snížená",J414,0)</f>
        <v>0</v>
      </c>
      <c r="BG414" s="239">
        <f>IF(N414="zákl. přenesená",J414,0)</f>
        <v>0</v>
      </c>
      <c r="BH414" s="239">
        <f>IF(N414="sníž. přenesená",J414,0)</f>
        <v>0</v>
      </c>
      <c r="BI414" s="239">
        <f>IF(N414="nulová",J414,0)</f>
        <v>0</v>
      </c>
      <c r="BJ414" s="18" t="s">
        <v>85</v>
      </c>
      <c r="BK414" s="239">
        <f>ROUND(I414*H414,2)</f>
        <v>0</v>
      </c>
      <c r="BL414" s="18" t="s">
        <v>172</v>
      </c>
      <c r="BM414" s="238" t="s">
        <v>461</v>
      </c>
    </row>
    <row r="415" s="13" customFormat="1">
      <c r="A415" s="13"/>
      <c r="B415" s="240"/>
      <c r="C415" s="241"/>
      <c r="D415" s="242" t="s">
        <v>174</v>
      </c>
      <c r="E415" s="243" t="s">
        <v>1</v>
      </c>
      <c r="F415" s="244" t="s">
        <v>462</v>
      </c>
      <c r="G415" s="241"/>
      <c r="H415" s="243" t="s">
        <v>1</v>
      </c>
      <c r="I415" s="245"/>
      <c r="J415" s="241"/>
      <c r="K415" s="241"/>
      <c r="L415" s="246"/>
      <c r="M415" s="247"/>
      <c r="N415" s="248"/>
      <c r="O415" s="248"/>
      <c r="P415" s="248"/>
      <c r="Q415" s="248"/>
      <c r="R415" s="248"/>
      <c r="S415" s="248"/>
      <c r="T415" s="24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0" t="s">
        <v>174</v>
      </c>
      <c r="AU415" s="250" t="s">
        <v>87</v>
      </c>
      <c r="AV415" s="13" t="s">
        <v>85</v>
      </c>
      <c r="AW415" s="13" t="s">
        <v>34</v>
      </c>
      <c r="AX415" s="13" t="s">
        <v>78</v>
      </c>
      <c r="AY415" s="250" t="s">
        <v>165</v>
      </c>
    </row>
    <row r="416" s="13" customFormat="1">
      <c r="A416" s="13"/>
      <c r="B416" s="240"/>
      <c r="C416" s="241"/>
      <c r="D416" s="242" t="s">
        <v>174</v>
      </c>
      <c r="E416" s="243" t="s">
        <v>1</v>
      </c>
      <c r="F416" s="244" t="s">
        <v>463</v>
      </c>
      <c r="G416" s="241"/>
      <c r="H416" s="243" t="s">
        <v>1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0" t="s">
        <v>174</v>
      </c>
      <c r="AU416" s="250" t="s">
        <v>87</v>
      </c>
      <c r="AV416" s="13" t="s">
        <v>85</v>
      </c>
      <c r="AW416" s="13" t="s">
        <v>34</v>
      </c>
      <c r="AX416" s="13" t="s">
        <v>78</v>
      </c>
      <c r="AY416" s="250" t="s">
        <v>165</v>
      </c>
    </row>
    <row r="417" s="13" customFormat="1">
      <c r="A417" s="13"/>
      <c r="B417" s="240"/>
      <c r="C417" s="241"/>
      <c r="D417" s="242" t="s">
        <v>174</v>
      </c>
      <c r="E417" s="243" t="s">
        <v>1</v>
      </c>
      <c r="F417" s="244" t="s">
        <v>202</v>
      </c>
      <c r="G417" s="241"/>
      <c r="H417" s="243" t="s">
        <v>1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0" t="s">
        <v>174</v>
      </c>
      <c r="AU417" s="250" t="s">
        <v>87</v>
      </c>
      <c r="AV417" s="13" t="s">
        <v>85</v>
      </c>
      <c r="AW417" s="13" t="s">
        <v>34</v>
      </c>
      <c r="AX417" s="13" t="s">
        <v>78</v>
      </c>
      <c r="AY417" s="250" t="s">
        <v>165</v>
      </c>
    </row>
    <row r="418" s="14" customFormat="1">
      <c r="A418" s="14"/>
      <c r="B418" s="251"/>
      <c r="C418" s="252"/>
      <c r="D418" s="242" t="s">
        <v>174</v>
      </c>
      <c r="E418" s="253" t="s">
        <v>1</v>
      </c>
      <c r="F418" s="254" t="s">
        <v>464</v>
      </c>
      <c r="G418" s="252"/>
      <c r="H418" s="255">
        <v>35.106999999999999</v>
      </c>
      <c r="I418" s="256"/>
      <c r="J418" s="252"/>
      <c r="K418" s="252"/>
      <c r="L418" s="257"/>
      <c r="M418" s="258"/>
      <c r="N418" s="259"/>
      <c r="O418" s="259"/>
      <c r="P418" s="259"/>
      <c r="Q418" s="259"/>
      <c r="R418" s="259"/>
      <c r="S418" s="259"/>
      <c r="T418" s="26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1" t="s">
        <v>174</v>
      </c>
      <c r="AU418" s="261" t="s">
        <v>87</v>
      </c>
      <c r="AV418" s="14" t="s">
        <v>87</v>
      </c>
      <c r="AW418" s="14" t="s">
        <v>34</v>
      </c>
      <c r="AX418" s="14" t="s">
        <v>78</v>
      </c>
      <c r="AY418" s="261" t="s">
        <v>165</v>
      </c>
    </row>
    <row r="419" s="14" customFormat="1">
      <c r="A419" s="14"/>
      <c r="B419" s="251"/>
      <c r="C419" s="252"/>
      <c r="D419" s="242" t="s">
        <v>174</v>
      </c>
      <c r="E419" s="253" t="s">
        <v>1</v>
      </c>
      <c r="F419" s="254" t="s">
        <v>465</v>
      </c>
      <c r="G419" s="252"/>
      <c r="H419" s="255">
        <v>10.382</v>
      </c>
      <c r="I419" s="256"/>
      <c r="J419" s="252"/>
      <c r="K419" s="252"/>
      <c r="L419" s="257"/>
      <c r="M419" s="258"/>
      <c r="N419" s="259"/>
      <c r="O419" s="259"/>
      <c r="P419" s="259"/>
      <c r="Q419" s="259"/>
      <c r="R419" s="259"/>
      <c r="S419" s="259"/>
      <c r="T419" s="26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1" t="s">
        <v>174</v>
      </c>
      <c r="AU419" s="261" t="s">
        <v>87</v>
      </c>
      <c r="AV419" s="14" t="s">
        <v>87</v>
      </c>
      <c r="AW419" s="14" t="s">
        <v>34</v>
      </c>
      <c r="AX419" s="14" t="s">
        <v>78</v>
      </c>
      <c r="AY419" s="261" t="s">
        <v>165</v>
      </c>
    </row>
    <row r="420" s="13" customFormat="1">
      <c r="A420" s="13"/>
      <c r="B420" s="240"/>
      <c r="C420" s="241"/>
      <c r="D420" s="242" t="s">
        <v>174</v>
      </c>
      <c r="E420" s="243" t="s">
        <v>1</v>
      </c>
      <c r="F420" s="244" t="s">
        <v>206</v>
      </c>
      <c r="G420" s="241"/>
      <c r="H420" s="243" t="s">
        <v>1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0" t="s">
        <v>174</v>
      </c>
      <c r="AU420" s="250" t="s">
        <v>87</v>
      </c>
      <c r="AV420" s="13" t="s">
        <v>85</v>
      </c>
      <c r="AW420" s="13" t="s">
        <v>34</v>
      </c>
      <c r="AX420" s="13" t="s">
        <v>78</v>
      </c>
      <c r="AY420" s="250" t="s">
        <v>165</v>
      </c>
    </row>
    <row r="421" s="14" customFormat="1">
      <c r="A421" s="14"/>
      <c r="B421" s="251"/>
      <c r="C421" s="252"/>
      <c r="D421" s="242" t="s">
        <v>174</v>
      </c>
      <c r="E421" s="253" t="s">
        <v>1</v>
      </c>
      <c r="F421" s="254" t="s">
        <v>466</v>
      </c>
      <c r="G421" s="252"/>
      <c r="H421" s="255">
        <v>33.420000000000002</v>
      </c>
      <c r="I421" s="256"/>
      <c r="J421" s="252"/>
      <c r="K421" s="252"/>
      <c r="L421" s="257"/>
      <c r="M421" s="258"/>
      <c r="N421" s="259"/>
      <c r="O421" s="259"/>
      <c r="P421" s="259"/>
      <c r="Q421" s="259"/>
      <c r="R421" s="259"/>
      <c r="S421" s="259"/>
      <c r="T421" s="26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1" t="s">
        <v>174</v>
      </c>
      <c r="AU421" s="261" t="s">
        <v>87</v>
      </c>
      <c r="AV421" s="14" t="s">
        <v>87</v>
      </c>
      <c r="AW421" s="14" t="s">
        <v>34</v>
      </c>
      <c r="AX421" s="14" t="s">
        <v>78</v>
      </c>
      <c r="AY421" s="261" t="s">
        <v>165</v>
      </c>
    </row>
    <row r="422" s="14" customFormat="1">
      <c r="A422" s="14"/>
      <c r="B422" s="251"/>
      <c r="C422" s="252"/>
      <c r="D422" s="242" t="s">
        <v>174</v>
      </c>
      <c r="E422" s="253" t="s">
        <v>1</v>
      </c>
      <c r="F422" s="254" t="s">
        <v>467</v>
      </c>
      <c r="G422" s="252"/>
      <c r="H422" s="255">
        <v>11.821999999999999</v>
      </c>
      <c r="I422" s="256"/>
      <c r="J422" s="252"/>
      <c r="K422" s="252"/>
      <c r="L422" s="257"/>
      <c r="M422" s="258"/>
      <c r="N422" s="259"/>
      <c r="O422" s="259"/>
      <c r="P422" s="259"/>
      <c r="Q422" s="259"/>
      <c r="R422" s="259"/>
      <c r="S422" s="259"/>
      <c r="T422" s="26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1" t="s">
        <v>174</v>
      </c>
      <c r="AU422" s="261" t="s">
        <v>87</v>
      </c>
      <c r="AV422" s="14" t="s">
        <v>87</v>
      </c>
      <c r="AW422" s="14" t="s">
        <v>34</v>
      </c>
      <c r="AX422" s="14" t="s">
        <v>78</v>
      </c>
      <c r="AY422" s="261" t="s">
        <v>165</v>
      </c>
    </row>
    <row r="423" s="13" customFormat="1">
      <c r="A423" s="13"/>
      <c r="B423" s="240"/>
      <c r="C423" s="241"/>
      <c r="D423" s="242" t="s">
        <v>174</v>
      </c>
      <c r="E423" s="243" t="s">
        <v>1</v>
      </c>
      <c r="F423" s="244" t="s">
        <v>182</v>
      </c>
      <c r="G423" s="241"/>
      <c r="H423" s="243" t="s">
        <v>1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0" t="s">
        <v>174</v>
      </c>
      <c r="AU423" s="250" t="s">
        <v>87</v>
      </c>
      <c r="AV423" s="13" t="s">
        <v>85</v>
      </c>
      <c r="AW423" s="13" t="s">
        <v>34</v>
      </c>
      <c r="AX423" s="13" t="s">
        <v>78</v>
      </c>
      <c r="AY423" s="250" t="s">
        <v>165</v>
      </c>
    </row>
    <row r="424" s="14" customFormat="1">
      <c r="A424" s="14"/>
      <c r="B424" s="251"/>
      <c r="C424" s="252"/>
      <c r="D424" s="242" t="s">
        <v>174</v>
      </c>
      <c r="E424" s="253" t="s">
        <v>1</v>
      </c>
      <c r="F424" s="254" t="s">
        <v>468</v>
      </c>
      <c r="G424" s="252"/>
      <c r="H424" s="255">
        <v>30.975000000000001</v>
      </c>
      <c r="I424" s="256"/>
      <c r="J424" s="252"/>
      <c r="K424" s="252"/>
      <c r="L424" s="257"/>
      <c r="M424" s="258"/>
      <c r="N424" s="259"/>
      <c r="O424" s="259"/>
      <c r="P424" s="259"/>
      <c r="Q424" s="259"/>
      <c r="R424" s="259"/>
      <c r="S424" s="259"/>
      <c r="T424" s="26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1" t="s">
        <v>174</v>
      </c>
      <c r="AU424" s="261" t="s">
        <v>87</v>
      </c>
      <c r="AV424" s="14" t="s">
        <v>87</v>
      </c>
      <c r="AW424" s="14" t="s">
        <v>34</v>
      </c>
      <c r="AX424" s="14" t="s">
        <v>78</v>
      </c>
      <c r="AY424" s="261" t="s">
        <v>165</v>
      </c>
    </row>
    <row r="425" s="14" customFormat="1">
      <c r="A425" s="14"/>
      <c r="B425" s="251"/>
      <c r="C425" s="252"/>
      <c r="D425" s="242" t="s">
        <v>174</v>
      </c>
      <c r="E425" s="253" t="s">
        <v>1</v>
      </c>
      <c r="F425" s="254" t="s">
        <v>469</v>
      </c>
      <c r="G425" s="252"/>
      <c r="H425" s="255">
        <v>4.3440000000000003</v>
      </c>
      <c r="I425" s="256"/>
      <c r="J425" s="252"/>
      <c r="K425" s="252"/>
      <c r="L425" s="257"/>
      <c r="M425" s="258"/>
      <c r="N425" s="259"/>
      <c r="O425" s="259"/>
      <c r="P425" s="259"/>
      <c r="Q425" s="259"/>
      <c r="R425" s="259"/>
      <c r="S425" s="259"/>
      <c r="T425" s="260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1" t="s">
        <v>174</v>
      </c>
      <c r="AU425" s="261" t="s">
        <v>87</v>
      </c>
      <c r="AV425" s="14" t="s">
        <v>87</v>
      </c>
      <c r="AW425" s="14" t="s">
        <v>34</v>
      </c>
      <c r="AX425" s="14" t="s">
        <v>78</v>
      </c>
      <c r="AY425" s="261" t="s">
        <v>165</v>
      </c>
    </row>
    <row r="426" s="14" customFormat="1">
      <c r="A426" s="14"/>
      <c r="B426" s="251"/>
      <c r="C426" s="252"/>
      <c r="D426" s="242" t="s">
        <v>174</v>
      </c>
      <c r="E426" s="253" t="s">
        <v>1</v>
      </c>
      <c r="F426" s="254" t="s">
        <v>470</v>
      </c>
      <c r="G426" s="252"/>
      <c r="H426" s="255">
        <v>-11.916</v>
      </c>
      <c r="I426" s="256"/>
      <c r="J426" s="252"/>
      <c r="K426" s="252"/>
      <c r="L426" s="257"/>
      <c r="M426" s="258"/>
      <c r="N426" s="259"/>
      <c r="O426" s="259"/>
      <c r="P426" s="259"/>
      <c r="Q426" s="259"/>
      <c r="R426" s="259"/>
      <c r="S426" s="259"/>
      <c r="T426" s="260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1" t="s">
        <v>174</v>
      </c>
      <c r="AU426" s="261" t="s">
        <v>87</v>
      </c>
      <c r="AV426" s="14" t="s">
        <v>87</v>
      </c>
      <c r="AW426" s="14" t="s">
        <v>34</v>
      </c>
      <c r="AX426" s="14" t="s">
        <v>78</v>
      </c>
      <c r="AY426" s="261" t="s">
        <v>165</v>
      </c>
    </row>
    <row r="427" s="15" customFormat="1">
      <c r="A427" s="15"/>
      <c r="B427" s="262"/>
      <c r="C427" s="263"/>
      <c r="D427" s="242" t="s">
        <v>174</v>
      </c>
      <c r="E427" s="264" t="s">
        <v>1</v>
      </c>
      <c r="F427" s="265" t="s">
        <v>189</v>
      </c>
      <c r="G427" s="263"/>
      <c r="H427" s="266">
        <v>114.134</v>
      </c>
      <c r="I427" s="267"/>
      <c r="J427" s="263"/>
      <c r="K427" s="263"/>
      <c r="L427" s="268"/>
      <c r="M427" s="269"/>
      <c r="N427" s="270"/>
      <c r="O427" s="270"/>
      <c r="P427" s="270"/>
      <c r="Q427" s="270"/>
      <c r="R427" s="270"/>
      <c r="S427" s="270"/>
      <c r="T427" s="271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72" t="s">
        <v>174</v>
      </c>
      <c r="AU427" s="272" t="s">
        <v>87</v>
      </c>
      <c r="AV427" s="15" t="s">
        <v>172</v>
      </c>
      <c r="AW427" s="15" t="s">
        <v>34</v>
      </c>
      <c r="AX427" s="15" t="s">
        <v>85</v>
      </c>
      <c r="AY427" s="272" t="s">
        <v>165</v>
      </c>
    </row>
    <row r="428" s="2" customFormat="1" ht="24.15" customHeight="1">
      <c r="A428" s="39"/>
      <c r="B428" s="40"/>
      <c r="C428" s="273" t="s">
        <v>471</v>
      </c>
      <c r="D428" s="273" t="s">
        <v>225</v>
      </c>
      <c r="E428" s="274" t="s">
        <v>472</v>
      </c>
      <c r="F428" s="275" t="s">
        <v>455</v>
      </c>
      <c r="G428" s="276" t="s">
        <v>198</v>
      </c>
      <c r="H428" s="277">
        <v>142.66800000000001</v>
      </c>
      <c r="I428" s="278"/>
      <c r="J428" s="279">
        <f>ROUND(I428*H428,2)</f>
        <v>0</v>
      </c>
      <c r="K428" s="275" t="s">
        <v>1</v>
      </c>
      <c r="L428" s="280"/>
      <c r="M428" s="281" t="s">
        <v>1</v>
      </c>
      <c r="N428" s="282" t="s">
        <v>43</v>
      </c>
      <c r="O428" s="92"/>
      <c r="P428" s="236">
        <f>O428*H428</f>
        <v>0</v>
      </c>
      <c r="Q428" s="236">
        <v>0.0146</v>
      </c>
      <c r="R428" s="236">
        <f>Q428*H428</f>
        <v>2.0829528000000002</v>
      </c>
      <c r="S428" s="236">
        <v>0</v>
      </c>
      <c r="T428" s="237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8" t="s">
        <v>228</v>
      </c>
      <c r="AT428" s="238" t="s">
        <v>225</v>
      </c>
      <c r="AU428" s="238" t="s">
        <v>87</v>
      </c>
      <c r="AY428" s="18" t="s">
        <v>165</v>
      </c>
      <c r="BE428" s="239">
        <f>IF(N428="základní",J428,0)</f>
        <v>0</v>
      </c>
      <c r="BF428" s="239">
        <f>IF(N428="snížená",J428,0)</f>
        <v>0</v>
      </c>
      <c r="BG428" s="239">
        <f>IF(N428="zákl. přenesená",J428,0)</f>
        <v>0</v>
      </c>
      <c r="BH428" s="239">
        <f>IF(N428="sníž. přenesená",J428,0)</f>
        <v>0</v>
      </c>
      <c r="BI428" s="239">
        <f>IF(N428="nulová",J428,0)</f>
        <v>0</v>
      </c>
      <c r="BJ428" s="18" t="s">
        <v>85</v>
      </c>
      <c r="BK428" s="239">
        <f>ROUND(I428*H428,2)</f>
        <v>0</v>
      </c>
      <c r="BL428" s="18" t="s">
        <v>172</v>
      </c>
      <c r="BM428" s="238" t="s">
        <v>473</v>
      </c>
    </row>
    <row r="429" s="14" customFormat="1">
      <c r="A429" s="14"/>
      <c r="B429" s="251"/>
      <c r="C429" s="252"/>
      <c r="D429" s="242" t="s">
        <v>174</v>
      </c>
      <c r="E429" s="252"/>
      <c r="F429" s="254" t="s">
        <v>474</v>
      </c>
      <c r="G429" s="252"/>
      <c r="H429" s="255">
        <v>142.66800000000001</v>
      </c>
      <c r="I429" s="256"/>
      <c r="J429" s="252"/>
      <c r="K429" s="252"/>
      <c r="L429" s="257"/>
      <c r="M429" s="258"/>
      <c r="N429" s="259"/>
      <c r="O429" s="259"/>
      <c r="P429" s="259"/>
      <c r="Q429" s="259"/>
      <c r="R429" s="259"/>
      <c r="S429" s="259"/>
      <c r="T429" s="260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1" t="s">
        <v>174</v>
      </c>
      <c r="AU429" s="261" t="s">
        <v>87</v>
      </c>
      <c r="AV429" s="14" t="s">
        <v>87</v>
      </c>
      <c r="AW429" s="14" t="s">
        <v>4</v>
      </c>
      <c r="AX429" s="14" t="s">
        <v>85</v>
      </c>
      <c r="AY429" s="261" t="s">
        <v>165</v>
      </c>
    </row>
    <row r="430" s="2" customFormat="1" ht="37.8" customHeight="1">
      <c r="A430" s="39"/>
      <c r="B430" s="40"/>
      <c r="C430" s="227" t="s">
        <v>475</v>
      </c>
      <c r="D430" s="227" t="s">
        <v>167</v>
      </c>
      <c r="E430" s="228" t="s">
        <v>476</v>
      </c>
      <c r="F430" s="229" t="s">
        <v>477</v>
      </c>
      <c r="G430" s="230" t="s">
        <v>198</v>
      </c>
      <c r="H430" s="231">
        <v>6.96</v>
      </c>
      <c r="I430" s="232"/>
      <c r="J430" s="233">
        <f>ROUND(I430*H430,2)</f>
        <v>0</v>
      </c>
      <c r="K430" s="229" t="s">
        <v>171</v>
      </c>
      <c r="L430" s="45"/>
      <c r="M430" s="234" t="s">
        <v>1</v>
      </c>
      <c r="N430" s="235" t="s">
        <v>43</v>
      </c>
      <c r="O430" s="92"/>
      <c r="P430" s="236">
        <f>O430*H430</f>
        <v>0</v>
      </c>
      <c r="Q430" s="236">
        <v>0.0057000000000000002</v>
      </c>
      <c r="R430" s="236">
        <f>Q430*H430</f>
        <v>0.039671999999999999</v>
      </c>
      <c r="S430" s="236">
        <v>0</v>
      </c>
      <c r="T430" s="237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8" t="s">
        <v>172</v>
      </c>
      <c r="AT430" s="238" t="s">
        <v>167</v>
      </c>
      <c r="AU430" s="238" t="s">
        <v>87</v>
      </c>
      <c r="AY430" s="18" t="s">
        <v>165</v>
      </c>
      <c r="BE430" s="239">
        <f>IF(N430="základní",J430,0)</f>
        <v>0</v>
      </c>
      <c r="BF430" s="239">
        <f>IF(N430="snížená",J430,0)</f>
        <v>0</v>
      </c>
      <c r="BG430" s="239">
        <f>IF(N430="zákl. přenesená",J430,0)</f>
        <v>0</v>
      </c>
      <c r="BH430" s="239">
        <f>IF(N430="sníž. přenesená",J430,0)</f>
        <v>0</v>
      </c>
      <c r="BI430" s="239">
        <f>IF(N430="nulová",J430,0)</f>
        <v>0</v>
      </c>
      <c r="BJ430" s="18" t="s">
        <v>85</v>
      </c>
      <c r="BK430" s="239">
        <f>ROUND(I430*H430,2)</f>
        <v>0</v>
      </c>
      <c r="BL430" s="18" t="s">
        <v>172</v>
      </c>
      <c r="BM430" s="238" t="s">
        <v>478</v>
      </c>
    </row>
    <row r="431" s="13" customFormat="1">
      <c r="A431" s="13"/>
      <c r="B431" s="240"/>
      <c r="C431" s="241"/>
      <c r="D431" s="242" t="s">
        <v>174</v>
      </c>
      <c r="E431" s="243" t="s">
        <v>1</v>
      </c>
      <c r="F431" s="244" t="s">
        <v>175</v>
      </c>
      <c r="G431" s="241"/>
      <c r="H431" s="243" t="s">
        <v>1</v>
      </c>
      <c r="I431" s="245"/>
      <c r="J431" s="241"/>
      <c r="K431" s="241"/>
      <c r="L431" s="246"/>
      <c r="M431" s="247"/>
      <c r="N431" s="248"/>
      <c r="O431" s="248"/>
      <c r="P431" s="248"/>
      <c r="Q431" s="248"/>
      <c r="R431" s="248"/>
      <c r="S431" s="248"/>
      <c r="T431" s="24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0" t="s">
        <v>174</v>
      </c>
      <c r="AU431" s="250" t="s">
        <v>87</v>
      </c>
      <c r="AV431" s="13" t="s">
        <v>85</v>
      </c>
      <c r="AW431" s="13" t="s">
        <v>34</v>
      </c>
      <c r="AX431" s="13" t="s">
        <v>78</v>
      </c>
      <c r="AY431" s="250" t="s">
        <v>165</v>
      </c>
    </row>
    <row r="432" s="13" customFormat="1">
      <c r="A432" s="13"/>
      <c r="B432" s="240"/>
      <c r="C432" s="241"/>
      <c r="D432" s="242" t="s">
        <v>174</v>
      </c>
      <c r="E432" s="243" t="s">
        <v>1</v>
      </c>
      <c r="F432" s="244" t="s">
        <v>180</v>
      </c>
      <c r="G432" s="241"/>
      <c r="H432" s="243" t="s">
        <v>1</v>
      </c>
      <c r="I432" s="245"/>
      <c r="J432" s="241"/>
      <c r="K432" s="241"/>
      <c r="L432" s="246"/>
      <c r="M432" s="247"/>
      <c r="N432" s="248"/>
      <c r="O432" s="248"/>
      <c r="P432" s="248"/>
      <c r="Q432" s="248"/>
      <c r="R432" s="248"/>
      <c r="S432" s="248"/>
      <c r="T432" s="24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0" t="s">
        <v>174</v>
      </c>
      <c r="AU432" s="250" t="s">
        <v>87</v>
      </c>
      <c r="AV432" s="13" t="s">
        <v>85</v>
      </c>
      <c r="AW432" s="13" t="s">
        <v>34</v>
      </c>
      <c r="AX432" s="13" t="s">
        <v>78</v>
      </c>
      <c r="AY432" s="250" t="s">
        <v>165</v>
      </c>
    </row>
    <row r="433" s="13" customFormat="1">
      <c r="A433" s="13"/>
      <c r="B433" s="240"/>
      <c r="C433" s="241"/>
      <c r="D433" s="242" t="s">
        <v>174</v>
      </c>
      <c r="E433" s="243" t="s">
        <v>1</v>
      </c>
      <c r="F433" s="244" t="s">
        <v>277</v>
      </c>
      <c r="G433" s="241"/>
      <c r="H433" s="243" t="s">
        <v>1</v>
      </c>
      <c r="I433" s="245"/>
      <c r="J433" s="241"/>
      <c r="K433" s="241"/>
      <c r="L433" s="246"/>
      <c r="M433" s="247"/>
      <c r="N433" s="248"/>
      <c r="O433" s="248"/>
      <c r="P433" s="248"/>
      <c r="Q433" s="248"/>
      <c r="R433" s="248"/>
      <c r="S433" s="248"/>
      <c r="T433" s="24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0" t="s">
        <v>174</v>
      </c>
      <c r="AU433" s="250" t="s">
        <v>87</v>
      </c>
      <c r="AV433" s="13" t="s">
        <v>85</v>
      </c>
      <c r="AW433" s="13" t="s">
        <v>34</v>
      </c>
      <c r="AX433" s="13" t="s">
        <v>78</v>
      </c>
      <c r="AY433" s="250" t="s">
        <v>165</v>
      </c>
    </row>
    <row r="434" s="14" customFormat="1">
      <c r="A434" s="14"/>
      <c r="B434" s="251"/>
      <c r="C434" s="252"/>
      <c r="D434" s="242" t="s">
        <v>174</v>
      </c>
      <c r="E434" s="253" t="s">
        <v>1</v>
      </c>
      <c r="F434" s="254" t="s">
        <v>278</v>
      </c>
      <c r="G434" s="252"/>
      <c r="H434" s="255">
        <v>2.625</v>
      </c>
      <c r="I434" s="256"/>
      <c r="J434" s="252"/>
      <c r="K434" s="252"/>
      <c r="L434" s="257"/>
      <c r="M434" s="258"/>
      <c r="N434" s="259"/>
      <c r="O434" s="259"/>
      <c r="P434" s="259"/>
      <c r="Q434" s="259"/>
      <c r="R434" s="259"/>
      <c r="S434" s="259"/>
      <c r="T434" s="260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1" t="s">
        <v>174</v>
      </c>
      <c r="AU434" s="261" t="s">
        <v>87</v>
      </c>
      <c r="AV434" s="14" t="s">
        <v>87</v>
      </c>
      <c r="AW434" s="14" t="s">
        <v>34</v>
      </c>
      <c r="AX434" s="14" t="s">
        <v>78</v>
      </c>
      <c r="AY434" s="261" t="s">
        <v>165</v>
      </c>
    </row>
    <row r="435" s="13" customFormat="1">
      <c r="A435" s="13"/>
      <c r="B435" s="240"/>
      <c r="C435" s="241"/>
      <c r="D435" s="242" t="s">
        <v>174</v>
      </c>
      <c r="E435" s="243" t="s">
        <v>1</v>
      </c>
      <c r="F435" s="244" t="s">
        <v>176</v>
      </c>
      <c r="G435" s="241"/>
      <c r="H435" s="243" t="s">
        <v>1</v>
      </c>
      <c r="I435" s="245"/>
      <c r="J435" s="241"/>
      <c r="K435" s="241"/>
      <c r="L435" s="246"/>
      <c r="M435" s="247"/>
      <c r="N435" s="248"/>
      <c r="O435" s="248"/>
      <c r="P435" s="248"/>
      <c r="Q435" s="248"/>
      <c r="R435" s="248"/>
      <c r="S435" s="248"/>
      <c r="T435" s="24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0" t="s">
        <v>174</v>
      </c>
      <c r="AU435" s="250" t="s">
        <v>87</v>
      </c>
      <c r="AV435" s="13" t="s">
        <v>85</v>
      </c>
      <c r="AW435" s="13" t="s">
        <v>34</v>
      </c>
      <c r="AX435" s="13" t="s">
        <v>78</v>
      </c>
      <c r="AY435" s="250" t="s">
        <v>165</v>
      </c>
    </row>
    <row r="436" s="13" customFormat="1">
      <c r="A436" s="13"/>
      <c r="B436" s="240"/>
      <c r="C436" s="241"/>
      <c r="D436" s="242" t="s">
        <v>174</v>
      </c>
      <c r="E436" s="243" t="s">
        <v>1</v>
      </c>
      <c r="F436" s="244" t="s">
        <v>177</v>
      </c>
      <c r="G436" s="241"/>
      <c r="H436" s="243" t="s">
        <v>1</v>
      </c>
      <c r="I436" s="245"/>
      <c r="J436" s="241"/>
      <c r="K436" s="241"/>
      <c r="L436" s="246"/>
      <c r="M436" s="247"/>
      <c r="N436" s="248"/>
      <c r="O436" s="248"/>
      <c r="P436" s="248"/>
      <c r="Q436" s="248"/>
      <c r="R436" s="248"/>
      <c r="S436" s="248"/>
      <c r="T436" s="24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0" t="s">
        <v>174</v>
      </c>
      <c r="AU436" s="250" t="s">
        <v>87</v>
      </c>
      <c r="AV436" s="13" t="s">
        <v>85</v>
      </c>
      <c r="AW436" s="13" t="s">
        <v>34</v>
      </c>
      <c r="AX436" s="13" t="s">
        <v>78</v>
      </c>
      <c r="AY436" s="250" t="s">
        <v>165</v>
      </c>
    </row>
    <row r="437" s="14" customFormat="1">
      <c r="A437" s="14"/>
      <c r="B437" s="251"/>
      <c r="C437" s="252"/>
      <c r="D437" s="242" t="s">
        <v>174</v>
      </c>
      <c r="E437" s="253" t="s">
        <v>1</v>
      </c>
      <c r="F437" s="254" t="s">
        <v>479</v>
      </c>
      <c r="G437" s="252"/>
      <c r="H437" s="255">
        <v>4.335</v>
      </c>
      <c r="I437" s="256"/>
      <c r="J437" s="252"/>
      <c r="K437" s="252"/>
      <c r="L437" s="257"/>
      <c r="M437" s="258"/>
      <c r="N437" s="259"/>
      <c r="O437" s="259"/>
      <c r="P437" s="259"/>
      <c r="Q437" s="259"/>
      <c r="R437" s="259"/>
      <c r="S437" s="259"/>
      <c r="T437" s="26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1" t="s">
        <v>174</v>
      </c>
      <c r="AU437" s="261" t="s">
        <v>87</v>
      </c>
      <c r="AV437" s="14" t="s">
        <v>87</v>
      </c>
      <c r="AW437" s="14" t="s">
        <v>34</v>
      </c>
      <c r="AX437" s="14" t="s">
        <v>78</v>
      </c>
      <c r="AY437" s="261" t="s">
        <v>165</v>
      </c>
    </row>
    <row r="438" s="15" customFormat="1">
      <c r="A438" s="15"/>
      <c r="B438" s="262"/>
      <c r="C438" s="263"/>
      <c r="D438" s="242" t="s">
        <v>174</v>
      </c>
      <c r="E438" s="264" t="s">
        <v>1</v>
      </c>
      <c r="F438" s="265" t="s">
        <v>189</v>
      </c>
      <c r="G438" s="263"/>
      <c r="H438" s="266">
        <v>6.96</v>
      </c>
      <c r="I438" s="267"/>
      <c r="J438" s="263"/>
      <c r="K438" s="263"/>
      <c r="L438" s="268"/>
      <c r="M438" s="269"/>
      <c r="N438" s="270"/>
      <c r="O438" s="270"/>
      <c r="P438" s="270"/>
      <c r="Q438" s="270"/>
      <c r="R438" s="270"/>
      <c r="S438" s="270"/>
      <c r="T438" s="271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72" t="s">
        <v>174</v>
      </c>
      <c r="AU438" s="272" t="s">
        <v>87</v>
      </c>
      <c r="AV438" s="15" t="s">
        <v>172</v>
      </c>
      <c r="AW438" s="15" t="s">
        <v>34</v>
      </c>
      <c r="AX438" s="15" t="s">
        <v>85</v>
      </c>
      <c r="AY438" s="272" t="s">
        <v>165</v>
      </c>
    </row>
    <row r="439" s="2" customFormat="1" ht="37.8" customHeight="1">
      <c r="A439" s="39"/>
      <c r="B439" s="40"/>
      <c r="C439" s="227" t="s">
        <v>480</v>
      </c>
      <c r="D439" s="227" t="s">
        <v>167</v>
      </c>
      <c r="E439" s="228" t="s">
        <v>481</v>
      </c>
      <c r="F439" s="229" t="s">
        <v>482</v>
      </c>
      <c r="G439" s="230" t="s">
        <v>198</v>
      </c>
      <c r="H439" s="231">
        <v>329.81599999999997</v>
      </c>
      <c r="I439" s="232"/>
      <c r="J439" s="233">
        <f>ROUND(I439*H439,2)</f>
        <v>0</v>
      </c>
      <c r="K439" s="229" t="s">
        <v>171</v>
      </c>
      <c r="L439" s="45"/>
      <c r="M439" s="234" t="s">
        <v>1</v>
      </c>
      <c r="N439" s="235" t="s">
        <v>43</v>
      </c>
      <c r="O439" s="92"/>
      <c r="P439" s="236">
        <f>O439*H439</f>
        <v>0</v>
      </c>
      <c r="Q439" s="236">
        <v>0</v>
      </c>
      <c r="R439" s="236">
        <f>Q439*H439</f>
        <v>0</v>
      </c>
      <c r="S439" s="236">
        <v>0</v>
      </c>
      <c r="T439" s="237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8" t="s">
        <v>172</v>
      </c>
      <c r="AT439" s="238" t="s">
        <v>167</v>
      </c>
      <c r="AU439" s="238" t="s">
        <v>87</v>
      </c>
      <c r="AY439" s="18" t="s">
        <v>165</v>
      </c>
      <c r="BE439" s="239">
        <f>IF(N439="základní",J439,0)</f>
        <v>0</v>
      </c>
      <c r="BF439" s="239">
        <f>IF(N439="snížená",J439,0)</f>
        <v>0</v>
      </c>
      <c r="BG439" s="239">
        <f>IF(N439="zákl. přenesená",J439,0)</f>
        <v>0</v>
      </c>
      <c r="BH439" s="239">
        <f>IF(N439="sníž. přenesená",J439,0)</f>
        <v>0</v>
      </c>
      <c r="BI439" s="239">
        <f>IF(N439="nulová",J439,0)</f>
        <v>0</v>
      </c>
      <c r="BJ439" s="18" t="s">
        <v>85</v>
      </c>
      <c r="BK439" s="239">
        <f>ROUND(I439*H439,2)</f>
        <v>0</v>
      </c>
      <c r="BL439" s="18" t="s">
        <v>172</v>
      </c>
      <c r="BM439" s="238" t="s">
        <v>483</v>
      </c>
    </row>
    <row r="440" s="13" customFormat="1">
      <c r="A440" s="13"/>
      <c r="B440" s="240"/>
      <c r="C440" s="241"/>
      <c r="D440" s="242" t="s">
        <v>174</v>
      </c>
      <c r="E440" s="243" t="s">
        <v>1</v>
      </c>
      <c r="F440" s="244" t="s">
        <v>176</v>
      </c>
      <c r="G440" s="241"/>
      <c r="H440" s="243" t="s">
        <v>1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0" t="s">
        <v>174</v>
      </c>
      <c r="AU440" s="250" t="s">
        <v>87</v>
      </c>
      <c r="AV440" s="13" t="s">
        <v>85</v>
      </c>
      <c r="AW440" s="13" t="s">
        <v>34</v>
      </c>
      <c r="AX440" s="13" t="s">
        <v>78</v>
      </c>
      <c r="AY440" s="250" t="s">
        <v>165</v>
      </c>
    </row>
    <row r="441" s="14" customFormat="1">
      <c r="A441" s="14"/>
      <c r="B441" s="251"/>
      <c r="C441" s="252"/>
      <c r="D441" s="242" t="s">
        <v>174</v>
      </c>
      <c r="E441" s="253" t="s">
        <v>1</v>
      </c>
      <c r="F441" s="254" t="s">
        <v>212</v>
      </c>
      <c r="G441" s="252"/>
      <c r="H441" s="255">
        <v>14.645</v>
      </c>
      <c r="I441" s="256"/>
      <c r="J441" s="252"/>
      <c r="K441" s="252"/>
      <c r="L441" s="257"/>
      <c r="M441" s="258"/>
      <c r="N441" s="259"/>
      <c r="O441" s="259"/>
      <c r="P441" s="259"/>
      <c r="Q441" s="259"/>
      <c r="R441" s="259"/>
      <c r="S441" s="259"/>
      <c r="T441" s="260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1" t="s">
        <v>174</v>
      </c>
      <c r="AU441" s="261" t="s">
        <v>87</v>
      </c>
      <c r="AV441" s="14" t="s">
        <v>87</v>
      </c>
      <c r="AW441" s="14" t="s">
        <v>34</v>
      </c>
      <c r="AX441" s="14" t="s">
        <v>78</v>
      </c>
      <c r="AY441" s="261" t="s">
        <v>165</v>
      </c>
    </row>
    <row r="442" s="13" customFormat="1">
      <c r="A442" s="13"/>
      <c r="B442" s="240"/>
      <c r="C442" s="241"/>
      <c r="D442" s="242" t="s">
        <v>174</v>
      </c>
      <c r="E442" s="243" t="s">
        <v>1</v>
      </c>
      <c r="F442" s="244" t="s">
        <v>202</v>
      </c>
      <c r="G442" s="241"/>
      <c r="H442" s="243" t="s">
        <v>1</v>
      </c>
      <c r="I442" s="245"/>
      <c r="J442" s="241"/>
      <c r="K442" s="241"/>
      <c r="L442" s="246"/>
      <c r="M442" s="247"/>
      <c r="N442" s="248"/>
      <c r="O442" s="248"/>
      <c r="P442" s="248"/>
      <c r="Q442" s="248"/>
      <c r="R442" s="248"/>
      <c r="S442" s="248"/>
      <c r="T442" s="24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0" t="s">
        <v>174</v>
      </c>
      <c r="AU442" s="250" t="s">
        <v>87</v>
      </c>
      <c r="AV442" s="13" t="s">
        <v>85</v>
      </c>
      <c r="AW442" s="13" t="s">
        <v>34</v>
      </c>
      <c r="AX442" s="13" t="s">
        <v>78</v>
      </c>
      <c r="AY442" s="250" t="s">
        <v>165</v>
      </c>
    </row>
    <row r="443" s="14" customFormat="1">
      <c r="A443" s="14"/>
      <c r="B443" s="251"/>
      <c r="C443" s="252"/>
      <c r="D443" s="242" t="s">
        <v>174</v>
      </c>
      <c r="E443" s="253" t="s">
        <v>1</v>
      </c>
      <c r="F443" s="254" t="s">
        <v>213</v>
      </c>
      <c r="G443" s="252"/>
      <c r="H443" s="255">
        <v>113.489</v>
      </c>
      <c r="I443" s="256"/>
      <c r="J443" s="252"/>
      <c r="K443" s="252"/>
      <c r="L443" s="257"/>
      <c r="M443" s="258"/>
      <c r="N443" s="259"/>
      <c r="O443" s="259"/>
      <c r="P443" s="259"/>
      <c r="Q443" s="259"/>
      <c r="R443" s="259"/>
      <c r="S443" s="259"/>
      <c r="T443" s="26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1" t="s">
        <v>174</v>
      </c>
      <c r="AU443" s="261" t="s">
        <v>87</v>
      </c>
      <c r="AV443" s="14" t="s">
        <v>87</v>
      </c>
      <c r="AW443" s="14" t="s">
        <v>34</v>
      </c>
      <c r="AX443" s="14" t="s">
        <v>78</v>
      </c>
      <c r="AY443" s="261" t="s">
        <v>165</v>
      </c>
    </row>
    <row r="444" s="14" customFormat="1">
      <c r="A444" s="14"/>
      <c r="B444" s="251"/>
      <c r="C444" s="252"/>
      <c r="D444" s="242" t="s">
        <v>174</v>
      </c>
      <c r="E444" s="253" t="s">
        <v>1</v>
      </c>
      <c r="F444" s="254" t="s">
        <v>214</v>
      </c>
      <c r="G444" s="252"/>
      <c r="H444" s="255">
        <v>32.543999999999997</v>
      </c>
      <c r="I444" s="256"/>
      <c r="J444" s="252"/>
      <c r="K444" s="252"/>
      <c r="L444" s="257"/>
      <c r="M444" s="258"/>
      <c r="N444" s="259"/>
      <c r="O444" s="259"/>
      <c r="P444" s="259"/>
      <c r="Q444" s="259"/>
      <c r="R444" s="259"/>
      <c r="S444" s="259"/>
      <c r="T444" s="26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1" t="s">
        <v>174</v>
      </c>
      <c r="AU444" s="261" t="s">
        <v>87</v>
      </c>
      <c r="AV444" s="14" t="s">
        <v>87</v>
      </c>
      <c r="AW444" s="14" t="s">
        <v>34</v>
      </c>
      <c r="AX444" s="14" t="s">
        <v>78</v>
      </c>
      <c r="AY444" s="261" t="s">
        <v>165</v>
      </c>
    </row>
    <row r="445" s="13" customFormat="1">
      <c r="A445" s="13"/>
      <c r="B445" s="240"/>
      <c r="C445" s="241"/>
      <c r="D445" s="242" t="s">
        <v>174</v>
      </c>
      <c r="E445" s="243" t="s">
        <v>1</v>
      </c>
      <c r="F445" s="244" t="s">
        <v>206</v>
      </c>
      <c r="G445" s="241"/>
      <c r="H445" s="243" t="s">
        <v>1</v>
      </c>
      <c r="I445" s="245"/>
      <c r="J445" s="241"/>
      <c r="K445" s="241"/>
      <c r="L445" s="246"/>
      <c r="M445" s="247"/>
      <c r="N445" s="248"/>
      <c r="O445" s="248"/>
      <c r="P445" s="248"/>
      <c r="Q445" s="248"/>
      <c r="R445" s="248"/>
      <c r="S445" s="248"/>
      <c r="T445" s="249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0" t="s">
        <v>174</v>
      </c>
      <c r="AU445" s="250" t="s">
        <v>87</v>
      </c>
      <c r="AV445" s="13" t="s">
        <v>85</v>
      </c>
      <c r="AW445" s="13" t="s">
        <v>34</v>
      </c>
      <c r="AX445" s="13" t="s">
        <v>78</v>
      </c>
      <c r="AY445" s="250" t="s">
        <v>165</v>
      </c>
    </row>
    <row r="446" s="14" customFormat="1">
      <c r="A446" s="14"/>
      <c r="B446" s="251"/>
      <c r="C446" s="252"/>
      <c r="D446" s="242" t="s">
        <v>174</v>
      </c>
      <c r="E446" s="253" t="s">
        <v>1</v>
      </c>
      <c r="F446" s="254" t="s">
        <v>215</v>
      </c>
      <c r="G446" s="252"/>
      <c r="H446" s="255">
        <v>128.23400000000001</v>
      </c>
      <c r="I446" s="256"/>
      <c r="J446" s="252"/>
      <c r="K446" s="252"/>
      <c r="L446" s="257"/>
      <c r="M446" s="258"/>
      <c r="N446" s="259"/>
      <c r="O446" s="259"/>
      <c r="P446" s="259"/>
      <c r="Q446" s="259"/>
      <c r="R446" s="259"/>
      <c r="S446" s="259"/>
      <c r="T446" s="260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1" t="s">
        <v>174</v>
      </c>
      <c r="AU446" s="261" t="s">
        <v>87</v>
      </c>
      <c r="AV446" s="14" t="s">
        <v>87</v>
      </c>
      <c r="AW446" s="14" t="s">
        <v>34</v>
      </c>
      <c r="AX446" s="14" t="s">
        <v>78</v>
      </c>
      <c r="AY446" s="261" t="s">
        <v>165</v>
      </c>
    </row>
    <row r="447" s="13" customFormat="1">
      <c r="A447" s="13"/>
      <c r="B447" s="240"/>
      <c r="C447" s="241"/>
      <c r="D447" s="242" t="s">
        <v>174</v>
      </c>
      <c r="E447" s="243" t="s">
        <v>1</v>
      </c>
      <c r="F447" s="244" t="s">
        <v>216</v>
      </c>
      <c r="G447" s="241"/>
      <c r="H447" s="243" t="s">
        <v>1</v>
      </c>
      <c r="I447" s="245"/>
      <c r="J447" s="241"/>
      <c r="K447" s="241"/>
      <c r="L447" s="246"/>
      <c r="M447" s="247"/>
      <c r="N447" s="248"/>
      <c r="O447" s="248"/>
      <c r="P447" s="248"/>
      <c r="Q447" s="248"/>
      <c r="R447" s="248"/>
      <c r="S447" s="248"/>
      <c r="T447" s="249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0" t="s">
        <v>174</v>
      </c>
      <c r="AU447" s="250" t="s">
        <v>87</v>
      </c>
      <c r="AV447" s="13" t="s">
        <v>85</v>
      </c>
      <c r="AW447" s="13" t="s">
        <v>34</v>
      </c>
      <c r="AX447" s="13" t="s">
        <v>78</v>
      </c>
      <c r="AY447" s="250" t="s">
        <v>165</v>
      </c>
    </row>
    <row r="448" s="13" customFormat="1">
      <c r="A448" s="13"/>
      <c r="B448" s="240"/>
      <c r="C448" s="241"/>
      <c r="D448" s="242" t="s">
        <v>174</v>
      </c>
      <c r="E448" s="243" t="s">
        <v>1</v>
      </c>
      <c r="F448" s="244" t="s">
        <v>202</v>
      </c>
      <c r="G448" s="241"/>
      <c r="H448" s="243" t="s">
        <v>1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0" t="s">
        <v>174</v>
      </c>
      <c r="AU448" s="250" t="s">
        <v>87</v>
      </c>
      <c r="AV448" s="13" t="s">
        <v>85</v>
      </c>
      <c r="AW448" s="13" t="s">
        <v>34</v>
      </c>
      <c r="AX448" s="13" t="s">
        <v>78</v>
      </c>
      <c r="AY448" s="250" t="s">
        <v>165</v>
      </c>
    </row>
    <row r="449" s="14" customFormat="1">
      <c r="A449" s="14"/>
      <c r="B449" s="251"/>
      <c r="C449" s="252"/>
      <c r="D449" s="242" t="s">
        <v>174</v>
      </c>
      <c r="E449" s="253" t="s">
        <v>1</v>
      </c>
      <c r="F449" s="254" t="s">
        <v>217</v>
      </c>
      <c r="G449" s="252"/>
      <c r="H449" s="255">
        <v>11.092000000000001</v>
      </c>
      <c r="I449" s="256"/>
      <c r="J449" s="252"/>
      <c r="K449" s="252"/>
      <c r="L449" s="257"/>
      <c r="M449" s="258"/>
      <c r="N449" s="259"/>
      <c r="O449" s="259"/>
      <c r="P449" s="259"/>
      <c r="Q449" s="259"/>
      <c r="R449" s="259"/>
      <c r="S449" s="259"/>
      <c r="T449" s="26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1" t="s">
        <v>174</v>
      </c>
      <c r="AU449" s="261" t="s">
        <v>87</v>
      </c>
      <c r="AV449" s="14" t="s">
        <v>87</v>
      </c>
      <c r="AW449" s="14" t="s">
        <v>34</v>
      </c>
      <c r="AX449" s="14" t="s">
        <v>78</v>
      </c>
      <c r="AY449" s="261" t="s">
        <v>165</v>
      </c>
    </row>
    <row r="450" s="14" customFormat="1">
      <c r="A450" s="14"/>
      <c r="B450" s="251"/>
      <c r="C450" s="252"/>
      <c r="D450" s="242" t="s">
        <v>174</v>
      </c>
      <c r="E450" s="253" t="s">
        <v>1</v>
      </c>
      <c r="F450" s="254" t="s">
        <v>218</v>
      </c>
      <c r="G450" s="252"/>
      <c r="H450" s="255">
        <v>9.3599999999999994</v>
      </c>
      <c r="I450" s="256"/>
      <c r="J450" s="252"/>
      <c r="K450" s="252"/>
      <c r="L450" s="257"/>
      <c r="M450" s="258"/>
      <c r="N450" s="259"/>
      <c r="O450" s="259"/>
      <c r="P450" s="259"/>
      <c r="Q450" s="259"/>
      <c r="R450" s="259"/>
      <c r="S450" s="259"/>
      <c r="T450" s="260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1" t="s">
        <v>174</v>
      </c>
      <c r="AU450" s="261" t="s">
        <v>87</v>
      </c>
      <c r="AV450" s="14" t="s">
        <v>87</v>
      </c>
      <c r="AW450" s="14" t="s">
        <v>34</v>
      </c>
      <c r="AX450" s="14" t="s">
        <v>78</v>
      </c>
      <c r="AY450" s="261" t="s">
        <v>165</v>
      </c>
    </row>
    <row r="451" s="13" customFormat="1">
      <c r="A451" s="13"/>
      <c r="B451" s="240"/>
      <c r="C451" s="241"/>
      <c r="D451" s="242" t="s">
        <v>174</v>
      </c>
      <c r="E451" s="243" t="s">
        <v>1</v>
      </c>
      <c r="F451" s="244" t="s">
        <v>206</v>
      </c>
      <c r="G451" s="241"/>
      <c r="H451" s="243" t="s">
        <v>1</v>
      </c>
      <c r="I451" s="245"/>
      <c r="J451" s="241"/>
      <c r="K451" s="241"/>
      <c r="L451" s="246"/>
      <c r="M451" s="247"/>
      <c r="N451" s="248"/>
      <c r="O451" s="248"/>
      <c r="P451" s="248"/>
      <c r="Q451" s="248"/>
      <c r="R451" s="248"/>
      <c r="S451" s="248"/>
      <c r="T451" s="249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0" t="s">
        <v>174</v>
      </c>
      <c r="AU451" s="250" t="s">
        <v>87</v>
      </c>
      <c r="AV451" s="13" t="s">
        <v>85</v>
      </c>
      <c r="AW451" s="13" t="s">
        <v>34</v>
      </c>
      <c r="AX451" s="13" t="s">
        <v>78</v>
      </c>
      <c r="AY451" s="250" t="s">
        <v>165</v>
      </c>
    </row>
    <row r="452" s="14" customFormat="1">
      <c r="A452" s="14"/>
      <c r="B452" s="251"/>
      <c r="C452" s="252"/>
      <c r="D452" s="242" t="s">
        <v>174</v>
      </c>
      <c r="E452" s="253" t="s">
        <v>1</v>
      </c>
      <c r="F452" s="254" t="s">
        <v>217</v>
      </c>
      <c r="G452" s="252"/>
      <c r="H452" s="255">
        <v>11.092000000000001</v>
      </c>
      <c r="I452" s="256"/>
      <c r="J452" s="252"/>
      <c r="K452" s="252"/>
      <c r="L452" s="257"/>
      <c r="M452" s="258"/>
      <c r="N452" s="259"/>
      <c r="O452" s="259"/>
      <c r="P452" s="259"/>
      <c r="Q452" s="259"/>
      <c r="R452" s="259"/>
      <c r="S452" s="259"/>
      <c r="T452" s="26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1" t="s">
        <v>174</v>
      </c>
      <c r="AU452" s="261" t="s">
        <v>87</v>
      </c>
      <c r="AV452" s="14" t="s">
        <v>87</v>
      </c>
      <c r="AW452" s="14" t="s">
        <v>34</v>
      </c>
      <c r="AX452" s="14" t="s">
        <v>78</v>
      </c>
      <c r="AY452" s="261" t="s">
        <v>165</v>
      </c>
    </row>
    <row r="453" s="14" customFormat="1">
      <c r="A453" s="14"/>
      <c r="B453" s="251"/>
      <c r="C453" s="252"/>
      <c r="D453" s="242" t="s">
        <v>174</v>
      </c>
      <c r="E453" s="253" t="s">
        <v>1</v>
      </c>
      <c r="F453" s="254" t="s">
        <v>218</v>
      </c>
      <c r="G453" s="252"/>
      <c r="H453" s="255">
        <v>9.3599999999999994</v>
      </c>
      <c r="I453" s="256"/>
      <c r="J453" s="252"/>
      <c r="K453" s="252"/>
      <c r="L453" s="257"/>
      <c r="M453" s="258"/>
      <c r="N453" s="259"/>
      <c r="O453" s="259"/>
      <c r="P453" s="259"/>
      <c r="Q453" s="259"/>
      <c r="R453" s="259"/>
      <c r="S453" s="259"/>
      <c r="T453" s="260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1" t="s">
        <v>174</v>
      </c>
      <c r="AU453" s="261" t="s">
        <v>87</v>
      </c>
      <c r="AV453" s="14" t="s">
        <v>87</v>
      </c>
      <c r="AW453" s="14" t="s">
        <v>34</v>
      </c>
      <c r="AX453" s="14" t="s">
        <v>78</v>
      </c>
      <c r="AY453" s="261" t="s">
        <v>165</v>
      </c>
    </row>
    <row r="454" s="15" customFormat="1">
      <c r="A454" s="15"/>
      <c r="B454" s="262"/>
      <c r="C454" s="263"/>
      <c r="D454" s="242" t="s">
        <v>174</v>
      </c>
      <c r="E454" s="264" t="s">
        <v>1</v>
      </c>
      <c r="F454" s="265" t="s">
        <v>189</v>
      </c>
      <c r="G454" s="263"/>
      <c r="H454" s="266">
        <v>329.81599999999997</v>
      </c>
      <c r="I454" s="267"/>
      <c r="J454" s="263"/>
      <c r="K454" s="263"/>
      <c r="L454" s="268"/>
      <c r="M454" s="269"/>
      <c r="N454" s="270"/>
      <c r="O454" s="270"/>
      <c r="P454" s="270"/>
      <c r="Q454" s="270"/>
      <c r="R454" s="270"/>
      <c r="S454" s="270"/>
      <c r="T454" s="271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2" t="s">
        <v>174</v>
      </c>
      <c r="AU454" s="272" t="s">
        <v>87</v>
      </c>
      <c r="AV454" s="15" t="s">
        <v>172</v>
      </c>
      <c r="AW454" s="15" t="s">
        <v>34</v>
      </c>
      <c r="AX454" s="15" t="s">
        <v>85</v>
      </c>
      <c r="AY454" s="272" t="s">
        <v>165</v>
      </c>
    </row>
    <row r="455" s="12" customFormat="1" ht="22.8" customHeight="1">
      <c r="A455" s="12"/>
      <c r="B455" s="211"/>
      <c r="C455" s="212"/>
      <c r="D455" s="213" t="s">
        <v>77</v>
      </c>
      <c r="E455" s="225" t="s">
        <v>244</v>
      </c>
      <c r="F455" s="225" t="s">
        <v>484</v>
      </c>
      <c r="G455" s="212"/>
      <c r="H455" s="212"/>
      <c r="I455" s="215"/>
      <c r="J455" s="226">
        <f>BK455</f>
        <v>0</v>
      </c>
      <c r="K455" s="212"/>
      <c r="L455" s="217"/>
      <c r="M455" s="218"/>
      <c r="N455" s="219"/>
      <c r="O455" s="219"/>
      <c r="P455" s="220">
        <f>SUM(P456:P673)</f>
        <v>0</v>
      </c>
      <c r="Q455" s="219"/>
      <c r="R455" s="220">
        <f>SUM(R456:R673)</f>
        <v>18.239487480000001</v>
      </c>
      <c r="S455" s="219"/>
      <c r="T455" s="221">
        <f>SUM(T456:T673)</f>
        <v>18.748936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22" t="s">
        <v>85</v>
      </c>
      <c r="AT455" s="223" t="s">
        <v>77</v>
      </c>
      <c r="AU455" s="223" t="s">
        <v>85</v>
      </c>
      <c r="AY455" s="222" t="s">
        <v>165</v>
      </c>
      <c r="BK455" s="224">
        <f>SUM(BK456:BK673)</f>
        <v>0</v>
      </c>
    </row>
    <row r="456" s="2" customFormat="1" ht="49.05" customHeight="1">
      <c r="A456" s="39"/>
      <c r="B456" s="40"/>
      <c r="C456" s="227" t="s">
        <v>485</v>
      </c>
      <c r="D456" s="227" t="s">
        <v>167</v>
      </c>
      <c r="E456" s="228" t="s">
        <v>486</v>
      </c>
      <c r="F456" s="229" t="s">
        <v>487</v>
      </c>
      <c r="G456" s="230" t="s">
        <v>198</v>
      </c>
      <c r="H456" s="231">
        <v>1791.375</v>
      </c>
      <c r="I456" s="232"/>
      <c r="J456" s="233">
        <f>ROUND(I456*H456,2)</f>
        <v>0</v>
      </c>
      <c r="K456" s="229" t="s">
        <v>171</v>
      </c>
      <c r="L456" s="45"/>
      <c r="M456" s="234" t="s">
        <v>1</v>
      </c>
      <c r="N456" s="235" t="s">
        <v>43</v>
      </c>
      <c r="O456" s="92"/>
      <c r="P456" s="236">
        <f>O456*H456</f>
        <v>0</v>
      </c>
      <c r="Q456" s="236">
        <v>0</v>
      </c>
      <c r="R456" s="236">
        <f>Q456*H456</f>
        <v>0</v>
      </c>
      <c r="S456" s="236">
        <v>0</v>
      </c>
      <c r="T456" s="237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8" t="s">
        <v>172</v>
      </c>
      <c r="AT456" s="238" t="s">
        <v>167</v>
      </c>
      <c r="AU456" s="238" t="s">
        <v>87</v>
      </c>
      <c r="AY456" s="18" t="s">
        <v>165</v>
      </c>
      <c r="BE456" s="239">
        <f>IF(N456="základní",J456,0)</f>
        <v>0</v>
      </c>
      <c r="BF456" s="239">
        <f>IF(N456="snížená",J456,0)</f>
        <v>0</v>
      </c>
      <c r="BG456" s="239">
        <f>IF(N456="zákl. přenesená",J456,0)</f>
        <v>0</v>
      </c>
      <c r="BH456" s="239">
        <f>IF(N456="sníž. přenesená",J456,0)</f>
        <v>0</v>
      </c>
      <c r="BI456" s="239">
        <f>IF(N456="nulová",J456,0)</f>
        <v>0</v>
      </c>
      <c r="BJ456" s="18" t="s">
        <v>85</v>
      </c>
      <c r="BK456" s="239">
        <f>ROUND(I456*H456,2)</f>
        <v>0</v>
      </c>
      <c r="BL456" s="18" t="s">
        <v>172</v>
      </c>
      <c r="BM456" s="238" t="s">
        <v>488</v>
      </c>
    </row>
    <row r="457" s="13" customFormat="1">
      <c r="A457" s="13"/>
      <c r="B457" s="240"/>
      <c r="C457" s="241"/>
      <c r="D457" s="242" t="s">
        <v>174</v>
      </c>
      <c r="E457" s="243" t="s">
        <v>1</v>
      </c>
      <c r="F457" s="244" t="s">
        <v>180</v>
      </c>
      <c r="G457" s="241"/>
      <c r="H457" s="243" t="s">
        <v>1</v>
      </c>
      <c r="I457" s="245"/>
      <c r="J457" s="241"/>
      <c r="K457" s="241"/>
      <c r="L457" s="246"/>
      <c r="M457" s="247"/>
      <c r="N457" s="248"/>
      <c r="O457" s="248"/>
      <c r="P457" s="248"/>
      <c r="Q457" s="248"/>
      <c r="R457" s="248"/>
      <c r="S457" s="248"/>
      <c r="T457" s="249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0" t="s">
        <v>174</v>
      </c>
      <c r="AU457" s="250" t="s">
        <v>87</v>
      </c>
      <c r="AV457" s="13" t="s">
        <v>85</v>
      </c>
      <c r="AW457" s="13" t="s">
        <v>34</v>
      </c>
      <c r="AX457" s="13" t="s">
        <v>78</v>
      </c>
      <c r="AY457" s="250" t="s">
        <v>165</v>
      </c>
    </row>
    <row r="458" s="14" customFormat="1">
      <c r="A458" s="14"/>
      <c r="B458" s="251"/>
      <c r="C458" s="252"/>
      <c r="D458" s="242" t="s">
        <v>174</v>
      </c>
      <c r="E458" s="253" t="s">
        <v>1</v>
      </c>
      <c r="F458" s="254" t="s">
        <v>489</v>
      </c>
      <c r="G458" s="252"/>
      <c r="H458" s="255">
        <v>93.375</v>
      </c>
      <c r="I458" s="256"/>
      <c r="J458" s="252"/>
      <c r="K458" s="252"/>
      <c r="L458" s="257"/>
      <c r="M458" s="258"/>
      <c r="N458" s="259"/>
      <c r="O458" s="259"/>
      <c r="P458" s="259"/>
      <c r="Q458" s="259"/>
      <c r="R458" s="259"/>
      <c r="S458" s="259"/>
      <c r="T458" s="260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1" t="s">
        <v>174</v>
      </c>
      <c r="AU458" s="261" t="s">
        <v>87</v>
      </c>
      <c r="AV458" s="14" t="s">
        <v>87</v>
      </c>
      <c r="AW458" s="14" t="s">
        <v>34</v>
      </c>
      <c r="AX458" s="14" t="s">
        <v>78</v>
      </c>
      <c r="AY458" s="261" t="s">
        <v>165</v>
      </c>
    </row>
    <row r="459" s="14" customFormat="1">
      <c r="A459" s="14"/>
      <c r="B459" s="251"/>
      <c r="C459" s="252"/>
      <c r="D459" s="242" t="s">
        <v>174</v>
      </c>
      <c r="E459" s="253" t="s">
        <v>1</v>
      </c>
      <c r="F459" s="254" t="s">
        <v>490</v>
      </c>
      <c r="G459" s="252"/>
      <c r="H459" s="255">
        <v>374.75</v>
      </c>
      <c r="I459" s="256"/>
      <c r="J459" s="252"/>
      <c r="K459" s="252"/>
      <c r="L459" s="257"/>
      <c r="M459" s="258"/>
      <c r="N459" s="259"/>
      <c r="O459" s="259"/>
      <c r="P459" s="259"/>
      <c r="Q459" s="259"/>
      <c r="R459" s="259"/>
      <c r="S459" s="259"/>
      <c r="T459" s="26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1" t="s">
        <v>174</v>
      </c>
      <c r="AU459" s="261" t="s">
        <v>87</v>
      </c>
      <c r="AV459" s="14" t="s">
        <v>87</v>
      </c>
      <c r="AW459" s="14" t="s">
        <v>34</v>
      </c>
      <c r="AX459" s="14" t="s">
        <v>78</v>
      </c>
      <c r="AY459" s="261" t="s">
        <v>165</v>
      </c>
    </row>
    <row r="460" s="13" customFormat="1">
      <c r="A460" s="13"/>
      <c r="B460" s="240"/>
      <c r="C460" s="241"/>
      <c r="D460" s="242" t="s">
        <v>174</v>
      </c>
      <c r="E460" s="243" t="s">
        <v>1</v>
      </c>
      <c r="F460" s="244" t="s">
        <v>182</v>
      </c>
      <c r="G460" s="241"/>
      <c r="H460" s="243" t="s">
        <v>1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0" t="s">
        <v>174</v>
      </c>
      <c r="AU460" s="250" t="s">
        <v>87</v>
      </c>
      <c r="AV460" s="13" t="s">
        <v>85</v>
      </c>
      <c r="AW460" s="13" t="s">
        <v>34</v>
      </c>
      <c r="AX460" s="13" t="s">
        <v>78</v>
      </c>
      <c r="AY460" s="250" t="s">
        <v>165</v>
      </c>
    </row>
    <row r="461" s="14" customFormat="1">
      <c r="A461" s="14"/>
      <c r="B461" s="251"/>
      <c r="C461" s="252"/>
      <c r="D461" s="242" t="s">
        <v>174</v>
      </c>
      <c r="E461" s="253" t="s">
        <v>1</v>
      </c>
      <c r="F461" s="254" t="s">
        <v>491</v>
      </c>
      <c r="G461" s="252"/>
      <c r="H461" s="255">
        <v>215.25</v>
      </c>
      <c r="I461" s="256"/>
      <c r="J461" s="252"/>
      <c r="K461" s="252"/>
      <c r="L461" s="257"/>
      <c r="M461" s="258"/>
      <c r="N461" s="259"/>
      <c r="O461" s="259"/>
      <c r="P461" s="259"/>
      <c r="Q461" s="259"/>
      <c r="R461" s="259"/>
      <c r="S461" s="259"/>
      <c r="T461" s="260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1" t="s">
        <v>174</v>
      </c>
      <c r="AU461" s="261" t="s">
        <v>87</v>
      </c>
      <c r="AV461" s="14" t="s">
        <v>87</v>
      </c>
      <c r="AW461" s="14" t="s">
        <v>34</v>
      </c>
      <c r="AX461" s="14" t="s">
        <v>78</v>
      </c>
      <c r="AY461" s="261" t="s">
        <v>165</v>
      </c>
    </row>
    <row r="462" s="14" customFormat="1">
      <c r="A462" s="14"/>
      <c r="B462" s="251"/>
      <c r="C462" s="252"/>
      <c r="D462" s="242" t="s">
        <v>174</v>
      </c>
      <c r="E462" s="253" t="s">
        <v>1</v>
      </c>
      <c r="F462" s="254" t="s">
        <v>492</v>
      </c>
      <c r="G462" s="252"/>
      <c r="H462" s="255">
        <v>90</v>
      </c>
      <c r="I462" s="256"/>
      <c r="J462" s="252"/>
      <c r="K462" s="252"/>
      <c r="L462" s="257"/>
      <c r="M462" s="258"/>
      <c r="N462" s="259"/>
      <c r="O462" s="259"/>
      <c r="P462" s="259"/>
      <c r="Q462" s="259"/>
      <c r="R462" s="259"/>
      <c r="S462" s="259"/>
      <c r="T462" s="260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1" t="s">
        <v>174</v>
      </c>
      <c r="AU462" s="261" t="s">
        <v>87</v>
      </c>
      <c r="AV462" s="14" t="s">
        <v>87</v>
      </c>
      <c r="AW462" s="14" t="s">
        <v>34</v>
      </c>
      <c r="AX462" s="14" t="s">
        <v>78</v>
      </c>
      <c r="AY462" s="261" t="s">
        <v>165</v>
      </c>
    </row>
    <row r="463" s="13" customFormat="1">
      <c r="A463" s="13"/>
      <c r="B463" s="240"/>
      <c r="C463" s="241"/>
      <c r="D463" s="242" t="s">
        <v>174</v>
      </c>
      <c r="E463" s="243" t="s">
        <v>1</v>
      </c>
      <c r="F463" s="244" t="s">
        <v>184</v>
      </c>
      <c r="G463" s="241"/>
      <c r="H463" s="243" t="s">
        <v>1</v>
      </c>
      <c r="I463" s="245"/>
      <c r="J463" s="241"/>
      <c r="K463" s="241"/>
      <c r="L463" s="246"/>
      <c r="M463" s="247"/>
      <c r="N463" s="248"/>
      <c r="O463" s="248"/>
      <c r="P463" s="248"/>
      <c r="Q463" s="248"/>
      <c r="R463" s="248"/>
      <c r="S463" s="248"/>
      <c r="T463" s="24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0" t="s">
        <v>174</v>
      </c>
      <c r="AU463" s="250" t="s">
        <v>87</v>
      </c>
      <c r="AV463" s="13" t="s">
        <v>85</v>
      </c>
      <c r="AW463" s="13" t="s">
        <v>34</v>
      </c>
      <c r="AX463" s="13" t="s">
        <v>78</v>
      </c>
      <c r="AY463" s="250" t="s">
        <v>165</v>
      </c>
    </row>
    <row r="464" s="14" customFormat="1">
      <c r="A464" s="14"/>
      <c r="B464" s="251"/>
      <c r="C464" s="252"/>
      <c r="D464" s="242" t="s">
        <v>174</v>
      </c>
      <c r="E464" s="253" t="s">
        <v>1</v>
      </c>
      <c r="F464" s="254" t="s">
        <v>493</v>
      </c>
      <c r="G464" s="252"/>
      <c r="H464" s="255">
        <v>460.5</v>
      </c>
      <c r="I464" s="256"/>
      <c r="J464" s="252"/>
      <c r="K464" s="252"/>
      <c r="L464" s="257"/>
      <c r="M464" s="258"/>
      <c r="N464" s="259"/>
      <c r="O464" s="259"/>
      <c r="P464" s="259"/>
      <c r="Q464" s="259"/>
      <c r="R464" s="259"/>
      <c r="S464" s="259"/>
      <c r="T464" s="260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1" t="s">
        <v>174</v>
      </c>
      <c r="AU464" s="261" t="s">
        <v>87</v>
      </c>
      <c r="AV464" s="14" t="s">
        <v>87</v>
      </c>
      <c r="AW464" s="14" t="s">
        <v>34</v>
      </c>
      <c r="AX464" s="14" t="s">
        <v>78</v>
      </c>
      <c r="AY464" s="261" t="s">
        <v>165</v>
      </c>
    </row>
    <row r="465" s="13" customFormat="1">
      <c r="A465" s="13"/>
      <c r="B465" s="240"/>
      <c r="C465" s="241"/>
      <c r="D465" s="242" t="s">
        <v>174</v>
      </c>
      <c r="E465" s="243" t="s">
        <v>1</v>
      </c>
      <c r="F465" s="244" t="s">
        <v>187</v>
      </c>
      <c r="G465" s="241"/>
      <c r="H465" s="243" t="s">
        <v>1</v>
      </c>
      <c r="I465" s="245"/>
      <c r="J465" s="241"/>
      <c r="K465" s="241"/>
      <c r="L465" s="246"/>
      <c r="M465" s="247"/>
      <c r="N465" s="248"/>
      <c r="O465" s="248"/>
      <c r="P465" s="248"/>
      <c r="Q465" s="248"/>
      <c r="R465" s="248"/>
      <c r="S465" s="248"/>
      <c r="T465" s="249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0" t="s">
        <v>174</v>
      </c>
      <c r="AU465" s="250" t="s">
        <v>87</v>
      </c>
      <c r="AV465" s="13" t="s">
        <v>85</v>
      </c>
      <c r="AW465" s="13" t="s">
        <v>34</v>
      </c>
      <c r="AX465" s="13" t="s">
        <v>78</v>
      </c>
      <c r="AY465" s="250" t="s">
        <v>165</v>
      </c>
    </row>
    <row r="466" s="14" customFormat="1">
      <c r="A466" s="14"/>
      <c r="B466" s="251"/>
      <c r="C466" s="252"/>
      <c r="D466" s="242" t="s">
        <v>174</v>
      </c>
      <c r="E466" s="253" t="s">
        <v>1</v>
      </c>
      <c r="F466" s="254" t="s">
        <v>494</v>
      </c>
      <c r="G466" s="252"/>
      <c r="H466" s="255">
        <v>137.5</v>
      </c>
      <c r="I466" s="256"/>
      <c r="J466" s="252"/>
      <c r="K466" s="252"/>
      <c r="L466" s="257"/>
      <c r="M466" s="258"/>
      <c r="N466" s="259"/>
      <c r="O466" s="259"/>
      <c r="P466" s="259"/>
      <c r="Q466" s="259"/>
      <c r="R466" s="259"/>
      <c r="S466" s="259"/>
      <c r="T466" s="260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1" t="s">
        <v>174</v>
      </c>
      <c r="AU466" s="261" t="s">
        <v>87</v>
      </c>
      <c r="AV466" s="14" t="s">
        <v>87</v>
      </c>
      <c r="AW466" s="14" t="s">
        <v>34</v>
      </c>
      <c r="AX466" s="14" t="s">
        <v>78</v>
      </c>
      <c r="AY466" s="261" t="s">
        <v>165</v>
      </c>
    </row>
    <row r="467" s="14" customFormat="1">
      <c r="A467" s="14"/>
      <c r="B467" s="251"/>
      <c r="C467" s="252"/>
      <c r="D467" s="242" t="s">
        <v>174</v>
      </c>
      <c r="E467" s="253" t="s">
        <v>1</v>
      </c>
      <c r="F467" s="254" t="s">
        <v>495</v>
      </c>
      <c r="G467" s="252"/>
      <c r="H467" s="255">
        <v>388.5</v>
      </c>
      <c r="I467" s="256"/>
      <c r="J467" s="252"/>
      <c r="K467" s="252"/>
      <c r="L467" s="257"/>
      <c r="M467" s="258"/>
      <c r="N467" s="259"/>
      <c r="O467" s="259"/>
      <c r="P467" s="259"/>
      <c r="Q467" s="259"/>
      <c r="R467" s="259"/>
      <c r="S467" s="259"/>
      <c r="T467" s="260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1" t="s">
        <v>174</v>
      </c>
      <c r="AU467" s="261" t="s">
        <v>87</v>
      </c>
      <c r="AV467" s="14" t="s">
        <v>87</v>
      </c>
      <c r="AW467" s="14" t="s">
        <v>34</v>
      </c>
      <c r="AX467" s="14" t="s">
        <v>78</v>
      </c>
      <c r="AY467" s="261" t="s">
        <v>165</v>
      </c>
    </row>
    <row r="468" s="14" customFormat="1">
      <c r="A468" s="14"/>
      <c r="B468" s="251"/>
      <c r="C468" s="252"/>
      <c r="D468" s="242" t="s">
        <v>174</v>
      </c>
      <c r="E468" s="253" t="s">
        <v>1</v>
      </c>
      <c r="F468" s="254" t="s">
        <v>496</v>
      </c>
      <c r="G468" s="252"/>
      <c r="H468" s="255">
        <v>31.5</v>
      </c>
      <c r="I468" s="256"/>
      <c r="J468" s="252"/>
      <c r="K468" s="252"/>
      <c r="L468" s="257"/>
      <c r="M468" s="258"/>
      <c r="N468" s="259"/>
      <c r="O468" s="259"/>
      <c r="P468" s="259"/>
      <c r="Q468" s="259"/>
      <c r="R468" s="259"/>
      <c r="S468" s="259"/>
      <c r="T468" s="260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1" t="s">
        <v>174</v>
      </c>
      <c r="AU468" s="261" t="s">
        <v>87</v>
      </c>
      <c r="AV468" s="14" t="s">
        <v>87</v>
      </c>
      <c r="AW468" s="14" t="s">
        <v>34</v>
      </c>
      <c r="AX468" s="14" t="s">
        <v>78</v>
      </c>
      <c r="AY468" s="261" t="s">
        <v>165</v>
      </c>
    </row>
    <row r="469" s="15" customFormat="1">
      <c r="A469" s="15"/>
      <c r="B469" s="262"/>
      <c r="C469" s="263"/>
      <c r="D469" s="242" t="s">
        <v>174</v>
      </c>
      <c r="E469" s="264" t="s">
        <v>1</v>
      </c>
      <c r="F469" s="265" t="s">
        <v>189</v>
      </c>
      <c r="G469" s="263"/>
      <c r="H469" s="266">
        <v>1791.375</v>
      </c>
      <c r="I469" s="267"/>
      <c r="J469" s="263"/>
      <c r="K469" s="263"/>
      <c r="L469" s="268"/>
      <c r="M469" s="269"/>
      <c r="N469" s="270"/>
      <c r="O469" s="270"/>
      <c r="P469" s="270"/>
      <c r="Q469" s="270"/>
      <c r="R469" s="270"/>
      <c r="S469" s="270"/>
      <c r="T469" s="271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72" t="s">
        <v>174</v>
      </c>
      <c r="AU469" s="272" t="s">
        <v>87</v>
      </c>
      <c r="AV469" s="15" t="s">
        <v>172</v>
      </c>
      <c r="AW469" s="15" t="s">
        <v>34</v>
      </c>
      <c r="AX469" s="15" t="s">
        <v>85</v>
      </c>
      <c r="AY469" s="272" t="s">
        <v>165</v>
      </c>
    </row>
    <row r="470" s="2" customFormat="1" ht="55.5" customHeight="1">
      <c r="A470" s="39"/>
      <c r="B470" s="40"/>
      <c r="C470" s="227" t="s">
        <v>497</v>
      </c>
      <c r="D470" s="227" t="s">
        <v>167</v>
      </c>
      <c r="E470" s="228" t="s">
        <v>498</v>
      </c>
      <c r="F470" s="229" t="s">
        <v>499</v>
      </c>
      <c r="G470" s="230" t="s">
        <v>198</v>
      </c>
      <c r="H470" s="231">
        <v>161223.75</v>
      </c>
      <c r="I470" s="232"/>
      <c r="J470" s="233">
        <f>ROUND(I470*H470,2)</f>
        <v>0</v>
      </c>
      <c r="K470" s="229" t="s">
        <v>171</v>
      </c>
      <c r="L470" s="45"/>
      <c r="M470" s="234" t="s">
        <v>1</v>
      </c>
      <c r="N470" s="235" t="s">
        <v>43</v>
      </c>
      <c r="O470" s="92"/>
      <c r="P470" s="236">
        <f>O470*H470</f>
        <v>0</v>
      </c>
      <c r="Q470" s="236">
        <v>0</v>
      </c>
      <c r="R470" s="236">
        <f>Q470*H470</f>
        <v>0</v>
      </c>
      <c r="S470" s="236">
        <v>0</v>
      </c>
      <c r="T470" s="237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8" t="s">
        <v>172</v>
      </c>
      <c r="AT470" s="238" t="s">
        <v>167</v>
      </c>
      <c r="AU470" s="238" t="s">
        <v>87</v>
      </c>
      <c r="AY470" s="18" t="s">
        <v>165</v>
      </c>
      <c r="BE470" s="239">
        <f>IF(N470="základní",J470,0)</f>
        <v>0</v>
      </c>
      <c r="BF470" s="239">
        <f>IF(N470="snížená",J470,0)</f>
        <v>0</v>
      </c>
      <c r="BG470" s="239">
        <f>IF(N470="zákl. přenesená",J470,0)</f>
        <v>0</v>
      </c>
      <c r="BH470" s="239">
        <f>IF(N470="sníž. přenesená",J470,0)</f>
        <v>0</v>
      </c>
      <c r="BI470" s="239">
        <f>IF(N470="nulová",J470,0)</f>
        <v>0</v>
      </c>
      <c r="BJ470" s="18" t="s">
        <v>85</v>
      </c>
      <c r="BK470" s="239">
        <f>ROUND(I470*H470,2)</f>
        <v>0</v>
      </c>
      <c r="BL470" s="18" t="s">
        <v>172</v>
      </c>
      <c r="BM470" s="238" t="s">
        <v>500</v>
      </c>
    </row>
    <row r="471" s="14" customFormat="1">
      <c r="A471" s="14"/>
      <c r="B471" s="251"/>
      <c r="C471" s="252"/>
      <c r="D471" s="242" t="s">
        <v>174</v>
      </c>
      <c r="E471" s="252"/>
      <c r="F471" s="254" t="s">
        <v>501</v>
      </c>
      <c r="G471" s="252"/>
      <c r="H471" s="255">
        <v>161223.75</v>
      </c>
      <c r="I471" s="256"/>
      <c r="J471" s="252"/>
      <c r="K471" s="252"/>
      <c r="L471" s="257"/>
      <c r="M471" s="258"/>
      <c r="N471" s="259"/>
      <c r="O471" s="259"/>
      <c r="P471" s="259"/>
      <c r="Q471" s="259"/>
      <c r="R471" s="259"/>
      <c r="S471" s="259"/>
      <c r="T471" s="260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1" t="s">
        <v>174</v>
      </c>
      <c r="AU471" s="261" t="s">
        <v>87</v>
      </c>
      <c r="AV471" s="14" t="s">
        <v>87</v>
      </c>
      <c r="AW471" s="14" t="s">
        <v>4</v>
      </c>
      <c r="AX471" s="14" t="s">
        <v>85</v>
      </c>
      <c r="AY471" s="261" t="s">
        <v>165</v>
      </c>
    </row>
    <row r="472" s="2" customFormat="1" ht="49.05" customHeight="1">
      <c r="A472" s="39"/>
      <c r="B472" s="40"/>
      <c r="C472" s="227" t="s">
        <v>502</v>
      </c>
      <c r="D472" s="227" t="s">
        <v>167</v>
      </c>
      <c r="E472" s="228" t="s">
        <v>503</v>
      </c>
      <c r="F472" s="229" t="s">
        <v>504</v>
      </c>
      <c r="G472" s="230" t="s">
        <v>198</v>
      </c>
      <c r="H472" s="231">
        <v>1791.375</v>
      </c>
      <c r="I472" s="232"/>
      <c r="J472" s="233">
        <f>ROUND(I472*H472,2)</f>
        <v>0</v>
      </c>
      <c r="K472" s="229" t="s">
        <v>171</v>
      </c>
      <c r="L472" s="45"/>
      <c r="M472" s="234" t="s">
        <v>1</v>
      </c>
      <c r="N472" s="235" t="s">
        <v>43</v>
      </c>
      <c r="O472" s="92"/>
      <c r="P472" s="236">
        <f>O472*H472</f>
        <v>0</v>
      </c>
      <c r="Q472" s="236">
        <v>0</v>
      </c>
      <c r="R472" s="236">
        <f>Q472*H472</f>
        <v>0</v>
      </c>
      <c r="S472" s="236">
        <v>0</v>
      </c>
      <c r="T472" s="237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8" t="s">
        <v>172</v>
      </c>
      <c r="AT472" s="238" t="s">
        <v>167</v>
      </c>
      <c r="AU472" s="238" t="s">
        <v>87</v>
      </c>
      <c r="AY472" s="18" t="s">
        <v>165</v>
      </c>
      <c r="BE472" s="239">
        <f>IF(N472="základní",J472,0)</f>
        <v>0</v>
      </c>
      <c r="BF472" s="239">
        <f>IF(N472="snížená",J472,0)</f>
        <v>0</v>
      </c>
      <c r="BG472" s="239">
        <f>IF(N472="zákl. přenesená",J472,0)</f>
        <v>0</v>
      </c>
      <c r="BH472" s="239">
        <f>IF(N472="sníž. přenesená",J472,0)</f>
        <v>0</v>
      </c>
      <c r="BI472" s="239">
        <f>IF(N472="nulová",J472,0)</f>
        <v>0</v>
      </c>
      <c r="BJ472" s="18" t="s">
        <v>85</v>
      </c>
      <c r="BK472" s="239">
        <f>ROUND(I472*H472,2)</f>
        <v>0</v>
      </c>
      <c r="BL472" s="18" t="s">
        <v>172</v>
      </c>
      <c r="BM472" s="238" t="s">
        <v>505</v>
      </c>
    </row>
    <row r="473" s="2" customFormat="1" ht="24.15" customHeight="1">
      <c r="A473" s="39"/>
      <c r="B473" s="40"/>
      <c r="C473" s="227" t="s">
        <v>506</v>
      </c>
      <c r="D473" s="227" t="s">
        <v>167</v>
      </c>
      <c r="E473" s="228" t="s">
        <v>507</v>
      </c>
      <c r="F473" s="229" t="s">
        <v>508</v>
      </c>
      <c r="G473" s="230" t="s">
        <v>198</v>
      </c>
      <c r="H473" s="231">
        <v>1791.375</v>
      </c>
      <c r="I473" s="232"/>
      <c r="J473" s="233">
        <f>ROUND(I473*H473,2)</f>
        <v>0</v>
      </c>
      <c r="K473" s="229" t="s">
        <v>171</v>
      </c>
      <c r="L473" s="45"/>
      <c r="M473" s="234" t="s">
        <v>1</v>
      </c>
      <c r="N473" s="235" t="s">
        <v>43</v>
      </c>
      <c r="O473" s="92"/>
      <c r="P473" s="236">
        <f>O473*H473</f>
        <v>0</v>
      </c>
      <c r="Q473" s="236">
        <v>0</v>
      </c>
      <c r="R473" s="236">
        <f>Q473*H473</f>
        <v>0</v>
      </c>
      <c r="S473" s="236">
        <v>0</v>
      </c>
      <c r="T473" s="237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8" t="s">
        <v>172</v>
      </c>
      <c r="AT473" s="238" t="s">
        <v>167</v>
      </c>
      <c r="AU473" s="238" t="s">
        <v>87</v>
      </c>
      <c r="AY473" s="18" t="s">
        <v>165</v>
      </c>
      <c r="BE473" s="239">
        <f>IF(N473="základní",J473,0)</f>
        <v>0</v>
      </c>
      <c r="BF473" s="239">
        <f>IF(N473="snížená",J473,0)</f>
        <v>0</v>
      </c>
      <c r="BG473" s="239">
        <f>IF(N473="zákl. přenesená",J473,0)</f>
        <v>0</v>
      </c>
      <c r="BH473" s="239">
        <f>IF(N473="sníž. přenesená",J473,0)</f>
        <v>0</v>
      </c>
      <c r="BI473" s="239">
        <f>IF(N473="nulová",J473,0)</f>
        <v>0</v>
      </c>
      <c r="BJ473" s="18" t="s">
        <v>85</v>
      </c>
      <c r="BK473" s="239">
        <f>ROUND(I473*H473,2)</f>
        <v>0</v>
      </c>
      <c r="BL473" s="18" t="s">
        <v>172</v>
      </c>
      <c r="BM473" s="238" t="s">
        <v>509</v>
      </c>
    </row>
    <row r="474" s="2" customFormat="1" ht="24.15" customHeight="1">
      <c r="A474" s="39"/>
      <c r="B474" s="40"/>
      <c r="C474" s="227" t="s">
        <v>510</v>
      </c>
      <c r="D474" s="227" t="s">
        <v>167</v>
      </c>
      <c r="E474" s="228" t="s">
        <v>511</v>
      </c>
      <c r="F474" s="229" t="s">
        <v>512</v>
      </c>
      <c r="G474" s="230" t="s">
        <v>198</v>
      </c>
      <c r="H474" s="231">
        <v>161223.75</v>
      </c>
      <c r="I474" s="232"/>
      <c r="J474" s="233">
        <f>ROUND(I474*H474,2)</f>
        <v>0</v>
      </c>
      <c r="K474" s="229" t="s">
        <v>171</v>
      </c>
      <c r="L474" s="45"/>
      <c r="M474" s="234" t="s">
        <v>1</v>
      </c>
      <c r="N474" s="235" t="s">
        <v>43</v>
      </c>
      <c r="O474" s="92"/>
      <c r="P474" s="236">
        <f>O474*H474</f>
        <v>0</v>
      </c>
      <c r="Q474" s="236">
        <v>0</v>
      </c>
      <c r="R474" s="236">
        <f>Q474*H474</f>
        <v>0</v>
      </c>
      <c r="S474" s="236">
        <v>0</v>
      </c>
      <c r="T474" s="23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8" t="s">
        <v>172</v>
      </c>
      <c r="AT474" s="238" t="s">
        <v>167</v>
      </c>
      <c r="AU474" s="238" t="s">
        <v>87</v>
      </c>
      <c r="AY474" s="18" t="s">
        <v>165</v>
      </c>
      <c r="BE474" s="239">
        <f>IF(N474="základní",J474,0)</f>
        <v>0</v>
      </c>
      <c r="BF474" s="239">
        <f>IF(N474="snížená",J474,0)</f>
        <v>0</v>
      </c>
      <c r="BG474" s="239">
        <f>IF(N474="zákl. přenesená",J474,0)</f>
        <v>0</v>
      </c>
      <c r="BH474" s="239">
        <f>IF(N474="sníž. přenesená",J474,0)</f>
        <v>0</v>
      </c>
      <c r="BI474" s="239">
        <f>IF(N474="nulová",J474,0)</f>
        <v>0</v>
      </c>
      <c r="BJ474" s="18" t="s">
        <v>85</v>
      </c>
      <c r="BK474" s="239">
        <f>ROUND(I474*H474,2)</f>
        <v>0</v>
      </c>
      <c r="BL474" s="18" t="s">
        <v>172</v>
      </c>
      <c r="BM474" s="238" t="s">
        <v>513</v>
      </c>
    </row>
    <row r="475" s="14" customFormat="1">
      <c r="A475" s="14"/>
      <c r="B475" s="251"/>
      <c r="C475" s="252"/>
      <c r="D475" s="242" t="s">
        <v>174</v>
      </c>
      <c r="E475" s="252"/>
      <c r="F475" s="254" t="s">
        <v>501</v>
      </c>
      <c r="G475" s="252"/>
      <c r="H475" s="255">
        <v>161223.75</v>
      </c>
      <c r="I475" s="256"/>
      <c r="J475" s="252"/>
      <c r="K475" s="252"/>
      <c r="L475" s="257"/>
      <c r="M475" s="258"/>
      <c r="N475" s="259"/>
      <c r="O475" s="259"/>
      <c r="P475" s="259"/>
      <c r="Q475" s="259"/>
      <c r="R475" s="259"/>
      <c r="S475" s="259"/>
      <c r="T475" s="260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1" t="s">
        <v>174</v>
      </c>
      <c r="AU475" s="261" t="s">
        <v>87</v>
      </c>
      <c r="AV475" s="14" t="s">
        <v>87</v>
      </c>
      <c r="AW475" s="14" t="s">
        <v>4</v>
      </c>
      <c r="AX475" s="14" t="s">
        <v>85</v>
      </c>
      <c r="AY475" s="261" t="s">
        <v>165</v>
      </c>
    </row>
    <row r="476" s="2" customFormat="1" ht="24.15" customHeight="1">
      <c r="A476" s="39"/>
      <c r="B476" s="40"/>
      <c r="C476" s="227" t="s">
        <v>514</v>
      </c>
      <c r="D476" s="227" t="s">
        <v>167</v>
      </c>
      <c r="E476" s="228" t="s">
        <v>515</v>
      </c>
      <c r="F476" s="229" t="s">
        <v>516</v>
      </c>
      <c r="G476" s="230" t="s">
        <v>198</v>
      </c>
      <c r="H476" s="231">
        <v>1791.375</v>
      </c>
      <c r="I476" s="232"/>
      <c r="J476" s="233">
        <f>ROUND(I476*H476,2)</f>
        <v>0</v>
      </c>
      <c r="K476" s="229" t="s">
        <v>171</v>
      </c>
      <c r="L476" s="45"/>
      <c r="M476" s="234" t="s">
        <v>1</v>
      </c>
      <c r="N476" s="235" t="s">
        <v>43</v>
      </c>
      <c r="O476" s="92"/>
      <c r="P476" s="236">
        <f>O476*H476</f>
        <v>0</v>
      </c>
      <c r="Q476" s="236">
        <v>0</v>
      </c>
      <c r="R476" s="236">
        <f>Q476*H476</f>
        <v>0</v>
      </c>
      <c r="S476" s="236">
        <v>0</v>
      </c>
      <c r="T476" s="237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8" t="s">
        <v>172</v>
      </c>
      <c r="AT476" s="238" t="s">
        <v>167</v>
      </c>
      <c r="AU476" s="238" t="s">
        <v>87</v>
      </c>
      <c r="AY476" s="18" t="s">
        <v>165</v>
      </c>
      <c r="BE476" s="239">
        <f>IF(N476="základní",J476,0)</f>
        <v>0</v>
      </c>
      <c r="BF476" s="239">
        <f>IF(N476="snížená",J476,0)</f>
        <v>0</v>
      </c>
      <c r="BG476" s="239">
        <f>IF(N476="zákl. přenesená",J476,0)</f>
        <v>0</v>
      </c>
      <c r="BH476" s="239">
        <f>IF(N476="sníž. přenesená",J476,0)</f>
        <v>0</v>
      </c>
      <c r="BI476" s="239">
        <f>IF(N476="nulová",J476,0)</f>
        <v>0</v>
      </c>
      <c r="BJ476" s="18" t="s">
        <v>85</v>
      </c>
      <c r="BK476" s="239">
        <f>ROUND(I476*H476,2)</f>
        <v>0</v>
      </c>
      <c r="BL476" s="18" t="s">
        <v>172</v>
      </c>
      <c r="BM476" s="238" t="s">
        <v>517</v>
      </c>
    </row>
    <row r="477" s="2" customFormat="1" ht="33" customHeight="1">
      <c r="A477" s="39"/>
      <c r="B477" s="40"/>
      <c r="C477" s="227" t="s">
        <v>518</v>
      </c>
      <c r="D477" s="227" t="s">
        <v>167</v>
      </c>
      <c r="E477" s="228" t="s">
        <v>519</v>
      </c>
      <c r="F477" s="229" t="s">
        <v>520</v>
      </c>
      <c r="G477" s="230" t="s">
        <v>302</v>
      </c>
      <c r="H477" s="231">
        <v>5.7000000000000002</v>
      </c>
      <c r="I477" s="232"/>
      <c r="J477" s="233">
        <f>ROUND(I477*H477,2)</f>
        <v>0</v>
      </c>
      <c r="K477" s="229" t="s">
        <v>171</v>
      </c>
      <c r="L477" s="45"/>
      <c r="M477" s="234" t="s">
        <v>1</v>
      </c>
      <c r="N477" s="235" t="s">
        <v>43</v>
      </c>
      <c r="O477" s="92"/>
      <c r="P477" s="236">
        <f>O477*H477</f>
        <v>0</v>
      </c>
      <c r="Q477" s="236">
        <v>0</v>
      </c>
      <c r="R477" s="236">
        <f>Q477*H477</f>
        <v>0</v>
      </c>
      <c r="S477" s="236">
        <v>0</v>
      </c>
      <c r="T477" s="237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8" t="s">
        <v>172</v>
      </c>
      <c r="AT477" s="238" t="s">
        <v>167</v>
      </c>
      <c r="AU477" s="238" t="s">
        <v>87</v>
      </c>
      <c r="AY477" s="18" t="s">
        <v>165</v>
      </c>
      <c r="BE477" s="239">
        <f>IF(N477="základní",J477,0)</f>
        <v>0</v>
      </c>
      <c r="BF477" s="239">
        <f>IF(N477="snížená",J477,0)</f>
        <v>0</v>
      </c>
      <c r="BG477" s="239">
        <f>IF(N477="zákl. přenesená",J477,0)</f>
        <v>0</v>
      </c>
      <c r="BH477" s="239">
        <f>IF(N477="sníž. přenesená",J477,0)</f>
        <v>0</v>
      </c>
      <c r="BI477" s="239">
        <f>IF(N477="nulová",J477,0)</f>
        <v>0</v>
      </c>
      <c r="BJ477" s="18" t="s">
        <v>85</v>
      </c>
      <c r="BK477" s="239">
        <f>ROUND(I477*H477,2)</f>
        <v>0</v>
      </c>
      <c r="BL477" s="18" t="s">
        <v>172</v>
      </c>
      <c r="BM477" s="238" t="s">
        <v>521</v>
      </c>
    </row>
    <row r="478" s="13" customFormat="1">
      <c r="A478" s="13"/>
      <c r="B478" s="240"/>
      <c r="C478" s="241"/>
      <c r="D478" s="242" t="s">
        <v>174</v>
      </c>
      <c r="E478" s="243" t="s">
        <v>1</v>
      </c>
      <c r="F478" s="244" t="s">
        <v>176</v>
      </c>
      <c r="G478" s="241"/>
      <c r="H478" s="243" t="s">
        <v>1</v>
      </c>
      <c r="I478" s="245"/>
      <c r="J478" s="241"/>
      <c r="K478" s="241"/>
      <c r="L478" s="246"/>
      <c r="M478" s="247"/>
      <c r="N478" s="248"/>
      <c r="O478" s="248"/>
      <c r="P478" s="248"/>
      <c r="Q478" s="248"/>
      <c r="R478" s="248"/>
      <c r="S478" s="248"/>
      <c r="T478" s="249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0" t="s">
        <v>174</v>
      </c>
      <c r="AU478" s="250" t="s">
        <v>87</v>
      </c>
      <c r="AV478" s="13" t="s">
        <v>85</v>
      </c>
      <c r="AW478" s="13" t="s">
        <v>34</v>
      </c>
      <c r="AX478" s="13" t="s">
        <v>78</v>
      </c>
      <c r="AY478" s="250" t="s">
        <v>165</v>
      </c>
    </row>
    <row r="479" s="14" customFormat="1">
      <c r="A479" s="14"/>
      <c r="B479" s="251"/>
      <c r="C479" s="252"/>
      <c r="D479" s="242" t="s">
        <v>174</v>
      </c>
      <c r="E479" s="253" t="s">
        <v>1</v>
      </c>
      <c r="F479" s="254" t="s">
        <v>522</v>
      </c>
      <c r="G479" s="252"/>
      <c r="H479" s="255">
        <v>4</v>
      </c>
      <c r="I479" s="256"/>
      <c r="J479" s="252"/>
      <c r="K479" s="252"/>
      <c r="L479" s="257"/>
      <c r="M479" s="258"/>
      <c r="N479" s="259"/>
      <c r="O479" s="259"/>
      <c r="P479" s="259"/>
      <c r="Q479" s="259"/>
      <c r="R479" s="259"/>
      <c r="S479" s="259"/>
      <c r="T479" s="260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61" t="s">
        <v>174</v>
      </c>
      <c r="AU479" s="261" t="s">
        <v>87</v>
      </c>
      <c r="AV479" s="14" t="s">
        <v>87</v>
      </c>
      <c r="AW479" s="14" t="s">
        <v>34</v>
      </c>
      <c r="AX479" s="14" t="s">
        <v>78</v>
      </c>
      <c r="AY479" s="261" t="s">
        <v>165</v>
      </c>
    </row>
    <row r="480" s="13" customFormat="1">
      <c r="A480" s="13"/>
      <c r="B480" s="240"/>
      <c r="C480" s="241"/>
      <c r="D480" s="242" t="s">
        <v>174</v>
      </c>
      <c r="E480" s="243" t="s">
        <v>1</v>
      </c>
      <c r="F480" s="244" t="s">
        <v>202</v>
      </c>
      <c r="G480" s="241"/>
      <c r="H480" s="243" t="s">
        <v>1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0" t="s">
        <v>174</v>
      </c>
      <c r="AU480" s="250" t="s">
        <v>87</v>
      </c>
      <c r="AV480" s="13" t="s">
        <v>85</v>
      </c>
      <c r="AW480" s="13" t="s">
        <v>34</v>
      </c>
      <c r="AX480" s="13" t="s">
        <v>78</v>
      </c>
      <c r="AY480" s="250" t="s">
        <v>165</v>
      </c>
    </row>
    <row r="481" s="14" customFormat="1">
      <c r="A481" s="14"/>
      <c r="B481" s="251"/>
      <c r="C481" s="252"/>
      <c r="D481" s="242" t="s">
        <v>174</v>
      </c>
      <c r="E481" s="253" t="s">
        <v>1</v>
      </c>
      <c r="F481" s="254" t="s">
        <v>523</v>
      </c>
      <c r="G481" s="252"/>
      <c r="H481" s="255">
        <v>1.7</v>
      </c>
      <c r="I481" s="256"/>
      <c r="J481" s="252"/>
      <c r="K481" s="252"/>
      <c r="L481" s="257"/>
      <c r="M481" s="258"/>
      <c r="N481" s="259"/>
      <c r="O481" s="259"/>
      <c r="P481" s="259"/>
      <c r="Q481" s="259"/>
      <c r="R481" s="259"/>
      <c r="S481" s="259"/>
      <c r="T481" s="260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1" t="s">
        <v>174</v>
      </c>
      <c r="AU481" s="261" t="s">
        <v>87</v>
      </c>
      <c r="AV481" s="14" t="s">
        <v>87</v>
      </c>
      <c r="AW481" s="14" t="s">
        <v>34</v>
      </c>
      <c r="AX481" s="14" t="s">
        <v>78</v>
      </c>
      <c r="AY481" s="261" t="s">
        <v>165</v>
      </c>
    </row>
    <row r="482" s="15" customFormat="1">
      <c r="A482" s="15"/>
      <c r="B482" s="262"/>
      <c r="C482" s="263"/>
      <c r="D482" s="242" t="s">
        <v>174</v>
      </c>
      <c r="E482" s="264" t="s">
        <v>1</v>
      </c>
      <c r="F482" s="265" t="s">
        <v>189</v>
      </c>
      <c r="G482" s="263"/>
      <c r="H482" s="266">
        <v>5.7000000000000002</v>
      </c>
      <c r="I482" s="267"/>
      <c r="J482" s="263"/>
      <c r="K482" s="263"/>
      <c r="L482" s="268"/>
      <c r="M482" s="269"/>
      <c r="N482" s="270"/>
      <c r="O482" s="270"/>
      <c r="P482" s="270"/>
      <c r="Q482" s="270"/>
      <c r="R482" s="270"/>
      <c r="S482" s="270"/>
      <c r="T482" s="271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72" t="s">
        <v>174</v>
      </c>
      <c r="AU482" s="272" t="s">
        <v>87</v>
      </c>
      <c r="AV482" s="15" t="s">
        <v>172</v>
      </c>
      <c r="AW482" s="15" t="s">
        <v>34</v>
      </c>
      <c r="AX482" s="15" t="s">
        <v>85</v>
      </c>
      <c r="AY482" s="272" t="s">
        <v>165</v>
      </c>
    </row>
    <row r="483" s="2" customFormat="1" ht="24.15" customHeight="1">
      <c r="A483" s="39"/>
      <c r="B483" s="40"/>
      <c r="C483" s="227" t="s">
        <v>524</v>
      </c>
      <c r="D483" s="227" t="s">
        <v>167</v>
      </c>
      <c r="E483" s="228" t="s">
        <v>525</v>
      </c>
      <c r="F483" s="229" t="s">
        <v>526</v>
      </c>
      <c r="G483" s="230" t="s">
        <v>302</v>
      </c>
      <c r="H483" s="231">
        <v>5.2000000000000002</v>
      </c>
      <c r="I483" s="232"/>
      <c r="J483" s="233">
        <f>ROUND(I483*H483,2)</f>
        <v>0</v>
      </c>
      <c r="K483" s="229" t="s">
        <v>171</v>
      </c>
      <c r="L483" s="45"/>
      <c r="M483" s="234" t="s">
        <v>1</v>
      </c>
      <c r="N483" s="235" t="s">
        <v>43</v>
      </c>
      <c r="O483" s="92"/>
      <c r="P483" s="236">
        <f>O483*H483</f>
        <v>0</v>
      </c>
      <c r="Q483" s="236">
        <v>0</v>
      </c>
      <c r="R483" s="236">
        <f>Q483*H483</f>
        <v>0</v>
      </c>
      <c r="S483" s="236">
        <v>0</v>
      </c>
      <c r="T483" s="237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8" t="s">
        <v>172</v>
      </c>
      <c r="AT483" s="238" t="s">
        <v>167</v>
      </c>
      <c r="AU483" s="238" t="s">
        <v>87</v>
      </c>
      <c r="AY483" s="18" t="s">
        <v>165</v>
      </c>
      <c r="BE483" s="239">
        <f>IF(N483="základní",J483,0)</f>
        <v>0</v>
      </c>
      <c r="BF483" s="239">
        <f>IF(N483="snížená",J483,0)</f>
        <v>0</v>
      </c>
      <c r="BG483" s="239">
        <f>IF(N483="zákl. přenesená",J483,0)</f>
        <v>0</v>
      </c>
      <c r="BH483" s="239">
        <f>IF(N483="sníž. přenesená",J483,0)</f>
        <v>0</v>
      </c>
      <c r="BI483" s="239">
        <f>IF(N483="nulová",J483,0)</f>
        <v>0</v>
      </c>
      <c r="BJ483" s="18" t="s">
        <v>85</v>
      </c>
      <c r="BK483" s="239">
        <f>ROUND(I483*H483,2)</f>
        <v>0</v>
      </c>
      <c r="BL483" s="18" t="s">
        <v>172</v>
      </c>
      <c r="BM483" s="238" t="s">
        <v>527</v>
      </c>
    </row>
    <row r="484" s="13" customFormat="1">
      <c r="A484" s="13"/>
      <c r="B484" s="240"/>
      <c r="C484" s="241"/>
      <c r="D484" s="242" t="s">
        <v>174</v>
      </c>
      <c r="E484" s="243" t="s">
        <v>1</v>
      </c>
      <c r="F484" s="244" t="s">
        <v>202</v>
      </c>
      <c r="G484" s="241"/>
      <c r="H484" s="243" t="s">
        <v>1</v>
      </c>
      <c r="I484" s="245"/>
      <c r="J484" s="241"/>
      <c r="K484" s="241"/>
      <c r="L484" s="246"/>
      <c r="M484" s="247"/>
      <c r="N484" s="248"/>
      <c r="O484" s="248"/>
      <c r="P484" s="248"/>
      <c r="Q484" s="248"/>
      <c r="R484" s="248"/>
      <c r="S484" s="248"/>
      <c r="T484" s="249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0" t="s">
        <v>174</v>
      </c>
      <c r="AU484" s="250" t="s">
        <v>87</v>
      </c>
      <c r="AV484" s="13" t="s">
        <v>85</v>
      </c>
      <c r="AW484" s="13" t="s">
        <v>34</v>
      </c>
      <c r="AX484" s="13" t="s">
        <v>78</v>
      </c>
      <c r="AY484" s="250" t="s">
        <v>165</v>
      </c>
    </row>
    <row r="485" s="14" customFormat="1">
      <c r="A485" s="14"/>
      <c r="B485" s="251"/>
      <c r="C485" s="252"/>
      <c r="D485" s="242" t="s">
        <v>174</v>
      </c>
      <c r="E485" s="253" t="s">
        <v>1</v>
      </c>
      <c r="F485" s="254" t="s">
        <v>528</v>
      </c>
      <c r="G485" s="252"/>
      <c r="H485" s="255">
        <v>5.2000000000000002</v>
      </c>
      <c r="I485" s="256"/>
      <c r="J485" s="252"/>
      <c r="K485" s="252"/>
      <c r="L485" s="257"/>
      <c r="M485" s="258"/>
      <c r="N485" s="259"/>
      <c r="O485" s="259"/>
      <c r="P485" s="259"/>
      <c r="Q485" s="259"/>
      <c r="R485" s="259"/>
      <c r="S485" s="259"/>
      <c r="T485" s="260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61" t="s">
        <v>174</v>
      </c>
      <c r="AU485" s="261" t="s">
        <v>87</v>
      </c>
      <c r="AV485" s="14" t="s">
        <v>87</v>
      </c>
      <c r="AW485" s="14" t="s">
        <v>34</v>
      </c>
      <c r="AX485" s="14" t="s">
        <v>85</v>
      </c>
      <c r="AY485" s="261" t="s">
        <v>165</v>
      </c>
    </row>
    <row r="486" s="2" customFormat="1" ht="33" customHeight="1">
      <c r="A486" s="39"/>
      <c r="B486" s="40"/>
      <c r="C486" s="227" t="s">
        <v>529</v>
      </c>
      <c r="D486" s="227" t="s">
        <v>167</v>
      </c>
      <c r="E486" s="228" t="s">
        <v>530</v>
      </c>
      <c r="F486" s="229" t="s">
        <v>531</v>
      </c>
      <c r="G486" s="230" t="s">
        <v>302</v>
      </c>
      <c r="H486" s="231">
        <v>513</v>
      </c>
      <c r="I486" s="232"/>
      <c r="J486" s="233">
        <f>ROUND(I486*H486,2)</f>
        <v>0</v>
      </c>
      <c r="K486" s="229" t="s">
        <v>171</v>
      </c>
      <c r="L486" s="45"/>
      <c r="M486" s="234" t="s">
        <v>1</v>
      </c>
      <c r="N486" s="235" t="s">
        <v>43</v>
      </c>
      <c r="O486" s="92"/>
      <c r="P486" s="236">
        <f>O486*H486</f>
        <v>0</v>
      </c>
      <c r="Q486" s="236">
        <v>0</v>
      </c>
      <c r="R486" s="236">
        <f>Q486*H486</f>
        <v>0</v>
      </c>
      <c r="S486" s="236">
        <v>0</v>
      </c>
      <c r="T486" s="237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8" t="s">
        <v>172</v>
      </c>
      <c r="AT486" s="238" t="s">
        <v>167</v>
      </c>
      <c r="AU486" s="238" t="s">
        <v>87</v>
      </c>
      <c r="AY486" s="18" t="s">
        <v>165</v>
      </c>
      <c r="BE486" s="239">
        <f>IF(N486="základní",J486,0)</f>
        <v>0</v>
      </c>
      <c r="BF486" s="239">
        <f>IF(N486="snížená",J486,0)</f>
        <v>0</v>
      </c>
      <c r="BG486" s="239">
        <f>IF(N486="zákl. přenesená",J486,0)</f>
        <v>0</v>
      </c>
      <c r="BH486" s="239">
        <f>IF(N486="sníž. přenesená",J486,0)</f>
        <v>0</v>
      </c>
      <c r="BI486" s="239">
        <f>IF(N486="nulová",J486,0)</f>
        <v>0</v>
      </c>
      <c r="BJ486" s="18" t="s">
        <v>85</v>
      </c>
      <c r="BK486" s="239">
        <f>ROUND(I486*H486,2)</f>
        <v>0</v>
      </c>
      <c r="BL486" s="18" t="s">
        <v>172</v>
      </c>
      <c r="BM486" s="238" t="s">
        <v>532</v>
      </c>
    </row>
    <row r="487" s="14" customFormat="1">
      <c r="A487" s="14"/>
      <c r="B487" s="251"/>
      <c r="C487" s="252"/>
      <c r="D487" s="242" t="s">
        <v>174</v>
      </c>
      <c r="E487" s="252"/>
      <c r="F487" s="254" t="s">
        <v>533</v>
      </c>
      <c r="G487" s="252"/>
      <c r="H487" s="255">
        <v>513</v>
      </c>
      <c r="I487" s="256"/>
      <c r="J487" s="252"/>
      <c r="K487" s="252"/>
      <c r="L487" s="257"/>
      <c r="M487" s="258"/>
      <c r="N487" s="259"/>
      <c r="O487" s="259"/>
      <c r="P487" s="259"/>
      <c r="Q487" s="259"/>
      <c r="R487" s="259"/>
      <c r="S487" s="259"/>
      <c r="T487" s="260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1" t="s">
        <v>174</v>
      </c>
      <c r="AU487" s="261" t="s">
        <v>87</v>
      </c>
      <c r="AV487" s="14" t="s">
        <v>87</v>
      </c>
      <c r="AW487" s="14" t="s">
        <v>4</v>
      </c>
      <c r="AX487" s="14" t="s">
        <v>85</v>
      </c>
      <c r="AY487" s="261" t="s">
        <v>165</v>
      </c>
    </row>
    <row r="488" s="2" customFormat="1" ht="33" customHeight="1">
      <c r="A488" s="39"/>
      <c r="B488" s="40"/>
      <c r="C488" s="227" t="s">
        <v>534</v>
      </c>
      <c r="D488" s="227" t="s">
        <v>167</v>
      </c>
      <c r="E488" s="228" t="s">
        <v>535</v>
      </c>
      <c r="F488" s="229" t="s">
        <v>536</v>
      </c>
      <c r="G488" s="230" t="s">
        <v>302</v>
      </c>
      <c r="H488" s="231">
        <v>468</v>
      </c>
      <c r="I488" s="232"/>
      <c r="J488" s="233">
        <f>ROUND(I488*H488,2)</f>
        <v>0</v>
      </c>
      <c r="K488" s="229" t="s">
        <v>171</v>
      </c>
      <c r="L488" s="45"/>
      <c r="M488" s="234" t="s">
        <v>1</v>
      </c>
      <c r="N488" s="235" t="s">
        <v>43</v>
      </c>
      <c r="O488" s="92"/>
      <c r="P488" s="236">
        <f>O488*H488</f>
        <v>0</v>
      </c>
      <c r="Q488" s="236">
        <v>0</v>
      </c>
      <c r="R488" s="236">
        <f>Q488*H488</f>
        <v>0</v>
      </c>
      <c r="S488" s="236">
        <v>0</v>
      </c>
      <c r="T488" s="237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8" t="s">
        <v>172</v>
      </c>
      <c r="AT488" s="238" t="s">
        <v>167</v>
      </c>
      <c r="AU488" s="238" t="s">
        <v>87</v>
      </c>
      <c r="AY488" s="18" t="s">
        <v>165</v>
      </c>
      <c r="BE488" s="239">
        <f>IF(N488="základní",J488,0)</f>
        <v>0</v>
      </c>
      <c r="BF488" s="239">
        <f>IF(N488="snížená",J488,0)</f>
        <v>0</v>
      </c>
      <c r="BG488" s="239">
        <f>IF(N488="zákl. přenesená",J488,0)</f>
        <v>0</v>
      </c>
      <c r="BH488" s="239">
        <f>IF(N488="sníž. přenesená",J488,0)</f>
        <v>0</v>
      </c>
      <c r="BI488" s="239">
        <f>IF(N488="nulová",J488,0)</f>
        <v>0</v>
      </c>
      <c r="BJ488" s="18" t="s">
        <v>85</v>
      </c>
      <c r="BK488" s="239">
        <f>ROUND(I488*H488,2)</f>
        <v>0</v>
      </c>
      <c r="BL488" s="18" t="s">
        <v>172</v>
      </c>
      <c r="BM488" s="238" t="s">
        <v>537</v>
      </c>
    </row>
    <row r="489" s="14" customFormat="1">
      <c r="A489" s="14"/>
      <c r="B489" s="251"/>
      <c r="C489" s="252"/>
      <c r="D489" s="242" t="s">
        <v>174</v>
      </c>
      <c r="E489" s="252"/>
      <c r="F489" s="254" t="s">
        <v>538</v>
      </c>
      <c r="G489" s="252"/>
      <c r="H489" s="255">
        <v>468</v>
      </c>
      <c r="I489" s="256"/>
      <c r="J489" s="252"/>
      <c r="K489" s="252"/>
      <c r="L489" s="257"/>
      <c r="M489" s="258"/>
      <c r="N489" s="259"/>
      <c r="O489" s="259"/>
      <c r="P489" s="259"/>
      <c r="Q489" s="259"/>
      <c r="R489" s="259"/>
      <c r="S489" s="259"/>
      <c r="T489" s="26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1" t="s">
        <v>174</v>
      </c>
      <c r="AU489" s="261" t="s">
        <v>87</v>
      </c>
      <c r="AV489" s="14" t="s">
        <v>87</v>
      </c>
      <c r="AW489" s="14" t="s">
        <v>4</v>
      </c>
      <c r="AX489" s="14" t="s">
        <v>85</v>
      </c>
      <c r="AY489" s="261" t="s">
        <v>165</v>
      </c>
    </row>
    <row r="490" s="2" customFormat="1" ht="33" customHeight="1">
      <c r="A490" s="39"/>
      <c r="B490" s="40"/>
      <c r="C490" s="227" t="s">
        <v>539</v>
      </c>
      <c r="D490" s="227" t="s">
        <v>167</v>
      </c>
      <c r="E490" s="228" t="s">
        <v>540</v>
      </c>
      <c r="F490" s="229" t="s">
        <v>541</v>
      </c>
      <c r="G490" s="230" t="s">
        <v>302</v>
      </c>
      <c r="H490" s="231">
        <v>5.7000000000000002</v>
      </c>
      <c r="I490" s="232"/>
      <c r="J490" s="233">
        <f>ROUND(I490*H490,2)</f>
        <v>0</v>
      </c>
      <c r="K490" s="229" t="s">
        <v>171</v>
      </c>
      <c r="L490" s="45"/>
      <c r="M490" s="234" t="s">
        <v>1</v>
      </c>
      <c r="N490" s="235" t="s">
        <v>43</v>
      </c>
      <c r="O490" s="92"/>
      <c r="P490" s="236">
        <f>O490*H490</f>
        <v>0</v>
      </c>
      <c r="Q490" s="236">
        <v>0</v>
      </c>
      <c r="R490" s="236">
        <f>Q490*H490</f>
        <v>0</v>
      </c>
      <c r="S490" s="236">
        <v>0</v>
      </c>
      <c r="T490" s="237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8" t="s">
        <v>172</v>
      </c>
      <c r="AT490" s="238" t="s">
        <v>167</v>
      </c>
      <c r="AU490" s="238" t="s">
        <v>87</v>
      </c>
      <c r="AY490" s="18" t="s">
        <v>165</v>
      </c>
      <c r="BE490" s="239">
        <f>IF(N490="základní",J490,0)</f>
        <v>0</v>
      </c>
      <c r="BF490" s="239">
        <f>IF(N490="snížená",J490,0)</f>
        <v>0</v>
      </c>
      <c r="BG490" s="239">
        <f>IF(N490="zákl. přenesená",J490,0)</f>
        <v>0</v>
      </c>
      <c r="BH490" s="239">
        <f>IF(N490="sníž. přenesená",J490,0)</f>
        <v>0</v>
      </c>
      <c r="BI490" s="239">
        <f>IF(N490="nulová",J490,0)</f>
        <v>0</v>
      </c>
      <c r="BJ490" s="18" t="s">
        <v>85</v>
      </c>
      <c r="BK490" s="239">
        <f>ROUND(I490*H490,2)</f>
        <v>0</v>
      </c>
      <c r="BL490" s="18" t="s">
        <v>172</v>
      </c>
      <c r="BM490" s="238" t="s">
        <v>542</v>
      </c>
    </row>
    <row r="491" s="2" customFormat="1" ht="24.15" customHeight="1">
      <c r="A491" s="39"/>
      <c r="B491" s="40"/>
      <c r="C491" s="227" t="s">
        <v>543</v>
      </c>
      <c r="D491" s="227" t="s">
        <v>167</v>
      </c>
      <c r="E491" s="228" t="s">
        <v>544</v>
      </c>
      <c r="F491" s="229" t="s">
        <v>545</v>
      </c>
      <c r="G491" s="230" t="s">
        <v>302</v>
      </c>
      <c r="H491" s="231">
        <v>5.2000000000000002</v>
      </c>
      <c r="I491" s="232"/>
      <c r="J491" s="233">
        <f>ROUND(I491*H491,2)</f>
        <v>0</v>
      </c>
      <c r="K491" s="229" t="s">
        <v>171</v>
      </c>
      <c r="L491" s="45"/>
      <c r="M491" s="234" t="s">
        <v>1</v>
      </c>
      <c r="N491" s="235" t="s">
        <v>43</v>
      </c>
      <c r="O491" s="92"/>
      <c r="P491" s="236">
        <f>O491*H491</f>
        <v>0</v>
      </c>
      <c r="Q491" s="236">
        <v>0</v>
      </c>
      <c r="R491" s="236">
        <f>Q491*H491</f>
        <v>0</v>
      </c>
      <c r="S491" s="236">
        <v>0</v>
      </c>
      <c r="T491" s="237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8" t="s">
        <v>172</v>
      </c>
      <c r="AT491" s="238" t="s">
        <v>167</v>
      </c>
      <c r="AU491" s="238" t="s">
        <v>87</v>
      </c>
      <c r="AY491" s="18" t="s">
        <v>165</v>
      </c>
      <c r="BE491" s="239">
        <f>IF(N491="základní",J491,0)</f>
        <v>0</v>
      </c>
      <c r="BF491" s="239">
        <f>IF(N491="snížená",J491,0)</f>
        <v>0</v>
      </c>
      <c r="BG491" s="239">
        <f>IF(N491="zákl. přenesená",J491,0)</f>
        <v>0</v>
      </c>
      <c r="BH491" s="239">
        <f>IF(N491="sníž. přenesená",J491,0)</f>
        <v>0</v>
      </c>
      <c r="BI491" s="239">
        <f>IF(N491="nulová",J491,0)</f>
        <v>0</v>
      </c>
      <c r="BJ491" s="18" t="s">
        <v>85</v>
      </c>
      <c r="BK491" s="239">
        <f>ROUND(I491*H491,2)</f>
        <v>0</v>
      </c>
      <c r="BL491" s="18" t="s">
        <v>172</v>
      </c>
      <c r="BM491" s="238" t="s">
        <v>546</v>
      </c>
    </row>
    <row r="492" s="2" customFormat="1" ht="33" customHeight="1">
      <c r="A492" s="39"/>
      <c r="B492" s="40"/>
      <c r="C492" s="227" t="s">
        <v>547</v>
      </c>
      <c r="D492" s="227" t="s">
        <v>167</v>
      </c>
      <c r="E492" s="228" t="s">
        <v>548</v>
      </c>
      <c r="F492" s="229" t="s">
        <v>549</v>
      </c>
      <c r="G492" s="230" t="s">
        <v>550</v>
      </c>
      <c r="H492" s="231">
        <v>180</v>
      </c>
      <c r="I492" s="232"/>
      <c r="J492" s="233">
        <f>ROUND(I492*H492,2)</f>
        <v>0</v>
      </c>
      <c r="K492" s="229" t="s">
        <v>171</v>
      </c>
      <c r="L492" s="45"/>
      <c r="M492" s="234" t="s">
        <v>1</v>
      </c>
      <c r="N492" s="235" t="s">
        <v>43</v>
      </c>
      <c r="O492" s="92"/>
      <c r="P492" s="236">
        <f>O492*H492</f>
        <v>0</v>
      </c>
      <c r="Q492" s="236">
        <v>0</v>
      </c>
      <c r="R492" s="236">
        <f>Q492*H492</f>
        <v>0</v>
      </c>
      <c r="S492" s="236">
        <v>0</v>
      </c>
      <c r="T492" s="237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8" t="s">
        <v>172</v>
      </c>
      <c r="AT492" s="238" t="s">
        <v>167</v>
      </c>
      <c r="AU492" s="238" t="s">
        <v>87</v>
      </c>
      <c r="AY492" s="18" t="s">
        <v>165</v>
      </c>
      <c r="BE492" s="239">
        <f>IF(N492="základní",J492,0)</f>
        <v>0</v>
      </c>
      <c r="BF492" s="239">
        <f>IF(N492="snížená",J492,0)</f>
        <v>0</v>
      </c>
      <c r="BG492" s="239">
        <f>IF(N492="zákl. přenesená",J492,0)</f>
        <v>0</v>
      </c>
      <c r="BH492" s="239">
        <f>IF(N492="sníž. přenesená",J492,0)</f>
        <v>0</v>
      </c>
      <c r="BI492" s="239">
        <f>IF(N492="nulová",J492,0)</f>
        <v>0</v>
      </c>
      <c r="BJ492" s="18" t="s">
        <v>85</v>
      </c>
      <c r="BK492" s="239">
        <f>ROUND(I492*H492,2)</f>
        <v>0</v>
      </c>
      <c r="BL492" s="18" t="s">
        <v>172</v>
      </c>
      <c r="BM492" s="238" t="s">
        <v>551</v>
      </c>
    </row>
    <row r="493" s="13" customFormat="1">
      <c r="A493" s="13"/>
      <c r="B493" s="240"/>
      <c r="C493" s="241"/>
      <c r="D493" s="242" t="s">
        <v>174</v>
      </c>
      <c r="E493" s="243" t="s">
        <v>1</v>
      </c>
      <c r="F493" s="244" t="s">
        <v>552</v>
      </c>
      <c r="G493" s="241"/>
      <c r="H493" s="243" t="s">
        <v>1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0" t="s">
        <v>174</v>
      </c>
      <c r="AU493" s="250" t="s">
        <v>87</v>
      </c>
      <c r="AV493" s="13" t="s">
        <v>85</v>
      </c>
      <c r="AW493" s="13" t="s">
        <v>34</v>
      </c>
      <c r="AX493" s="13" t="s">
        <v>78</v>
      </c>
      <c r="AY493" s="250" t="s">
        <v>165</v>
      </c>
    </row>
    <row r="494" s="14" customFormat="1">
      <c r="A494" s="14"/>
      <c r="B494" s="251"/>
      <c r="C494" s="252"/>
      <c r="D494" s="242" t="s">
        <v>174</v>
      </c>
      <c r="E494" s="253" t="s">
        <v>1</v>
      </c>
      <c r="F494" s="254" t="s">
        <v>553</v>
      </c>
      <c r="G494" s="252"/>
      <c r="H494" s="255">
        <v>180</v>
      </c>
      <c r="I494" s="256"/>
      <c r="J494" s="252"/>
      <c r="K494" s="252"/>
      <c r="L494" s="257"/>
      <c r="M494" s="258"/>
      <c r="N494" s="259"/>
      <c r="O494" s="259"/>
      <c r="P494" s="259"/>
      <c r="Q494" s="259"/>
      <c r="R494" s="259"/>
      <c r="S494" s="259"/>
      <c r="T494" s="260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1" t="s">
        <v>174</v>
      </c>
      <c r="AU494" s="261" t="s">
        <v>87</v>
      </c>
      <c r="AV494" s="14" t="s">
        <v>87</v>
      </c>
      <c r="AW494" s="14" t="s">
        <v>34</v>
      </c>
      <c r="AX494" s="14" t="s">
        <v>85</v>
      </c>
      <c r="AY494" s="261" t="s">
        <v>165</v>
      </c>
    </row>
    <row r="495" s="2" customFormat="1" ht="37.8" customHeight="1">
      <c r="A495" s="39"/>
      <c r="B495" s="40"/>
      <c r="C495" s="227" t="s">
        <v>554</v>
      </c>
      <c r="D495" s="227" t="s">
        <v>167</v>
      </c>
      <c r="E495" s="228" t="s">
        <v>555</v>
      </c>
      <c r="F495" s="229" t="s">
        <v>556</v>
      </c>
      <c r="G495" s="230" t="s">
        <v>198</v>
      </c>
      <c r="H495" s="231">
        <v>117.91200000000001</v>
      </c>
      <c r="I495" s="232"/>
      <c r="J495" s="233">
        <f>ROUND(I495*H495,2)</f>
        <v>0</v>
      </c>
      <c r="K495" s="229" t="s">
        <v>171</v>
      </c>
      <c r="L495" s="45"/>
      <c r="M495" s="234" t="s">
        <v>1</v>
      </c>
      <c r="N495" s="235" t="s">
        <v>43</v>
      </c>
      <c r="O495" s="92"/>
      <c r="P495" s="236">
        <f>O495*H495</f>
        <v>0</v>
      </c>
      <c r="Q495" s="236">
        <v>0.00012999999999999999</v>
      </c>
      <c r="R495" s="236">
        <f>Q495*H495</f>
        <v>0.01532856</v>
      </c>
      <c r="S495" s="236">
        <v>0</v>
      </c>
      <c r="T495" s="237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8" t="s">
        <v>172</v>
      </c>
      <c r="AT495" s="238" t="s">
        <v>167</v>
      </c>
      <c r="AU495" s="238" t="s">
        <v>87</v>
      </c>
      <c r="AY495" s="18" t="s">
        <v>165</v>
      </c>
      <c r="BE495" s="239">
        <f>IF(N495="základní",J495,0)</f>
        <v>0</v>
      </c>
      <c r="BF495" s="239">
        <f>IF(N495="snížená",J495,0)</f>
        <v>0</v>
      </c>
      <c r="BG495" s="239">
        <f>IF(N495="zákl. přenesená",J495,0)</f>
        <v>0</v>
      </c>
      <c r="BH495" s="239">
        <f>IF(N495="sníž. přenesená",J495,0)</f>
        <v>0</v>
      </c>
      <c r="BI495" s="239">
        <f>IF(N495="nulová",J495,0)</f>
        <v>0</v>
      </c>
      <c r="BJ495" s="18" t="s">
        <v>85</v>
      </c>
      <c r="BK495" s="239">
        <f>ROUND(I495*H495,2)</f>
        <v>0</v>
      </c>
      <c r="BL495" s="18" t="s">
        <v>172</v>
      </c>
      <c r="BM495" s="238" t="s">
        <v>557</v>
      </c>
    </row>
    <row r="496" s="13" customFormat="1">
      <c r="A496" s="13"/>
      <c r="B496" s="240"/>
      <c r="C496" s="241"/>
      <c r="D496" s="242" t="s">
        <v>174</v>
      </c>
      <c r="E496" s="243" t="s">
        <v>1</v>
      </c>
      <c r="F496" s="244" t="s">
        <v>558</v>
      </c>
      <c r="G496" s="241"/>
      <c r="H496" s="243" t="s">
        <v>1</v>
      </c>
      <c r="I496" s="245"/>
      <c r="J496" s="241"/>
      <c r="K496" s="241"/>
      <c r="L496" s="246"/>
      <c r="M496" s="247"/>
      <c r="N496" s="248"/>
      <c r="O496" s="248"/>
      <c r="P496" s="248"/>
      <c r="Q496" s="248"/>
      <c r="R496" s="248"/>
      <c r="S496" s="248"/>
      <c r="T496" s="249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50" t="s">
        <v>174</v>
      </c>
      <c r="AU496" s="250" t="s">
        <v>87</v>
      </c>
      <c r="AV496" s="13" t="s">
        <v>85</v>
      </c>
      <c r="AW496" s="13" t="s">
        <v>34</v>
      </c>
      <c r="AX496" s="13" t="s">
        <v>78</v>
      </c>
      <c r="AY496" s="250" t="s">
        <v>165</v>
      </c>
    </row>
    <row r="497" s="13" customFormat="1">
      <c r="A497" s="13"/>
      <c r="B497" s="240"/>
      <c r="C497" s="241"/>
      <c r="D497" s="242" t="s">
        <v>174</v>
      </c>
      <c r="E497" s="243" t="s">
        <v>1</v>
      </c>
      <c r="F497" s="244" t="s">
        <v>176</v>
      </c>
      <c r="G497" s="241"/>
      <c r="H497" s="243" t="s">
        <v>1</v>
      </c>
      <c r="I497" s="245"/>
      <c r="J497" s="241"/>
      <c r="K497" s="241"/>
      <c r="L497" s="246"/>
      <c r="M497" s="247"/>
      <c r="N497" s="248"/>
      <c r="O497" s="248"/>
      <c r="P497" s="248"/>
      <c r="Q497" s="248"/>
      <c r="R497" s="248"/>
      <c r="S497" s="248"/>
      <c r="T497" s="249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0" t="s">
        <v>174</v>
      </c>
      <c r="AU497" s="250" t="s">
        <v>87</v>
      </c>
      <c r="AV497" s="13" t="s">
        <v>85</v>
      </c>
      <c r="AW497" s="13" t="s">
        <v>34</v>
      </c>
      <c r="AX497" s="13" t="s">
        <v>78</v>
      </c>
      <c r="AY497" s="250" t="s">
        <v>165</v>
      </c>
    </row>
    <row r="498" s="14" customFormat="1">
      <c r="A498" s="14"/>
      <c r="B498" s="251"/>
      <c r="C498" s="252"/>
      <c r="D498" s="242" t="s">
        <v>174</v>
      </c>
      <c r="E498" s="253" t="s">
        <v>1</v>
      </c>
      <c r="F498" s="254" t="s">
        <v>559</v>
      </c>
      <c r="G498" s="252"/>
      <c r="H498" s="255">
        <v>4.6200000000000001</v>
      </c>
      <c r="I498" s="256"/>
      <c r="J498" s="252"/>
      <c r="K498" s="252"/>
      <c r="L498" s="257"/>
      <c r="M498" s="258"/>
      <c r="N498" s="259"/>
      <c r="O498" s="259"/>
      <c r="P498" s="259"/>
      <c r="Q498" s="259"/>
      <c r="R498" s="259"/>
      <c r="S498" s="259"/>
      <c r="T498" s="260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61" t="s">
        <v>174</v>
      </c>
      <c r="AU498" s="261" t="s">
        <v>87</v>
      </c>
      <c r="AV498" s="14" t="s">
        <v>87</v>
      </c>
      <c r="AW498" s="14" t="s">
        <v>34</v>
      </c>
      <c r="AX498" s="14" t="s">
        <v>78</v>
      </c>
      <c r="AY498" s="261" t="s">
        <v>165</v>
      </c>
    </row>
    <row r="499" s="14" customFormat="1">
      <c r="A499" s="14"/>
      <c r="B499" s="251"/>
      <c r="C499" s="252"/>
      <c r="D499" s="242" t="s">
        <v>174</v>
      </c>
      <c r="E499" s="253" t="s">
        <v>1</v>
      </c>
      <c r="F499" s="254" t="s">
        <v>560</v>
      </c>
      <c r="G499" s="252"/>
      <c r="H499" s="255">
        <v>2.0699999999999998</v>
      </c>
      <c r="I499" s="256"/>
      <c r="J499" s="252"/>
      <c r="K499" s="252"/>
      <c r="L499" s="257"/>
      <c r="M499" s="258"/>
      <c r="N499" s="259"/>
      <c r="O499" s="259"/>
      <c r="P499" s="259"/>
      <c r="Q499" s="259"/>
      <c r="R499" s="259"/>
      <c r="S499" s="259"/>
      <c r="T499" s="260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1" t="s">
        <v>174</v>
      </c>
      <c r="AU499" s="261" t="s">
        <v>87</v>
      </c>
      <c r="AV499" s="14" t="s">
        <v>87</v>
      </c>
      <c r="AW499" s="14" t="s">
        <v>34</v>
      </c>
      <c r="AX499" s="14" t="s">
        <v>78</v>
      </c>
      <c r="AY499" s="261" t="s">
        <v>165</v>
      </c>
    </row>
    <row r="500" s="14" customFormat="1">
      <c r="A500" s="14"/>
      <c r="B500" s="251"/>
      <c r="C500" s="252"/>
      <c r="D500" s="242" t="s">
        <v>174</v>
      </c>
      <c r="E500" s="253" t="s">
        <v>1</v>
      </c>
      <c r="F500" s="254" t="s">
        <v>561</v>
      </c>
      <c r="G500" s="252"/>
      <c r="H500" s="255">
        <v>1.3600000000000001</v>
      </c>
      <c r="I500" s="256"/>
      <c r="J500" s="252"/>
      <c r="K500" s="252"/>
      <c r="L500" s="257"/>
      <c r="M500" s="258"/>
      <c r="N500" s="259"/>
      <c r="O500" s="259"/>
      <c r="P500" s="259"/>
      <c r="Q500" s="259"/>
      <c r="R500" s="259"/>
      <c r="S500" s="259"/>
      <c r="T500" s="26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1" t="s">
        <v>174</v>
      </c>
      <c r="AU500" s="261" t="s">
        <v>87</v>
      </c>
      <c r="AV500" s="14" t="s">
        <v>87</v>
      </c>
      <c r="AW500" s="14" t="s">
        <v>34</v>
      </c>
      <c r="AX500" s="14" t="s">
        <v>78</v>
      </c>
      <c r="AY500" s="261" t="s">
        <v>165</v>
      </c>
    </row>
    <row r="501" s="14" customFormat="1">
      <c r="A501" s="14"/>
      <c r="B501" s="251"/>
      <c r="C501" s="252"/>
      <c r="D501" s="242" t="s">
        <v>174</v>
      </c>
      <c r="E501" s="253" t="s">
        <v>1</v>
      </c>
      <c r="F501" s="254" t="s">
        <v>562</v>
      </c>
      <c r="G501" s="252"/>
      <c r="H501" s="255">
        <v>2.2200000000000002</v>
      </c>
      <c r="I501" s="256"/>
      <c r="J501" s="252"/>
      <c r="K501" s="252"/>
      <c r="L501" s="257"/>
      <c r="M501" s="258"/>
      <c r="N501" s="259"/>
      <c r="O501" s="259"/>
      <c r="P501" s="259"/>
      <c r="Q501" s="259"/>
      <c r="R501" s="259"/>
      <c r="S501" s="259"/>
      <c r="T501" s="260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1" t="s">
        <v>174</v>
      </c>
      <c r="AU501" s="261" t="s">
        <v>87</v>
      </c>
      <c r="AV501" s="14" t="s">
        <v>87</v>
      </c>
      <c r="AW501" s="14" t="s">
        <v>34</v>
      </c>
      <c r="AX501" s="14" t="s">
        <v>78</v>
      </c>
      <c r="AY501" s="261" t="s">
        <v>165</v>
      </c>
    </row>
    <row r="502" s="13" customFormat="1">
      <c r="A502" s="13"/>
      <c r="B502" s="240"/>
      <c r="C502" s="241"/>
      <c r="D502" s="242" t="s">
        <v>174</v>
      </c>
      <c r="E502" s="243" t="s">
        <v>1</v>
      </c>
      <c r="F502" s="244" t="s">
        <v>202</v>
      </c>
      <c r="G502" s="241"/>
      <c r="H502" s="243" t="s">
        <v>1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0" t="s">
        <v>174</v>
      </c>
      <c r="AU502" s="250" t="s">
        <v>87</v>
      </c>
      <c r="AV502" s="13" t="s">
        <v>85</v>
      </c>
      <c r="AW502" s="13" t="s">
        <v>34</v>
      </c>
      <c r="AX502" s="13" t="s">
        <v>78</v>
      </c>
      <c r="AY502" s="250" t="s">
        <v>165</v>
      </c>
    </row>
    <row r="503" s="14" customFormat="1">
      <c r="A503" s="14"/>
      <c r="B503" s="251"/>
      <c r="C503" s="252"/>
      <c r="D503" s="242" t="s">
        <v>174</v>
      </c>
      <c r="E503" s="253" t="s">
        <v>1</v>
      </c>
      <c r="F503" s="254" t="s">
        <v>563</v>
      </c>
      <c r="G503" s="252"/>
      <c r="H503" s="255">
        <v>62.729999999999997</v>
      </c>
      <c r="I503" s="256"/>
      <c r="J503" s="252"/>
      <c r="K503" s="252"/>
      <c r="L503" s="257"/>
      <c r="M503" s="258"/>
      <c r="N503" s="259"/>
      <c r="O503" s="259"/>
      <c r="P503" s="259"/>
      <c r="Q503" s="259"/>
      <c r="R503" s="259"/>
      <c r="S503" s="259"/>
      <c r="T503" s="26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1" t="s">
        <v>174</v>
      </c>
      <c r="AU503" s="261" t="s">
        <v>87</v>
      </c>
      <c r="AV503" s="14" t="s">
        <v>87</v>
      </c>
      <c r="AW503" s="14" t="s">
        <v>34</v>
      </c>
      <c r="AX503" s="14" t="s">
        <v>78</v>
      </c>
      <c r="AY503" s="261" t="s">
        <v>165</v>
      </c>
    </row>
    <row r="504" s="14" customFormat="1">
      <c r="A504" s="14"/>
      <c r="B504" s="251"/>
      <c r="C504" s="252"/>
      <c r="D504" s="242" t="s">
        <v>174</v>
      </c>
      <c r="E504" s="253" t="s">
        <v>1</v>
      </c>
      <c r="F504" s="254" t="s">
        <v>564</v>
      </c>
      <c r="G504" s="252"/>
      <c r="H504" s="255">
        <v>36.590000000000003</v>
      </c>
      <c r="I504" s="256"/>
      <c r="J504" s="252"/>
      <c r="K504" s="252"/>
      <c r="L504" s="257"/>
      <c r="M504" s="258"/>
      <c r="N504" s="259"/>
      <c r="O504" s="259"/>
      <c r="P504" s="259"/>
      <c r="Q504" s="259"/>
      <c r="R504" s="259"/>
      <c r="S504" s="259"/>
      <c r="T504" s="260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1" t="s">
        <v>174</v>
      </c>
      <c r="AU504" s="261" t="s">
        <v>87</v>
      </c>
      <c r="AV504" s="14" t="s">
        <v>87</v>
      </c>
      <c r="AW504" s="14" t="s">
        <v>34</v>
      </c>
      <c r="AX504" s="14" t="s">
        <v>78</v>
      </c>
      <c r="AY504" s="261" t="s">
        <v>165</v>
      </c>
    </row>
    <row r="505" s="13" customFormat="1">
      <c r="A505" s="13"/>
      <c r="B505" s="240"/>
      <c r="C505" s="241"/>
      <c r="D505" s="242" t="s">
        <v>174</v>
      </c>
      <c r="E505" s="243" t="s">
        <v>1</v>
      </c>
      <c r="F505" s="244" t="s">
        <v>206</v>
      </c>
      <c r="G505" s="241"/>
      <c r="H505" s="243" t="s">
        <v>1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50" t="s">
        <v>174</v>
      </c>
      <c r="AU505" s="250" t="s">
        <v>87</v>
      </c>
      <c r="AV505" s="13" t="s">
        <v>85</v>
      </c>
      <c r="AW505" s="13" t="s">
        <v>34</v>
      </c>
      <c r="AX505" s="13" t="s">
        <v>78</v>
      </c>
      <c r="AY505" s="250" t="s">
        <v>165</v>
      </c>
    </row>
    <row r="506" s="14" customFormat="1">
      <c r="A506" s="14"/>
      <c r="B506" s="251"/>
      <c r="C506" s="252"/>
      <c r="D506" s="242" t="s">
        <v>174</v>
      </c>
      <c r="E506" s="253" t="s">
        <v>1</v>
      </c>
      <c r="F506" s="254" t="s">
        <v>565</v>
      </c>
      <c r="G506" s="252"/>
      <c r="H506" s="255">
        <v>68.334999999999994</v>
      </c>
      <c r="I506" s="256"/>
      <c r="J506" s="252"/>
      <c r="K506" s="252"/>
      <c r="L506" s="257"/>
      <c r="M506" s="258"/>
      <c r="N506" s="259"/>
      <c r="O506" s="259"/>
      <c r="P506" s="259"/>
      <c r="Q506" s="259"/>
      <c r="R506" s="259"/>
      <c r="S506" s="259"/>
      <c r="T506" s="260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61" t="s">
        <v>174</v>
      </c>
      <c r="AU506" s="261" t="s">
        <v>87</v>
      </c>
      <c r="AV506" s="14" t="s">
        <v>87</v>
      </c>
      <c r="AW506" s="14" t="s">
        <v>34</v>
      </c>
      <c r="AX506" s="14" t="s">
        <v>78</v>
      </c>
      <c r="AY506" s="261" t="s">
        <v>165</v>
      </c>
    </row>
    <row r="507" s="16" customFormat="1">
      <c r="A507" s="16"/>
      <c r="B507" s="283"/>
      <c r="C507" s="284"/>
      <c r="D507" s="242" t="s">
        <v>174</v>
      </c>
      <c r="E507" s="285" t="s">
        <v>1</v>
      </c>
      <c r="F507" s="286" t="s">
        <v>369</v>
      </c>
      <c r="G507" s="284"/>
      <c r="H507" s="287">
        <v>177.92500000000001</v>
      </c>
      <c r="I507" s="288"/>
      <c r="J507" s="284"/>
      <c r="K507" s="284"/>
      <c r="L507" s="289"/>
      <c r="M507" s="290"/>
      <c r="N507" s="291"/>
      <c r="O507" s="291"/>
      <c r="P507" s="291"/>
      <c r="Q507" s="291"/>
      <c r="R507" s="291"/>
      <c r="S507" s="291"/>
      <c r="T507" s="292"/>
      <c r="U507" s="16"/>
      <c r="V507" s="16"/>
      <c r="W507" s="16"/>
      <c r="X507" s="16"/>
      <c r="Y507" s="16"/>
      <c r="Z507" s="16"/>
      <c r="AA507" s="16"/>
      <c r="AB507" s="16"/>
      <c r="AC507" s="16"/>
      <c r="AD507" s="16"/>
      <c r="AE507" s="16"/>
      <c r="AT507" s="293" t="s">
        <v>174</v>
      </c>
      <c r="AU507" s="293" t="s">
        <v>87</v>
      </c>
      <c r="AV507" s="16" t="s">
        <v>195</v>
      </c>
      <c r="AW507" s="16" t="s">
        <v>34</v>
      </c>
      <c r="AX507" s="16" t="s">
        <v>78</v>
      </c>
      <c r="AY507" s="293" t="s">
        <v>165</v>
      </c>
    </row>
    <row r="508" s="14" customFormat="1">
      <c r="A508" s="14"/>
      <c r="B508" s="251"/>
      <c r="C508" s="252"/>
      <c r="D508" s="242" t="s">
        <v>174</v>
      </c>
      <c r="E508" s="253" t="s">
        <v>1</v>
      </c>
      <c r="F508" s="254" t="s">
        <v>566</v>
      </c>
      <c r="G508" s="252"/>
      <c r="H508" s="255">
        <v>-177.92500000000001</v>
      </c>
      <c r="I508" s="256"/>
      <c r="J508" s="252"/>
      <c r="K508" s="252"/>
      <c r="L508" s="257"/>
      <c r="M508" s="258"/>
      <c r="N508" s="259"/>
      <c r="O508" s="259"/>
      <c r="P508" s="259"/>
      <c r="Q508" s="259"/>
      <c r="R508" s="259"/>
      <c r="S508" s="259"/>
      <c r="T508" s="260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61" t="s">
        <v>174</v>
      </c>
      <c r="AU508" s="261" t="s">
        <v>87</v>
      </c>
      <c r="AV508" s="14" t="s">
        <v>87</v>
      </c>
      <c r="AW508" s="14" t="s">
        <v>34</v>
      </c>
      <c r="AX508" s="14" t="s">
        <v>78</v>
      </c>
      <c r="AY508" s="261" t="s">
        <v>165</v>
      </c>
    </row>
    <row r="509" s="13" customFormat="1">
      <c r="A509" s="13"/>
      <c r="B509" s="240"/>
      <c r="C509" s="241"/>
      <c r="D509" s="242" t="s">
        <v>174</v>
      </c>
      <c r="E509" s="243" t="s">
        <v>1</v>
      </c>
      <c r="F509" s="244" t="s">
        <v>567</v>
      </c>
      <c r="G509" s="241"/>
      <c r="H509" s="243" t="s">
        <v>1</v>
      </c>
      <c r="I509" s="245"/>
      <c r="J509" s="241"/>
      <c r="K509" s="241"/>
      <c r="L509" s="246"/>
      <c r="M509" s="247"/>
      <c r="N509" s="248"/>
      <c r="O509" s="248"/>
      <c r="P509" s="248"/>
      <c r="Q509" s="248"/>
      <c r="R509" s="248"/>
      <c r="S509" s="248"/>
      <c r="T509" s="249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0" t="s">
        <v>174</v>
      </c>
      <c r="AU509" s="250" t="s">
        <v>87</v>
      </c>
      <c r="AV509" s="13" t="s">
        <v>85</v>
      </c>
      <c r="AW509" s="13" t="s">
        <v>34</v>
      </c>
      <c r="AX509" s="13" t="s">
        <v>78</v>
      </c>
      <c r="AY509" s="250" t="s">
        <v>165</v>
      </c>
    </row>
    <row r="510" s="13" customFormat="1">
      <c r="A510" s="13"/>
      <c r="B510" s="240"/>
      <c r="C510" s="241"/>
      <c r="D510" s="242" t="s">
        <v>174</v>
      </c>
      <c r="E510" s="243" t="s">
        <v>1</v>
      </c>
      <c r="F510" s="244" t="s">
        <v>202</v>
      </c>
      <c r="G510" s="241"/>
      <c r="H510" s="243" t="s">
        <v>1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0" t="s">
        <v>174</v>
      </c>
      <c r="AU510" s="250" t="s">
        <v>87</v>
      </c>
      <c r="AV510" s="13" t="s">
        <v>85</v>
      </c>
      <c r="AW510" s="13" t="s">
        <v>34</v>
      </c>
      <c r="AX510" s="13" t="s">
        <v>78</v>
      </c>
      <c r="AY510" s="250" t="s">
        <v>165</v>
      </c>
    </row>
    <row r="511" s="14" customFormat="1">
      <c r="A511" s="14"/>
      <c r="B511" s="251"/>
      <c r="C511" s="252"/>
      <c r="D511" s="242" t="s">
        <v>174</v>
      </c>
      <c r="E511" s="253" t="s">
        <v>1</v>
      </c>
      <c r="F511" s="254" t="s">
        <v>568</v>
      </c>
      <c r="G511" s="252"/>
      <c r="H511" s="255">
        <v>24.574999999999999</v>
      </c>
      <c r="I511" s="256"/>
      <c r="J511" s="252"/>
      <c r="K511" s="252"/>
      <c r="L511" s="257"/>
      <c r="M511" s="258"/>
      <c r="N511" s="259"/>
      <c r="O511" s="259"/>
      <c r="P511" s="259"/>
      <c r="Q511" s="259"/>
      <c r="R511" s="259"/>
      <c r="S511" s="259"/>
      <c r="T511" s="260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1" t="s">
        <v>174</v>
      </c>
      <c r="AU511" s="261" t="s">
        <v>87</v>
      </c>
      <c r="AV511" s="14" t="s">
        <v>87</v>
      </c>
      <c r="AW511" s="14" t="s">
        <v>34</v>
      </c>
      <c r="AX511" s="14" t="s">
        <v>78</v>
      </c>
      <c r="AY511" s="261" t="s">
        <v>165</v>
      </c>
    </row>
    <row r="512" s="13" customFormat="1">
      <c r="A512" s="13"/>
      <c r="B512" s="240"/>
      <c r="C512" s="241"/>
      <c r="D512" s="242" t="s">
        <v>174</v>
      </c>
      <c r="E512" s="243" t="s">
        <v>1</v>
      </c>
      <c r="F512" s="244" t="s">
        <v>202</v>
      </c>
      <c r="G512" s="241"/>
      <c r="H512" s="243" t="s">
        <v>1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0" t="s">
        <v>174</v>
      </c>
      <c r="AU512" s="250" t="s">
        <v>87</v>
      </c>
      <c r="AV512" s="13" t="s">
        <v>85</v>
      </c>
      <c r="AW512" s="13" t="s">
        <v>34</v>
      </c>
      <c r="AX512" s="13" t="s">
        <v>78</v>
      </c>
      <c r="AY512" s="250" t="s">
        <v>165</v>
      </c>
    </row>
    <row r="513" s="14" customFormat="1">
      <c r="A513" s="14"/>
      <c r="B513" s="251"/>
      <c r="C513" s="252"/>
      <c r="D513" s="242" t="s">
        <v>174</v>
      </c>
      <c r="E513" s="253" t="s">
        <v>1</v>
      </c>
      <c r="F513" s="254" t="s">
        <v>569</v>
      </c>
      <c r="G513" s="252"/>
      <c r="H513" s="255">
        <v>11.85</v>
      </c>
      <c r="I513" s="256"/>
      <c r="J513" s="252"/>
      <c r="K513" s="252"/>
      <c r="L513" s="257"/>
      <c r="M513" s="258"/>
      <c r="N513" s="259"/>
      <c r="O513" s="259"/>
      <c r="P513" s="259"/>
      <c r="Q513" s="259"/>
      <c r="R513" s="259"/>
      <c r="S513" s="259"/>
      <c r="T513" s="260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1" t="s">
        <v>174</v>
      </c>
      <c r="AU513" s="261" t="s">
        <v>87</v>
      </c>
      <c r="AV513" s="14" t="s">
        <v>87</v>
      </c>
      <c r="AW513" s="14" t="s">
        <v>34</v>
      </c>
      <c r="AX513" s="14" t="s">
        <v>78</v>
      </c>
      <c r="AY513" s="261" t="s">
        <v>165</v>
      </c>
    </row>
    <row r="514" s="14" customFormat="1">
      <c r="A514" s="14"/>
      <c r="B514" s="251"/>
      <c r="C514" s="252"/>
      <c r="D514" s="242" t="s">
        <v>174</v>
      </c>
      <c r="E514" s="253" t="s">
        <v>1</v>
      </c>
      <c r="F514" s="254" t="s">
        <v>570</v>
      </c>
      <c r="G514" s="252"/>
      <c r="H514" s="255">
        <v>2.6899999999999999</v>
      </c>
      <c r="I514" s="256"/>
      <c r="J514" s="252"/>
      <c r="K514" s="252"/>
      <c r="L514" s="257"/>
      <c r="M514" s="258"/>
      <c r="N514" s="259"/>
      <c r="O514" s="259"/>
      <c r="P514" s="259"/>
      <c r="Q514" s="259"/>
      <c r="R514" s="259"/>
      <c r="S514" s="259"/>
      <c r="T514" s="260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61" t="s">
        <v>174</v>
      </c>
      <c r="AU514" s="261" t="s">
        <v>87</v>
      </c>
      <c r="AV514" s="14" t="s">
        <v>87</v>
      </c>
      <c r="AW514" s="14" t="s">
        <v>34</v>
      </c>
      <c r="AX514" s="14" t="s">
        <v>78</v>
      </c>
      <c r="AY514" s="261" t="s">
        <v>165</v>
      </c>
    </row>
    <row r="515" s="14" customFormat="1">
      <c r="A515" s="14"/>
      <c r="B515" s="251"/>
      <c r="C515" s="252"/>
      <c r="D515" s="242" t="s">
        <v>174</v>
      </c>
      <c r="E515" s="253" t="s">
        <v>1</v>
      </c>
      <c r="F515" s="254" t="s">
        <v>571</v>
      </c>
      <c r="G515" s="252"/>
      <c r="H515" s="255">
        <v>8.1349999999999998</v>
      </c>
      <c r="I515" s="256"/>
      <c r="J515" s="252"/>
      <c r="K515" s="252"/>
      <c r="L515" s="257"/>
      <c r="M515" s="258"/>
      <c r="N515" s="259"/>
      <c r="O515" s="259"/>
      <c r="P515" s="259"/>
      <c r="Q515" s="259"/>
      <c r="R515" s="259"/>
      <c r="S515" s="259"/>
      <c r="T515" s="260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1" t="s">
        <v>174</v>
      </c>
      <c r="AU515" s="261" t="s">
        <v>87</v>
      </c>
      <c r="AV515" s="14" t="s">
        <v>87</v>
      </c>
      <c r="AW515" s="14" t="s">
        <v>34</v>
      </c>
      <c r="AX515" s="14" t="s">
        <v>78</v>
      </c>
      <c r="AY515" s="261" t="s">
        <v>165</v>
      </c>
    </row>
    <row r="516" s="13" customFormat="1">
      <c r="A516" s="13"/>
      <c r="B516" s="240"/>
      <c r="C516" s="241"/>
      <c r="D516" s="242" t="s">
        <v>174</v>
      </c>
      <c r="E516" s="243" t="s">
        <v>1</v>
      </c>
      <c r="F516" s="244" t="s">
        <v>206</v>
      </c>
      <c r="G516" s="241"/>
      <c r="H516" s="243" t="s">
        <v>1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0" t="s">
        <v>174</v>
      </c>
      <c r="AU516" s="250" t="s">
        <v>87</v>
      </c>
      <c r="AV516" s="13" t="s">
        <v>85</v>
      </c>
      <c r="AW516" s="13" t="s">
        <v>34</v>
      </c>
      <c r="AX516" s="13" t="s">
        <v>78</v>
      </c>
      <c r="AY516" s="250" t="s">
        <v>165</v>
      </c>
    </row>
    <row r="517" s="14" customFormat="1">
      <c r="A517" s="14"/>
      <c r="B517" s="251"/>
      <c r="C517" s="252"/>
      <c r="D517" s="242" t="s">
        <v>174</v>
      </c>
      <c r="E517" s="253" t="s">
        <v>1</v>
      </c>
      <c r="F517" s="254" t="s">
        <v>572</v>
      </c>
      <c r="G517" s="252"/>
      <c r="H517" s="255">
        <v>11.65</v>
      </c>
      <c r="I517" s="256"/>
      <c r="J517" s="252"/>
      <c r="K517" s="252"/>
      <c r="L517" s="257"/>
      <c r="M517" s="258"/>
      <c r="N517" s="259"/>
      <c r="O517" s="259"/>
      <c r="P517" s="259"/>
      <c r="Q517" s="259"/>
      <c r="R517" s="259"/>
      <c r="S517" s="259"/>
      <c r="T517" s="260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1" t="s">
        <v>174</v>
      </c>
      <c r="AU517" s="261" t="s">
        <v>87</v>
      </c>
      <c r="AV517" s="14" t="s">
        <v>87</v>
      </c>
      <c r="AW517" s="14" t="s">
        <v>34</v>
      </c>
      <c r="AX517" s="14" t="s">
        <v>78</v>
      </c>
      <c r="AY517" s="261" t="s">
        <v>165</v>
      </c>
    </row>
    <row r="518" s="14" customFormat="1">
      <c r="A518" s="14"/>
      <c r="B518" s="251"/>
      <c r="C518" s="252"/>
      <c r="D518" s="242" t="s">
        <v>174</v>
      </c>
      <c r="E518" s="253" t="s">
        <v>1</v>
      </c>
      <c r="F518" s="254" t="s">
        <v>573</v>
      </c>
      <c r="G518" s="252"/>
      <c r="H518" s="255">
        <v>3.1110000000000002</v>
      </c>
      <c r="I518" s="256"/>
      <c r="J518" s="252"/>
      <c r="K518" s="252"/>
      <c r="L518" s="257"/>
      <c r="M518" s="258"/>
      <c r="N518" s="259"/>
      <c r="O518" s="259"/>
      <c r="P518" s="259"/>
      <c r="Q518" s="259"/>
      <c r="R518" s="259"/>
      <c r="S518" s="259"/>
      <c r="T518" s="260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61" t="s">
        <v>174</v>
      </c>
      <c r="AU518" s="261" t="s">
        <v>87</v>
      </c>
      <c r="AV518" s="14" t="s">
        <v>87</v>
      </c>
      <c r="AW518" s="14" t="s">
        <v>34</v>
      </c>
      <c r="AX518" s="14" t="s">
        <v>78</v>
      </c>
      <c r="AY518" s="261" t="s">
        <v>165</v>
      </c>
    </row>
    <row r="519" s="14" customFormat="1">
      <c r="A519" s="14"/>
      <c r="B519" s="251"/>
      <c r="C519" s="252"/>
      <c r="D519" s="242" t="s">
        <v>174</v>
      </c>
      <c r="E519" s="253" t="s">
        <v>1</v>
      </c>
      <c r="F519" s="254" t="s">
        <v>574</v>
      </c>
      <c r="G519" s="252"/>
      <c r="H519" s="255">
        <v>8.2840000000000007</v>
      </c>
      <c r="I519" s="256"/>
      <c r="J519" s="252"/>
      <c r="K519" s="252"/>
      <c r="L519" s="257"/>
      <c r="M519" s="258"/>
      <c r="N519" s="259"/>
      <c r="O519" s="259"/>
      <c r="P519" s="259"/>
      <c r="Q519" s="259"/>
      <c r="R519" s="259"/>
      <c r="S519" s="259"/>
      <c r="T519" s="260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1" t="s">
        <v>174</v>
      </c>
      <c r="AU519" s="261" t="s">
        <v>87</v>
      </c>
      <c r="AV519" s="14" t="s">
        <v>87</v>
      </c>
      <c r="AW519" s="14" t="s">
        <v>34</v>
      </c>
      <c r="AX519" s="14" t="s">
        <v>78</v>
      </c>
      <c r="AY519" s="261" t="s">
        <v>165</v>
      </c>
    </row>
    <row r="520" s="14" customFormat="1">
      <c r="A520" s="14"/>
      <c r="B520" s="251"/>
      <c r="C520" s="252"/>
      <c r="D520" s="242" t="s">
        <v>174</v>
      </c>
      <c r="E520" s="253" t="s">
        <v>1</v>
      </c>
      <c r="F520" s="254" t="s">
        <v>575</v>
      </c>
      <c r="G520" s="252"/>
      <c r="H520" s="255">
        <v>47.616999999999997</v>
      </c>
      <c r="I520" s="256"/>
      <c r="J520" s="252"/>
      <c r="K520" s="252"/>
      <c r="L520" s="257"/>
      <c r="M520" s="258"/>
      <c r="N520" s="259"/>
      <c r="O520" s="259"/>
      <c r="P520" s="259"/>
      <c r="Q520" s="259"/>
      <c r="R520" s="259"/>
      <c r="S520" s="259"/>
      <c r="T520" s="260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61" t="s">
        <v>174</v>
      </c>
      <c r="AU520" s="261" t="s">
        <v>87</v>
      </c>
      <c r="AV520" s="14" t="s">
        <v>87</v>
      </c>
      <c r="AW520" s="14" t="s">
        <v>34</v>
      </c>
      <c r="AX520" s="14" t="s">
        <v>78</v>
      </c>
      <c r="AY520" s="261" t="s">
        <v>165</v>
      </c>
    </row>
    <row r="521" s="15" customFormat="1">
      <c r="A521" s="15"/>
      <c r="B521" s="262"/>
      <c r="C521" s="263"/>
      <c r="D521" s="242" t="s">
        <v>174</v>
      </c>
      <c r="E521" s="264" t="s">
        <v>1</v>
      </c>
      <c r="F521" s="265" t="s">
        <v>189</v>
      </c>
      <c r="G521" s="263"/>
      <c r="H521" s="266">
        <v>117.91199999999998</v>
      </c>
      <c r="I521" s="267"/>
      <c r="J521" s="263"/>
      <c r="K521" s="263"/>
      <c r="L521" s="268"/>
      <c r="M521" s="269"/>
      <c r="N521" s="270"/>
      <c r="O521" s="270"/>
      <c r="P521" s="270"/>
      <c r="Q521" s="270"/>
      <c r="R521" s="270"/>
      <c r="S521" s="270"/>
      <c r="T521" s="271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72" t="s">
        <v>174</v>
      </c>
      <c r="AU521" s="272" t="s">
        <v>87</v>
      </c>
      <c r="AV521" s="15" t="s">
        <v>172</v>
      </c>
      <c r="AW521" s="15" t="s">
        <v>34</v>
      </c>
      <c r="AX521" s="15" t="s">
        <v>85</v>
      </c>
      <c r="AY521" s="272" t="s">
        <v>165</v>
      </c>
    </row>
    <row r="522" s="2" customFormat="1" ht="37.8" customHeight="1">
      <c r="A522" s="39"/>
      <c r="B522" s="40"/>
      <c r="C522" s="227" t="s">
        <v>576</v>
      </c>
      <c r="D522" s="227" t="s">
        <v>167</v>
      </c>
      <c r="E522" s="228" t="s">
        <v>577</v>
      </c>
      <c r="F522" s="229" t="s">
        <v>578</v>
      </c>
      <c r="G522" s="230" t="s">
        <v>198</v>
      </c>
      <c r="H522" s="231">
        <v>533.77499999999998</v>
      </c>
      <c r="I522" s="232"/>
      <c r="J522" s="233">
        <f>ROUND(I522*H522,2)</f>
        <v>0</v>
      </c>
      <c r="K522" s="229" t="s">
        <v>171</v>
      </c>
      <c r="L522" s="45"/>
      <c r="M522" s="234" t="s">
        <v>1</v>
      </c>
      <c r="N522" s="235" t="s">
        <v>43</v>
      </c>
      <c r="O522" s="92"/>
      <c r="P522" s="236">
        <f>O522*H522</f>
        <v>0</v>
      </c>
      <c r="Q522" s="236">
        <v>4.0000000000000003E-05</v>
      </c>
      <c r="R522" s="236">
        <f>Q522*H522</f>
        <v>0.021351000000000002</v>
      </c>
      <c r="S522" s="236">
        <v>0</v>
      </c>
      <c r="T522" s="237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8" t="s">
        <v>172</v>
      </c>
      <c r="AT522" s="238" t="s">
        <v>167</v>
      </c>
      <c r="AU522" s="238" t="s">
        <v>87</v>
      </c>
      <c r="AY522" s="18" t="s">
        <v>165</v>
      </c>
      <c r="BE522" s="239">
        <f>IF(N522="základní",J522,0)</f>
        <v>0</v>
      </c>
      <c r="BF522" s="239">
        <f>IF(N522="snížená",J522,0)</f>
        <v>0</v>
      </c>
      <c r="BG522" s="239">
        <f>IF(N522="zákl. přenesená",J522,0)</f>
        <v>0</v>
      </c>
      <c r="BH522" s="239">
        <f>IF(N522="sníž. přenesená",J522,0)</f>
        <v>0</v>
      </c>
      <c r="BI522" s="239">
        <f>IF(N522="nulová",J522,0)</f>
        <v>0</v>
      </c>
      <c r="BJ522" s="18" t="s">
        <v>85</v>
      </c>
      <c r="BK522" s="239">
        <f>ROUND(I522*H522,2)</f>
        <v>0</v>
      </c>
      <c r="BL522" s="18" t="s">
        <v>172</v>
      </c>
      <c r="BM522" s="238" t="s">
        <v>579</v>
      </c>
    </row>
    <row r="523" s="13" customFormat="1">
      <c r="A523" s="13"/>
      <c r="B523" s="240"/>
      <c r="C523" s="241"/>
      <c r="D523" s="242" t="s">
        <v>174</v>
      </c>
      <c r="E523" s="243" t="s">
        <v>1</v>
      </c>
      <c r="F523" s="244" t="s">
        <v>558</v>
      </c>
      <c r="G523" s="241"/>
      <c r="H523" s="243" t="s">
        <v>1</v>
      </c>
      <c r="I523" s="245"/>
      <c r="J523" s="241"/>
      <c r="K523" s="241"/>
      <c r="L523" s="246"/>
      <c r="M523" s="247"/>
      <c r="N523" s="248"/>
      <c r="O523" s="248"/>
      <c r="P523" s="248"/>
      <c r="Q523" s="248"/>
      <c r="R523" s="248"/>
      <c r="S523" s="248"/>
      <c r="T523" s="249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0" t="s">
        <v>174</v>
      </c>
      <c r="AU523" s="250" t="s">
        <v>87</v>
      </c>
      <c r="AV523" s="13" t="s">
        <v>85</v>
      </c>
      <c r="AW523" s="13" t="s">
        <v>34</v>
      </c>
      <c r="AX523" s="13" t="s">
        <v>78</v>
      </c>
      <c r="AY523" s="250" t="s">
        <v>165</v>
      </c>
    </row>
    <row r="524" s="13" customFormat="1">
      <c r="A524" s="13"/>
      <c r="B524" s="240"/>
      <c r="C524" s="241"/>
      <c r="D524" s="242" t="s">
        <v>174</v>
      </c>
      <c r="E524" s="243" t="s">
        <v>1</v>
      </c>
      <c r="F524" s="244" t="s">
        <v>176</v>
      </c>
      <c r="G524" s="241"/>
      <c r="H524" s="243" t="s">
        <v>1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0" t="s">
        <v>174</v>
      </c>
      <c r="AU524" s="250" t="s">
        <v>87</v>
      </c>
      <c r="AV524" s="13" t="s">
        <v>85</v>
      </c>
      <c r="AW524" s="13" t="s">
        <v>34</v>
      </c>
      <c r="AX524" s="13" t="s">
        <v>78</v>
      </c>
      <c r="AY524" s="250" t="s">
        <v>165</v>
      </c>
    </row>
    <row r="525" s="14" customFormat="1">
      <c r="A525" s="14"/>
      <c r="B525" s="251"/>
      <c r="C525" s="252"/>
      <c r="D525" s="242" t="s">
        <v>174</v>
      </c>
      <c r="E525" s="253" t="s">
        <v>1</v>
      </c>
      <c r="F525" s="254" t="s">
        <v>580</v>
      </c>
      <c r="G525" s="252"/>
      <c r="H525" s="255">
        <v>13.859999999999999</v>
      </c>
      <c r="I525" s="256"/>
      <c r="J525" s="252"/>
      <c r="K525" s="252"/>
      <c r="L525" s="257"/>
      <c r="M525" s="258"/>
      <c r="N525" s="259"/>
      <c r="O525" s="259"/>
      <c r="P525" s="259"/>
      <c r="Q525" s="259"/>
      <c r="R525" s="259"/>
      <c r="S525" s="259"/>
      <c r="T525" s="260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61" t="s">
        <v>174</v>
      </c>
      <c r="AU525" s="261" t="s">
        <v>87</v>
      </c>
      <c r="AV525" s="14" t="s">
        <v>87</v>
      </c>
      <c r="AW525" s="14" t="s">
        <v>34</v>
      </c>
      <c r="AX525" s="14" t="s">
        <v>78</v>
      </c>
      <c r="AY525" s="261" t="s">
        <v>165</v>
      </c>
    </row>
    <row r="526" s="14" customFormat="1">
      <c r="A526" s="14"/>
      <c r="B526" s="251"/>
      <c r="C526" s="252"/>
      <c r="D526" s="242" t="s">
        <v>174</v>
      </c>
      <c r="E526" s="253" t="s">
        <v>1</v>
      </c>
      <c r="F526" s="254" t="s">
        <v>581</v>
      </c>
      <c r="G526" s="252"/>
      <c r="H526" s="255">
        <v>6.21</v>
      </c>
      <c r="I526" s="256"/>
      <c r="J526" s="252"/>
      <c r="K526" s="252"/>
      <c r="L526" s="257"/>
      <c r="M526" s="258"/>
      <c r="N526" s="259"/>
      <c r="O526" s="259"/>
      <c r="P526" s="259"/>
      <c r="Q526" s="259"/>
      <c r="R526" s="259"/>
      <c r="S526" s="259"/>
      <c r="T526" s="260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61" t="s">
        <v>174</v>
      </c>
      <c r="AU526" s="261" t="s">
        <v>87</v>
      </c>
      <c r="AV526" s="14" t="s">
        <v>87</v>
      </c>
      <c r="AW526" s="14" t="s">
        <v>34</v>
      </c>
      <c r="AX526" s="14" t="s">
        <v>78</v>
      </c>
      <c r="AY526" s="261" t="s">
        <v>165</v>
      </c>
    </row>
    <row r="527" s="14" customFormat="1">
      <c r="A527" s="14"/>
      <c r="B527" s="251"/>
      <c r="C527" s="252"/>
      <c r="D527" s="242" t="s">
        <v>174</v>
      </c>
      <c r="E527" s="253" t="s">
        <v>1</v>
      </c>
      <c r="F527" s="254" t="s">
        <v>582</v>
      </c>
      <c r="G527" s="252"/>
      <c r="H527" s="255">
        <v>4.0800000000000001</v>
      </c>
      <c r="I527" s="256"/>
      <c r="J527" s="252"/>
      <c r="K527" s="252"/>
      <c r="L527" s="257"/>
      <c r="M527" s="258"/>
      <c r="N527" s="259"/>
      <c r="O527" s="259"/>
      <c r="P527" s="259"/>
      <c r="Q527" s="259"/>
      <c r="R527" s="259"/>
      <c r="S527" s="259"/>
      <c r="T527" s="260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61" t="s">
        <v>174</v>
      </c>
      <c r="AU527" s="261" t="s">
        <v>87</v>
      </c>
      <c r="AV527" s="14" t="s">
        <v>87</v>
      </c>
      <c r="AW527" s="14" t="s">
        <v>34</v>
      </c>
      <c r="AX527" s="14" t="s">
        <v>78</v>
      </c>
      <c r="AY527" s="261" t="s">
        <v>165</v>
      </c>
    </row>
    <row r="528" s="14" customFormat="1">
      <c r="A528" s="14"/>
      <c r="B528" s="251"/>
      <c r="C528" s="252"/>
      <c r="D528" s="242" t="s">
        <v>174</v>
      </c>
      <c r="E528" s="253" t="s">
        <v>1</v>
      </c>
      <c r="F528" s="254" t="s">
        <v>583</v>
      </c>
      <c r="G528" s="252"/>
      <c r="H528" s="255">
        <v>6.6600000000000001</v>
      </c>
      <c r="I528" s="256"/>
      <c r="J528" s="252"/>
      <c r="K528" s="252"/>
      <c r="L528" s="257"/>
      <c r="M528" s="258"/>
      <c r="N528" s="259"/>
      <c r="O528" s="259"/>
      <c r="P528" s="259"/>
      <c r="Q528" s="259"/>
      <c r="R528" s="259"/>
      <c r="S528" s="259"/>
      <c r="T528" s="260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61" t="s">
        <v>174</v>
      </c>
      <c r="AU528" s="261" t="s">
        <v>87</v>
      </c>
      <c r="AV528" s="14" t="s">
        <v>87</v>
      </c>
      <c r="AW528" s="14" t="s">
        <v>34</v>
      </c>
      <c r="AX528" s="14" t="s">
        <v>78</v>
      </c>
      <c r="AY528" s="261" t="s">
        <v>165</v>
      </c>
    </row>
    <row r="529" s="13" customFormat="1">
      <c r="A529" s="13"/>
      <c r="B529" s="240"/>
      <c r="C529" s="241"/>
      <c r="D529" s="242" t="s">
        <v>174</v>
      </c>
      <c r="E529" s="243" t="s">
        <v>1</v>
      </c>
      <c r="F529" s="244" t="s">
        <v>202</v>
      </c>
      <c r="G529" s="241"/>
      <c r="H529" s="243" t="s">
        <v>1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0" t="s">
        <v>174</v>
      </c>
      <c r="AU529" s="250" t="s">
        <v>87</v>
      </c>
      <c r="AV529" s="13" t="s">
        <v>85</v>
      </c>
      <c r="AW529" s="13" t="s">
        <v>34</v>
      </c>
      <c r="AX529" s="13" t="s">
        <v>78</v>
      </c>
      <c r="AY529" s="250" t="s">
        <v>165</v>
      </c>
    </row>
    <row r="530" s="14" customFormat="1">
      <c r="A530" s="14"/>
      <c r="B530" s="251"/>
      <c r="C530" s="252"/>
      <c r="D530" s="242" t="s">
        <v>174</v>
      </c>
      <c r="E530" s="253" t="s">
        <v>1</v>
      </c>
      <c r="F530" s="254" t="s">
        <v>584</v>
      </c>
      <c r="G530" s="252"/>
      <c r="H530" s="255">
        <v>188.19</v>
      </c>
      <c r="I530" s="256"/>
      <c r="J530" s="252"/>
      <c r="K530" s="252"/>
      <c r="L530" s="257"/>
      <c r="M530" s="258"/>
      <c r="N530" s="259"/>
      <c r="O530" s="259"/>
      <c r="P530" s="259"/>
      <c r="Q530" s="259"/>
      <c r="R530" s="259"/>
      <c r="S530" s="259"/>
      <c r="T530" s="260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1" t="s">
        <v>174</v>
      </c>
      <c r="AU530" s="261" t="s">
        <v>87</v>
      </c>
      <c r="AV530" s="14" t="s">
        <v>87</v>
      </c>
      <c r="AW530" s="14" t="s">
        <v>34</v>
      </c>
      <c r="AX530" s="14" t="s">
        <v>78</v>
      </c>
      <c r="AY530" s="261" t="s">
        <v>165</v>
      </c>
    </row>
    <row r="531" s="14" customFormat="1">
      <c r="A531" s="14"/>
      <c r="B531" s="251"/>
      <c r="C531" s="252"/>
      <c r="D531" s="242" t="s">
        <v>174</v>
      </c>
      <c r="E531" s="253" t="s">
        <v>1</v>
      </c>
      <c r="F531" s="254" t="s">
        <v>585</v>
      </c>
      <c r="G531" s="252"/>
      <c r="H531" s="255">
        <v>109.77</v>
      </c>
      <c r="I531" s="256"/>
      <c r="J531" s="252"/>
      <c r="K531" s="252"/>
      <c r="L531" s="257"/>
      <c r="M531" s="258"/>
      <c r="N531" s="259"/>
      <c r="O531" s="259"/>
      <c r="P531" s="259"/>
      <c r="Q531" s="259"/>
      <c r="R531" s="259"/>
      <c r="S531" s="259"/>
      <c r="T531" s="260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1" t="s">
        <v>174</v>
      </c>
      <c r="AU531" s="261" t="s">
        <v>87</v>
      </c>
      <c r="AV531" s="14" t="s">
        <v>87</v>
      </c>
      <c r="AW531" s="14" t="s">
        <v>34</v>
      </c>
      <c r="AX531" s="14" t="s">
        <v>78</v>
      </c>
      <c r="AY531" s="261" t="s">
        <v>165</v>
      </c>
    </row>
    <row r="532" s="13" customFormat="1">
      <c r="A532" s="13"/>
      <c r="B532" s="240"/>
      <c r="C532" s="241"/>
      <c r="D532" s="242" t="s">
        <v>174</v>
      </c>
      <c r="E532" s="243" t="s">
        <v>1</v>
      </c>
      <c r="F532" s="244" t="s">
        <v>206</v>
      </c>
      <c r="G532" s="241"/>
      <c r="H532" s="243" t="s">
        <v>1</v>
      </c>
      <c r="I532" s="245"/>
      <c r="J532" s="241"/>
      <c r="K532" s="241"/>
      <c r="L532" s="246"/>
      <c r="M532" s="247"/>
      <c r="N532" s="248"/>
      <c r="O532" s="248"/>
      <c r="P532" s="248"/>
      <c r="Q532" s="248"/>
      <c r="R532" s="248"/>
      <c r="S532" s="248"/>
      <c r="T532" s="249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0" t="s">
        <v>174</v>
      </c>
      <c r="AU532" s="250" t="s">
        <v>87</v>
      </c>
      <c r="AV532" s="13" t="s">
        <v>85</v>
      </c>
      <c r="AW532" s="13" t="s">
        <v>34</v>
      </c>
      <c r="AX532" s="13" t="s">
        <v>78</v>
      </c>
      <c r="AY532" s="250" t="s">
        <v>165</v>
      </c>
    </row>
    <row r="533" s="14" customFormat="1">
      <c r="A533" s="14"/>
      <c r="B533" s="251"/>
      <c r="C533" s="252"/>
      <c r="D533" s="242" t="s">
        <v>174</v>
      </c>
      <c r="E533" s="253" t="s">
        <v>1</v>
      </c>
      <c r="F533" s="254" t="s">
        <v>586</v>
      </c>
      <c r="G533" s="252"/>
      <c r="H533" s="255">
        <v>205.005</v>
      </c>
      <c r="I533" s="256"/>
      <c r="J533" s="252"/>
      <c r="K533" s="252"/>
      <c r="L533" s="257"/>
      <c r="M533" s="258"/>
      <c r="N533" s="259"/>
      <c r="O533" s="259"/>
      <c r="P533" s="259"/>
      <c r="Q533" s="259"/>
      <c r="R533" s="259"/>
      <c r="S533" s="259"/>
      <c r="T533" s="260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61" t="s">
        <v>174</v>
      </c>
      <c r="AU533" s="261" t="s">
        <v>87</v>
      </c>
      <c r="AV533" s="14" t="s">
        <v>87</v>
      </c>
      <c r="AW533" s="14" t="s">
        <v>34</v>
      </c>
      <c r="AX533" s="14" t="s">
        <v>78</v>
      </c>
      <c r="AY533" s="261" t="s">
        <v>165</v>
      </c>
    </row>
    <row r="534" s="15" customFormat="1">
      <c r="A534" s="15"/>
      <c r="B534" s="262"/>
      <c r="C534" s="263"/>
      <c r="D534" s="242" t="s">
        <v>174</v>
      </c>
      <c r="E534" s="264" t="s">
        <v>1</v>
      </c>
      <c r="F534" s="265" t="s">
        <v>189</v>
      </c>
      <c r="G534" s="263"/>
      <c r="H534" s="266">
        <v>533.77499999999998</v>
      </c>
      <c r="I534" s="267"/>
      <c r="J534" s="263"/>
      <c r="K534" s="263"/>
      <c r="L534" s="268"/>
      <c r="M534" s="269"/>
      <c r="N534" s="270"/>
      <c r="O534" s="270"/>
      <c r="P534" s="270"/>
      <c r="Q534" s="270"/>
      <c r="R534" s="270"/>
      <c r="S534" s="270"/>
      <c r="T534" s="271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72" t="s">
        <v>174</v>
      </c>
      <c r="AU534" s="272" t="s">
        <v>87</v>
      </c>
      <c r="AV534" s="15" t="s">
        <v>172</v>
      </c>
      <c r="AW534" s="15" t="s">
        <v>34</v>
      </c>
      <c r="AX534" s="15" t="s">
        <v>85</v>
      </c>
      <c r="AY534" s="272" t="s">
        <v>165</v>
      </c>
    </row>
    <row r="535" s="2" customFormat="1" ht="44.25" customHeight="1">
      <c r="A535" s="39"/>
      <c r="B535" s="40"/>
      <c r="C535" s="227" t="s">
        <v>587</v>
      </c>
      <c r="D535" s="227" t="s">
        <v>167</v>
      </c>
      <c r="E535" s="228" t="s">
        <v>588</v>
      </c>
      <c r="F535" s="229" t="s">
        <v>589</v>
      </c>
      <c r="G535" s="230" t="s">
        <v>302</v>
      </c>
      <c r="H535" s="231">
        <v>6.7199999999999998</v>
      </c>
      <c r="I535" s="232"/>
      <c r="J535" s="233">
        <f>ROUND(I535*H535,2)</f>
        <v>0</v>
      </c>
      <c r="K535" s="229" t="s">
        <v>171</v>
      </c>
      <c r="L535" s="45"/>
      <c r="M535" s="234" t="s">
        <v>1</v>
      </c>
      <c r="N535" s="235" t="s">
        <v>43</v>
      </c>
      <c r="O535" s="92"/>
      <c r="P535" s="236">
        <f>O535*H535</f>
        <v>0</v>
      </c>
      <c r="Q535" s="236">
        <v>0.00316</v>
      </c>
      <c r="R535" s="236">
        <f>Q535*H535</f>
        <v>0.021235199999999999</v>
      </c>
      <c r="S535" s="236">
        <v>0.069000000000000006</v>
      </c>
      <c r="T535" s="237">
        <f>S535*H535</f>
        <v>0.46368000000000004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8" t="s">
        <v>172</v>
      </c>
      <c r="AT535" s="238" t="s">
        <v>167</v>
      </c>
      <c r="AU535" s="238" t="s">
        <v>87</v>
      </c>
      <c r="AY535" s="18" t="s">
        <v>165</v>
      </c>
      <c r="BE535" s="239">
        <f>IF(N535="základní",J535,0)</f>
        <v>0</v>
      </c>
      <c r="BF535" s="239">
        <f>IF(N535="snížená",J535,0)</f>
        <v>0</v>
      </c>
      <c r="BG535" s="239">
        <f>IF(N535="zákl. přenesená",J535,0)</f>
        <v>0</v>
      </c>
      <c r="BH535" s="239">
        <f>IF(N535="sníž. přenesená",J535,0)</f>
        <v>0</v>
      </c>
      <c r="BI535" s="239">
        <f>IF(N535="nulová",J535,0)</f>
        <v>0</v>
      </c>
      <c r="BJ535" s="18" t="s">
        <v>85</v>
      </c>
      <c r="BK535" s="239">
        <f>ROUND(I535*H535,2)</f>
        <v>0</v>
      </c>
      <c r="BL535" s="18" t="s">
        <v>172</v>
      </c>
      <c r="BM535" s="238" t="s">
        <v>590</v>
      </c>
    </row>
    <row r="536" s="13" customFormat="1">
      <c r="A536" s="13"/>
      <c r="B536" s="240"/>
      <c r="C536" s="241"/>
      <c r="D536" s="242" t="s">
        <v>174</v>
      </c>
      <c r="E536" s="243" t="s">
        <v>1</v>
      </c>
      <c r="F536" s="244" t="s">
        <v>202</v>
      </c>
      <c r="G536" s="241"/>
      <c r="H536" s="243" t="s">
        <v>1</v>
      </c>
      <c r="I536" s="245"/>
      <c r="J536" s="241"/>
      <c r="K536" s="241"/>
      <c r="L536" s="246"/>
      <c r="M536" s="247"/>
      <c r="N536" s="248"/>
      <c r="O536" s="248"/>
      <c r="P536" s="248"/>
      <c r="Q536" s="248"/>
      <c r="R536" s="248"/>
      <c r="S536" s="248"/>
      <c r="T536" s="249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0" t="s">
        <v>174</v>
      </c>
      <c r="AU536" s="250" t="s">
        <v>87</v>
      </c>
      <c r="AV536" s="13" t="s">
        <v>85</v>
      </c>
      <c r="AW536" s="13" t="s">
        <v>34</v>
      </c>
      <c r="AX536" s="13" t="s">
        <v>78</v>
      </c>
      <c r="AY536" s="250" t="s">
        <v>165</v>
      </c>
    </row>
    <row r="537" s="13" customFormat="1">
      <c r="A537" s="13"/>
      <c r="B537" s="240"/>
      <c r="C537" s="241"/>
      <c r="D537" s="242" t="s">
        <v>174</v>
      </c>
      <c r="E537" s="243" t="s">
        <v>1</v>
      </c>
      <c r="F537" s="244" t="s">
        <v>591</v>
      </c>
      <c r="G537" s="241"/>
      <c r="H537" s="243" t="s">
        <v>1</v>
      </c>
      <c r="I537" s="245"/>
      <c r="J537" s="241"/>
      <c r="K537" s="241"/>
      <c r="L537" s="246"/>
      <c r="M537" s="247"/>
      <c r="N537" s="248"/>
      <c r="O537" s="248"/>
      <c r="P537" s="248"/>
      <c r="Q537" s="248"/>
      <c r="R537" s="248"/>
      <c r="S537" s="248"/>
      <c r="T537" s="249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0" t="s">
        <v>174</v>
      </c>
      <c r="AU537" s="250" t="s">
        <v>87</v>
      </c>
      <c r="AV537" s="13" t="s">
        <v>85</v>
      </c>
      <c r="AW537" s="13" t="s">
        <v>34</v>
      </c>
      <c r="AX537" s="13" t="s">
        <v>78</v>
      </c>
      <c r="AY537" s="250" t="s">
        <v>165</v>
      </c>
    </row>
    <row r="538" s="14" customFormat="1">
      <c r="A538" s="14"/>
      <c r="B538" s="251"/>
      <c r="C538" s="252"/>
      <c r="D538" s="242" t="s">
        <v>174</v>
      </c>
      <c r="E538" s="253" t="s">
        <v>1</v>
      </c>
      <c r="F538" s="254" t="s">
        <v>592</v>
      </c>
      <c r="G538" s="252"/>
      <c r="H538" s="255">
        <v>3.3599999999999999</v>
      </c>
      <c r="I538" s="256"/>
      <c r="J538" s="252"/>
      <c r="K538" s="252"/>
      <c r="L538" s="257"/>
      <c r="M538" s="258"/>
      <c r="N538" s="259"/>
      <c r="O538" s="259"/>
      <c r="P538" s="259"/>
      <c r="Q538" s="259"/>
      <c r="R538" s="259"/>
      <c r="S538" s="259"/>
      <c r="T538" s="260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61" t="s">
        <v>174</v>
      </c>
      <c r="AU538" s="261" t="s">
        <v>87</v>
      </c>
      <c r="AV538" s="14" t="s">
        <v>87</v>
      </c>
      <c r="AW538" s="14" t="s">
        <v>34</v>
      </c>
      <c r="AX538" s="14" t="s">
        <v>78</v>
      </c>
      <c r="AY538" s="261" t="s">
        <v>165</v>
      </c>
    </row>
    <row r="539" s="13" customFormat="1">
      <c r="A539" s="13"/>
      <c r="B539" s="240"/>
      <c r="C539" s="241"/>
      <c r="D539" s="242" t="s">
        <v>174</v>
      </c>
      <c r="E539" s="243" t="s">
        <v>1</v>
      </c>
      <c r="F539" s="244" t="s">
        <v>206</v>
      </c>
      <c r="G539" s="241"/>
      <c r="H539" s="243" t="s">
        <v>1</v>
      </c>
      <c r="I539" s="245"/>
      <c r="J539" s="241"/>
      <c r="K539" s="241"/>
      <c r="L539" s="246"/>
      <c r="M539" s="247"/>
      <c r="N539" s="248"/>
      <c r="O539" s="248"/>
      <c r="P539" s="248"/>
      <c r="Q539" s="248"/>
      <c r="R539" s="248"/>
      <c r="S539" s="248"/>
      <c r="T539" s="249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0" t="s">
        <v>174</v>
      </c>
      <c r="AU539" s="250" t="s">
        <v>87</v>
      </c>
      <c r="AV539" s="13" t="s">
        <v>85</v>
      </c>
      <c r="AW539" s="13" t="s">
        <v>34</v>
      </c>
      <c r="AX539" s="13" t="s">
        <v>78</v>
      </c>
      <c r="AY539" s="250" t="s">
        <v>165</v>
      </c>
    </row>
    <row r="540" s="13" customFormat="1">
      <c r="A540" s="13"/>
      <c r="B540" s="240"/>
      <c r="C540" s="241"/>
      <c r="D540" s="242" t="s">
        <v>174</v>
      </c>
      <c r="E540" s="243" t="s">
        <v>1</v>
      </c>
      <c r="F540" s="244" t="s">
        <v>591</v>
      </c>
      <c r="G540" s="241"/>
      <c r="H540" s="243" t="s">
        <v>1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0" t="s">
        <v>174</v>
      </c>
      <c r="AU540" s="250" t="s">
        <v>87</v>
      </c>
      <c r="AV540" s="13" t="s">
        <v>85</v>
      </c>
      <c r="AW540" s="13" t="s">
        <v>34</v>
      </c>
      <c r="AX540" s="13" t="s">
        <v>78</v>
      </c>
      <c r="AY540" s="250" t="s">
        <v>165</v>
      </c>
    </row>
    <row r="541" s="14" customFormat="1">
      <c r="A541" s="14"/>
      <c r="B541" s="251"/>
      <c r="C541" s="252"/>
      <c r="D541" s="242" t="s">
        <v>174</v>
      </c>
      <c r="E541" s="253" t="s">
        <v>1</v>
      </c>
      <c r="F541" s="254" t="s">
        <v>592</v>
      </c>
      <c r="G541" s="252"/>
      <c r="H541" s="255">
        <v>3.3599999999999999</v>
      </c>
      <c r="I541" s="256"/>
      <c r="J541" s="252"/>
      <c r="K541" s="252"/>
      <c r="L541" s="257"/>
      <c r="M541" s="258"/>
      <c r="N541" s="259"/>
      <c r="O541" s="259"/>
      <c r="P541" s="259"/>
      <c r="Q541" s="259"/>
      <c r="R541" s="259"/>
      <c r="S541" s="259"/>
      <c r="T541" s="26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1" t="s">
        <v>174</v>
      </c>
      <c r="AU541" s="261" t="s">
        <v>87</v>
      </c>
      <c r="AV541" s="14" t="s">
        <v>87</v>
      </c>
      <c r="AW541" s="14" t="s">
        <v>34</v>
      </c>
      <c r="AX541" s="14" t="s">
        <v>78</v>
      </c>
      <c r="AY541" s="261" t="s">
        <v>165</v>
      </c>
    </row>
    <row r="542" s="15" customFormat="1">
      <c r="A542" s="15"/>
      <c r="B542" s="262"/>
      <c r="C542" s="263"/>
      <c r="D542" s="242" t="s">
        <v>174</v>
      </c>
      <c r="E542" s="264" t="s">
        <v>1</v>
      </c>
      <c r="F542" s="265" t="s">
        <v>189</v>
      </c>
      <c r="G542" s="263"/>
      <c r="H542" s="266">
        <v>6.7199999999999998</v>
      </c>
      <c r="I542" s="267"/>
      <c r="J542" s="263"/>
      <c r="K542" s="263"/>
      <c r="L542" s="268"/>
      <c r="M542" s="269"/>
      <c r="N542" s="270"/>
      <c r="O542" s="270"/>
      <c r="P542" s="270"/>
      <c r="Q542" s="270"/>
      <c r="R542" s="270"/>
      <c r="S542" s="270"/>
      <c r="T542" s="271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72" t="s">
        <v>174</v>
      </c>
      <c r="AU542" s="272" t="s">
        <v>87</v>
      </c>
      <c r="AV542" s="15" t="s">
        <v>172</v>
      </c>
      <c r="AW542" s="15" t="s">
        <v>34</v>
      </c>
      <c r="AX542" s="15" t="s">
        <v>85</v>
      </c>
      <c r="AY542" s="272" t="s">
        <v>165</v>
      </c>
    </row>
    <row r="543" s="2" customFormat="1" ht="37.8" customHeight="1">
      <c r="A543" s="39"/>
      <c r="B543" s="40"/>
      <c r="C543" s="227" t="s">
        <v>593</v>
      </c>
      <c r="D543" s="227" t="s">
        <v>167</v>
      </c>
      <c r="E543" s="228" t="s">
        <v>594</v>
      </c>
      <c r="F543" s="229" t="s">
        <v>595</v>
      </c>
      <c r="G543" s="230" t="s">
        <v>198</v>
      </c>
      <c r="H543" s="231">
        <v>84.040000000000006</v>
      </c>
      <c r="I543" s="232"/>
      <c r="J543" s="233">
        <f>ROUND(I543*H543,2)</f>
        <v>0</v>
      </c>
      <c r="K543" s="229" t="s">
        <v>171</v>
      </c>
      <c r="L543" s="45"/>
      <c r="M543" s="234" t="s">
        <v>1</v>
      </c>
      <c r="N543" s="235" t="s">
        <v>43</v>
      </c>
      <c r="O543" s="92"/>
      <c r="P543" s="236">
        <f>O543*H543</f>
        <v>0</v>
      </c>
      <c r="Q543" s="236">
        <v>0</v>
      </c>
      <c r="R543" s="236">
        <f>Q543*H543</f>
        <v>0</v>
      </c>
      <c r="S543" s="236">
        <v>0.045999999999999999</v>
      </c>
      <c r="T543" s="237">
        <f>S543*H543</f>
        <v>3.8658400000000004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8" t="s">
        <v>172</v>
      </c>
      <c r="AT543" s="238" t="s">
        <v>167</v>
      </c>
      <c r="AU543" s="238" t="s">
        <v>87</v>
      </c>
      <c r="AY543" s="18" t="s">
        <v>165</v>
      </c>
      <c r="BE543" s="239">
        <f>IF(N543="základní",J543,0)</f>
        <v>0</v>
      </c>
      <c r="BF543" s="239">
        <f>IF(N543="snížená",J543,0)</f>
        <v>0</v>
      </c>
      <c r="BG543" s="239">
        <f>IF(N543="zákl. přenesená",J543,0)</f>
        <v>0</v>
      </c>
      <c r="BH543" s="239">
        <f>IF(N543="sníž. přenesená",J543,0)</f>
        <v>0</v>
      </c>
      <c r="BI543" s="239">
        <f>IF(N543="nulová",J543,0)</f>
        <v>0</v>
      </c>
      <c r="BJ543" s="18" t="s">
        <v>85</v>
      </c>
      <c r="BK543" s="239">
        <f>ROUND(I543*H543,2)</f>
        <v>0</v>
      </c>
      <c r="BL543" s="18" t="s">
        <v>172</v>
      </c>
      <c r="BM543" s="238" t="s">
        <v>596</v>
      </c>
    </row>
    <row r="544" s="13" customFormat="1">
      <c r="A544" s="13"/>
      <c r="B544" s="240"/>
      <c r="C544" s="241"/>
      <c r="D544" s="242" t="s">
        <v>174</v>
      </c>
      <c r="E544" s="243" t="s">
        <v>1</v>
      </c>
      <c r="F544" s="244" t="s">
        <v>200</v>
      </c>
      <c r="G544" s="241"/>
      <c r="H544" s="243" t="s">
        <v>1</v>
      </c>
      <c r="I544" s="245"/>
      <c r="J544" s="241"/>
      <c r="K544" s="241"/>
      <c r="L544" s="246"/>
      <c r="M544" s="247"/>
      <c r="N544" s="248"/>
      <c r="O544" s="248"/>
      <c r="P544" s="248"/>
      <c r="Q544" s="248"/>
      <c r="R544" s="248"/>
      <c r="S544" s="248"/>
      <c r="T544" s="249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0" t="s">
        <v>174</v>
      </c>
      <c r="AU544" s="250" t="s">
        <v>87</v>
      </c>
      <c r="AV544" s="13" t="s">
        <v>85</v>
      </c>
      <c r="AW544" s="13" t="s">
        <v>34</v>
      </c>
      <c r="AX544" s="13" t="s">
        <v>78</v>
      </c>
      <c r="AY544" s="250" t="s">
        <v>165</v>
      </c>
    </row>
    <row r="545" s="13" customFormat="1">
      <c r="A545" s="13"/>
      <c r="B545" s="240"/>
      <c r="C545" s="241"/>
      <c r="D545" s="242" t="s">
        <v>174</v>
      </c>
      <c r="E545" s="243" t="s">
        <v>1</v>
      </c>
      <c r="F545" s="244" t="s">
        <v>201</v>
      </c>
      <c r="G545" s="241"/>
      <c r="H545" s="243" t="s">
        <v>1</v>
      </c>
      <c r="I545" s="245"/>
      <c r="J545" s="241"/>
      <c r="K545" s="241"/>
      <c r="L545" s="246"/>
      <c r="M545" s="247"/>
      <c r="N545" s="248"/>
      <c r="O545" s="248"/>
      <c r="P545" s="248"/>
      <c r="Q545" s="248"/>
      <c r="R545" s="248"/>
      <c r="S545" s="248"/>
      <c r="T545" s="249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0" t="s">
        <v>174</v>
      </c>
      <c r="AU545" s="250" t="s">
        <v>87</v>
      </c>
      <c r="AV545" s="13" t="s">
        <v>85</v>
      </c>
      <c r="AW545" s="13" t="s">
        <v>34</v>
      </c>
      <c r="AX545" s="13" t="s">
        <v>78</v>
      </c>
      <c r="AY545" s="250" t="s">
        <v>165</v>
      </c>
    </row>
    <row r="546" s="13" customFormat="1">
      <c r="A546" s="13"/>
      <c r="B546" s="240"/>
      <c r="C546" s="241"/>
      <c r="D546" s="242" t="s">
        <v>174</v>
      </c>
      <c r="E546" s="243" t="s">
        <v>1</v>
      </c>
      <c r="F546" s="244" t="s">
        <v>202</v>
      </c>
      <c r="G546" s="241"/>
      <c r="H546" s="243" t="s">
        <v>1</v>
      </c>
      <c r="I546" s="245"/>
      <c r="J546" s="241"/>
      <c r="K546" s="241"/>
      <c r="L546" s="246"/>
      <c r="M546" s="247"/>
      <c r="N546" s="248"/>
      <c r="O546" s="248"/>
      <c r="P546" s="248"/>
      <c r="Q546" s="248"/>
      <c r="R546" s="248"/>
      <c r="S546" s="248"/>
      <c r="T546" s="249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0" t="s">
        <v>174</v>
      </c>
      <c r="AU546" s="250" t="s">
        <v>87</v>
      </c>
      <c r="AV546" s="13" t="s">
        <v>85</v>
      </c>
      <c r="AW546" s="13" t="s">
        <v>34</v>
      </c>
      <c r="AX546" s="13" t="s">
        <v>78</v>
      </c>
      <c r="AY546" s="250" t="s">
        <v>165</v>
      </c>
    </row>
    <row r="547" s="14" customFormat="1">
      <c r="A547" s="14"/>
      <c r="B547" s="251"/>
      <c r="C547" s="252"/>
      <c r="D547" s="242" t="s">
        <v>174</v>
      </c>
      <c r="E547" s="253" t="s">
        <v>1</v>
      </c>
      <c r="F547" s="254" t="s">
        <v>203</v>
      </c>
      <c r="G547" s="252"/>
      <c r="H547" s="255">
        <v>2.036</v>
      </c>
      <c r="I547" s="256"/>
      <c r="J547" s="252"/>
      <c r="K547" s="252"/>
      <c r="L547" s="257"/>
      <c r="M547" s="258"/>
      <c r="N547" s="259"/>
      <c r="O547" s="259"/>
      <c r="P547" s="259"/>
      <c r="Q547" s="259"/>
      <c r="R547" s="259"/>
      <c r="S547" s="259"/>
      <c r="T547" s="260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1" t="s">
        <v>174</v>
      </c>
      <c r="AU547" s="261" t="s">
        <v>87</v>
      </c>
      <c r="AV547" s="14" t="s">
        <v>87</v>
      </c>
      <c r="AW547" s="14" t="s">
        <v>34</v>
      </c>
      <c r="AX547" s="14" t="s">
        <v>78</v>
      </c>
      <c r="AY547" s="261" t="s">
        <v>165</v>
      </c>
    </row>
    <row r="548" s="14" customFormat="1">
      <c r="A548" s="14"/>
      <c r="B548" s="251"/>
      <c r="C548" s="252"/>
      <c r="D548" s="242" t="s">
        <v>174</v>
      </c>
      <c r="E548" s="253" t="s">
        <v>1</v>
      </c>
      <c r="F548" s="254" t="s">
        <v>204</v>
      </c>
      <c r="G548" s="252"/>
      <c r="H548" s="255">
        <v>1.256</v>
      </c>
      <c r="I548" s="256"/>
      <c r="J548" s="252"/>
      <c r="K548" s="252"/>
      <c r="L548" s="257"/>
      <c r="M548" s="258"/>
      <c r="N548" s="259"/>
      <c r="O548" s="259"/>
      <c r="P548" s="259"/>
      <c r="Q548" s="259"/>
      <c r="R548" s="259"/>
      <c r="S548" s="259"/>
      <c r="T548" s="260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1" t="s">
        <v>174</v>
      </c>
      <c r="AU548" s="261" t="s">
        <v>87</v>
      </c>
      <c r="AV548" s="14" t="s">
        <v>87</v>
      </c>
      <c r="AW548" s="14" t="s">
        <v>34</v>
      </c>
      <c r="AX548" s="14" t="s">
        <v>78</v>
      </c>
      <c r="AY548" s="261" t="s">
        <v>165</v>
      </c>
    </row>
    <row r="549" s="14" customFormat="1">
      <c r="A549" s="14"/>
      <c r="B549" s="251"/>
      <c r="C549" s="252"/>
      <c r="D549" s="242" t="s">
        <v>174</v>
      </c>
      <c r="E549" s="253" t="s">
        <v>1</v>
      </c>
      <c r="F549" s="254" t="s">
        <v>205</v>
      </c>
      <c r="G549" s="252"/>
      <c r="H549" s="255">
        <v>1.268</v>
      </c>
      <c r="I549" s="256"/>
      <c r="J549" s="252"/>
      <c r="K549" s="252"/>
      <c r="L549" s="257"/>
      <c r="M549" s="258"/>
      <c r="N549" s="259"/>
      <c r="O549" s="259"/>
      <c r="P549" s="259"/>
      <c r="Q549" s="259"/>
      <c r="R549" s="259"/>
      <c r="S549" s="259"/>
      <c r="T549" s="260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61" t="s">
        <v>174</v>
      </c>
      <c r="AU549" s="261" t="s">
        <v>87</v>
      </c>
      <c r="AV549" s="14" t="s">
        <v>87</v>
      </c>
      <c r="AW549" s="14" t="s">
        <v>34</v>
      </c>
      <c r="AX549" s="14" t="s">
        <v>78</v>
      </c>
      <c r="AY549" s="261" t="s">
        <v>165</v>
      </c>
    </row>
    <row r="550" s="13" customFormat="1">
      <c r="A550" s="13"/>
      <c r="B550" s="240"/>
      <c r="C550" s="241"/>
      <c r="D550" s="242" t="s">
        <v>174</v>
      </c>
      <c r="E550" s="243" t="s">
        <v>1</v>
      </c>
      <c r="F550" s="244" t="s">
        <v>206</v>
      </c>
      <c r="G550" s="241"/>
      <c r="H550" s="243" t="s">
        <v>1</v>
      </c>
      <c r="I550" s="245"/>
      <c r="J550" s="241"/>
      <c r="K550" s="241"/>
      <c r="L550" s="246"/>
      <c r="M550" s="247"/>
      <c r="N550" s="248"/>
      <c r="O550" s="248"/>
      <c r="P550" s="248"/>
      <c r="Q550" s="248"/>
      <c r="R550" s="248"/>
      <c r="S550" s="248"/>
      <c r="T550" s="249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0" t="s">
        <v>174</v>
      </c>
      <c r="AU550" s="250" t="s">
        <v>87</v>
      </c>
      <c r="AV550" s="13" t="s">
        <v>85</v>
      </c>
      <c r="AW550" s="13" t="s">
        <v>34</v>
      </c>
      <c r="AX550" s="13" t="s">
        <v>78</v>
      </c>
      <c r="AY550" s="250" t="s">
        <v>165</v>
      </c>
    </row>
    <row r="551" s="14" customFormat="1">
      <c r="A551" s="14"/>
      <c r="B551" s="251"/>
      <c r="C551" s="252"/>
      <c r="D551" s="242" t="s">
        <v>174</v>
      </c>
      <c r="E551" s="253" t="s">
        <v>1</v>
      </c>
      <c r="F551" s="254" t="s">
        <v>207</v>
      </c>
      <c r="G551" s="252"/>
      <c r="H551" s="255">
        <v>2.032</v>
      </c>
      <c r="I551" s="256"/>
      <c r="J551" s="252"/>
      <c r="K551" s="252"/>
      <c r="L551" s="257"/>
      <c r="M551" s="258"/>
      <c r="N551" s="259"/>
      <c r="O551" s="259"/>
      <c r="P551" s="259"/>
      <c r="Q551" s="259"/>
      <c r="R551" s="259"/>
      <c r="S551" s="259"/>
      <c r="T551" s="260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61" t="s">
        <v>174</v>
      </c>
      <c r="AU551" s="261" t="s">
        <v>87</v>
      </c>
      <c r="AV551" s="14" t="s">
        <v>87</v>
      </c>
      <c r="AW551" s="14" t="s">
        <v>34</v>
      </c>
      <c r="AX551" s="14" t="s">
        <v>78</v>
      </c>
      <c r="AY551" s="261" t="s">
        <v>165</v>
      </c>
    </row>
    <row r="552" s="14" customFormat="1">
      <c r="A552" s="14"/>
      <c r="B552" s="251"/>
      <c r="C552" s="252"/>
      <c r="D552" s="242" t="s">
        <v>174</v>
      </c>
      <c r="E552" s="253" t="s">
        <v>1</v>
      </c>
      <c r="F552" s="254" t="s">
        <v>208</v>
      </c>
      <c r="G552" s="252"/>
      <c r="H552" s="255">
        <v>2.54</v>
      </c>
      <c r="I552" s="256"/>
      <c r="J552" s="252"/>
      <c r="K552" s="252"/>
      <c r="L552" s="257"/>
      <c r="M552" s="258"/>
      <c r="N552" s="259"/>
      <c r="O552" s="259"/>
      <c r="P552" s="259"/>
      <c r="Q552" s="259"/>
      <c r="R552" s="259"/>
      <c r="S552" s="259"/>
      <c r="T552" s="260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61" t="s">
        <v>174</v>
      </c>
      <c r="AU552" s="261" t="s">
        <v>87</v>
      </c>
      <c r="AV552" s="14" t="s">
        <v>87</v>
      </c>
      <c r="AW552" s="14" t="s">
        <v>34</v>
      </c>
      <c r="AX552" s="14" t="s">
        <v>78</v>
      </c>
      <c r="AY552" s="261" t="s">
        <v>165</v>
      </c>
    </row>
    <row r="553" s="13" customFormat="1">
      <c r="A553" s="13"/>
      <c r="B553" s="240"/>
      <c r="C553" s="241"/>
      <c r="D553" s="242" t="s">
        <v>174</v>
      </c>
      <c r="E553" s="243" t="s">
        <v>1</v>
      </c>
      <c r="F553" s="244" t="s">
        <v>597</v>
      </c>
      <c r="G553" s="241"/>
      <c r="H553" s="243" t="s">
        <v>1</v>
      </c>
      <c r="I553" s="245"/>
      <c r="J553" s="241"/>
      <c r="K553" s="241"/>
      <c r="L553" s="246"/>
      <c r="M553" s="247"/>
      <c r="N553" s="248"/>
      <c r="O553" s="248"/>
      <c r="P553" s="248"/>
      <c r="Q553" s="248"/>
      <c r="R553" s="248"/>
      <c r="S553" s="248"/>
      <c r="T553" s="249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50" t="s">
        <v>174</v>
      </c>
      <c r="AU553" s="250" t="s">
        <v>87</v>
      </c>
      <c r="AV553" s="13" t="s">
        <v>85</v>
      </c>
      <c r="AW553" s="13" t="s">
        <v>34</v>
      </c>
      <c r="AX553" s="13" t="s">
        <v>78</v>
      </c>
      <c r="AY553" s="250" t="s">
        <v>165</v>
      </c>
    </row>
    <row r="554" s="13" customFormat="1">
      <c r="A554" s="13"/>
      <c r="B554" s="240"/>
      <c r="C554" s="241"/>
      <c r="D554" s="242" t="s">
        <v>174</v>
      </c>
      <c r="E554" s="243" t="s">
        <v>1</v>
      </c>
      <c r="F554" s="244" t="s">
        <v>176</v>
      </c>
      <c r="G554" s="241"/>
      <c r="H554" s="243" t="s">
        <v>1</v>
      </c>
      <c r="I554" s="245"/>
      <c r="J554" s="241"/>
      <c r="K554" s="241"/>
      <c r="L554" s="246"/>
      <c r="M554" s="247"/>
      <c r="N554" s="248"/>
      <c r="O554" s="248"/>
      <c r="P554" s="248"/>
      <c r="Q554" s="248"/>
      <c r="R554" s="248"/>
      <c r="S554" s="248"/>
      <c r="T554" s="249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50" t="s">
        <v>174</v>
      </c>
      <c r="AU554" s="250" t="s">
        <v>87</v>
      </c>
      <c r="AV554" s="13" t="s">
        <v>85</v>
      </c>
      <c r="AW554" s="13" t="s">
        <v>34</v>
      </c>
      <c r="AX554" s="13" t="s">
        <v>78</v>
      </c>
      <c r="AY554" s="250" t="s">
        <v>165</v>
      </c>
    </row>
    <row r="555" s="14" customFormat="1">
      <c r="A555" s="14"/>
      <c r="B555" s="251"/>
      <c r="C555" s="252"/>
      <c r="D555" s="242" t="s">
        <v>174</v>
      </c>
      <c r="E555" s="253" t="s">
        <v>1</v>
      </c>
      <c r="F555" s="254" t="s">
        <v>598</v>
      </c>
      <c r="G555" s="252"/>
      <c r="H555" s="255">
        <v>0.32600000000000001</v>
      </c>
      <c r="I555" s="256"/>
      <c r="J555" s="252"/>
      <c r="K555" s="252"/>
      <c r="L555" s="257"/>
      <c r="M555" s="258"/>
      <c r="N555" s="259"/>
      <c r="O555" s="259"/>
      <c r="P555" s="259"/>
      <c r="Q555" s="259"/>
      <c r="R555" s="259"/>
      <c r="S555" s="259"/>
      <c r="T555" s="260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61" t="s">
        <v>174</v>
      </c>
      <c r="AU555" s="261" t="s">
        <v>87</v>
      </c>
      <c r="AV555" s="14" t="s">
        <v>87</v>
      </c>
      <c r="AW555" s="14" t="s">
        <v>34</v>
      </c>
      <c r="AX555" s="14" t="s">
        <v>78</v>
      </c>
      <c r="AY555" s="261" t="s">
        <v>165</v>
      </c>
    </row>
    <row r="556" s="13" customFormat="1">
      <c r="A556" s="13"/>
      <c r="B556" s="240"/>
      <c r="C556" s="241"/>
      <c r="D556" s="242" t="s">
        <v>174</v>
      </c>
      <c r="E556" s="243" t="s">
        <v>1</v>
      </c>
      <c r="F556" s="244" t="s">
        <v>202</v>
      </c>
      <c r="G556" s="241"/>
      <c r="H556" s="243" t="s">
        <v>1</v>
      </c>
      <c r="I556" s="245"/>
      <c r="J556" s="241"/>
      <c r="K556" s="241"/>
      <c r="L556" s="246"/>
      <c r="M556" s="247"/>
      <c r="N556" s="248"/>
      <c r="O556" s="248"/>
      <c r="P556" s="248"/>
      <c r="Q556" s="248"/>
      <c r="R556" s="248"/>
      <c r="S556" s="248"/>
      <c r="T556" s="249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0" t="s">
        <v>174</v>
      </c>
      <c r="AU556" s="250" t="s">
        <v>87</v>
      </c>
      <c r="AV556" s="13" t="s">
        <v>85</v>
      </c>
      <c r="AW556" s="13" t="s">
        <v>34</v>
      </c>
      <c r="AX556" s="13" t="s">
        <v>78</v>
      </c>
      <c r="AY556" s="250" t="s">
        <v>165</v>
      </c>
    </row>
    <row r="557" s="14" customFormat="1">
      <c r="A557" s="14"/>
      <c r="B557" s="251"/>
      <c r="C557" s="252"/>
      <c r="D557" s="242" t="s">
        <v>174</v>
      </c>
      <c r="E557" s="253" t="s">
        <v>1</v>
      </c>
      <c r="F557" s="254" t="s">
        <v>599</v>
      </c>
      <c r="G557" s="252"/>
      <c r="H557" s="255">
        <v>0.41999999999999998</v>
      </c>
      <c r="I557" s="256"/>
      <c r="J557" s="252"/>
      <c r="K557" s="252"/>
      <c r="L557" s="257"/>
      <c r="M557" s="258"/>
      <c r="N557" s="259"/>
      <c r="O557" s="259"/>
      <c r="P557" s="259"/>
      <c r="Q557" s="259"/>
      <c r="R557" s="259"/>
      <c r="S557" s="259"/>
      <c r="T557" s="260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61" t="s">
        <v>174</v>
      </c>
      <c r="AU557" s="261" t="s">
        <v>87</v>
      </c>
      <c r="AV557" s="14" t="s">
        <v>87</v>
      </c>
      <c r="AW557" s="14" t="s">
        <v>34</v>
      </c>
      <c r="AX557" s="14" t="s">
        <v>78</v>
      </c>
      <c r="AY557" s="261" t="s">
        <v>165</v>
      </c>
    </row>
    <row r="558" s="14" customFormat="1">
      <c r="A558" s="14"/>
      <c r="B558" s="251"/>
      <c r="C558" s="252"/>
      <c r="D558" s="242" t="s">
        <v>174</v>
      </c>
      <c r="E558" s="253" t="s">
        <v>1</v>
      </c>
      <c r="F558" s="254" t="s">
        <v>600</v>
      </c>
      <c r="G558" s="252"/>
      <c r="H558" s="255">
        <v>0.41799999999999998</v>
      </c>
      <c r="I558" s="256"/>
      <c r="J558" s="252"/>
      <c r="K558" s="252"/>
      <c r="L558" s="257"/>
      <c r="M558" s="258"/>
      <c r="N558" s="259"/>
      <c r="O558" s="259"/>
      <c r="P558" s="259"/>
      <c r="Q558" s="259"/>
      <c r="R558" s="259"/>
      <c r="S558" s="259"/>
      <c r="T558" s="260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61" t="s">
        <v>174</v>
      </c>
      <c r="AU558" s="261" t="s">
        <v>87</v>
      </c>
      <c r="AV558" s="14" t="s">
        <v>87</v>
      </c>
      <c r="AW558" s="14" t="s">
        <v>34</v>
      </c>
      <c r="AX558" s="14" t="s">
        <v>78</v>
      </c>
      <c r="AY558" s="261" t="s">
        <v>165</v>
      </c>
    </row>
    <row r="559" s="13" customFormat="1">
      <c r="A559" s="13"/>
      <c r="B559" s="240"/>
      <c r="C559" s="241"/>
      <c r="D559" s="242" t="s">
        <v>174</v>
      </c>
      <c r="E559" s="243" t="s">
        <v>1</v>
      </c>
      <c r="F559" s="244" t="s">
        <v>601</v>
      </c>
      <c r="G559" s="241"/>
      <c r="H559" s="243" t="s">
        <v>1</v>
      </c>
      <c r="I559" s="245"/>
      <c r="J559" s="241"/>
      <c r="K559" s="241"/>
      <c r="L559" s="246"/>
      <c r="M559" s="247"/>
      <c r="N559" s="248"/>
      <c r="O559" s="248"/>
      <c r="P559" s="248"/>
      <c r="Q559" s="248"/>
      <c r="R559" s="248"/>
      <c r="S559" s="248"/>
      <c r="T559" s="249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50" t="s">
        <v>174</v>
      </c>
      <c r="AU559" s="250" t="s">
        <v>87</v>
      </c>
      <c r="AV559" s="13" t="s">
        <v>85</v>
      </c>
      <c r="AW559" s="13" t="s">
        <v>34</v>
      </c>
      <c r="AX559" s="13" t="s">
        <v>78</v>
      </c>
      <c r="AY559" s="250" t="s">
        <v>165</v>
      </c>
    </row>
    <row r="560" s="13" customFormat="1">
      <c r="A560" s="13"/>
      <c r="B560" s="240"/>
      <c r="C560" s="241"/>
      <c r="D560" s="242" t="s">
        <v>174</v>
      </c>
      <c r="E560" s="243" t="s">
        <v>1</v>
      </c>
      <c r="F560" s="244" t="s">
        <v>202</v>
      </c>
      <c r="G560" s="241"/>
      <c r="H560" s="243" t="s">
        <v>1</v>
      </c>
      <c r="I560" s="245"/>
      <c r="J560" s="241"/>
      <c r="K560" s="241"/>
      <c r="L560" s="246"/>
      <c r="M560" s="247"/>
      <c r="N560" s="248"/>
      <c r="O560" s="248"/>
      <c r="P560" s="248"/>
      <c r="Q560" s="248"/>
      <c r="R560" s="248"/>
      <c r="S560" s="248"/>
      <c r="T560" s="249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50" t="s">
        <v>174</v>
      </c>
      <c r="AU560" s="250" t="s">
        <v>87</v>
      </c>
      <c r="AV560" s="13" t="s">
        <v>85</v>
      </c>
      <c r="AW560" s="13" t="s">
        <v>34</v>
      </c>
      <c r="AX560" s="13" t="s">
        <v>78</v>
      </c>
      <c r="AY560" s="250" t="s">
        <v>165</v>
      </c>
    </row>
    <row r="561" s="14" customFormat="1">
      <c r="A561" s="14"/>
      <c r="B561" s="251"/>
      <c r="C561" s="252"/>
      <c r="D561" s="242" t="s">
        <v>174</v>
      </c>
      <c r="E561" s="253" t="s">
        <v>1</v>
      </c>
      <c r="F561" s="254" t="s">
        <v>602</v>
      </c>
      <c r="G561" s="252"/>
      <c r="H561" s="255">
        <v>0.59999999999999998</v>
      </c>
      <c r="I561" s="256"/>
      <c r="J561" s="252"/>
      <c r="K561" s="252"/>
      <c r="L561" s="257"/>
      <c r="M561" s="258"/>
      <c r="N561" s="259"/>
      <c r="O561" s="259"/>
      <c r="P561" s="259"/>
      <c r="Q561" s="259"/>
      <c r="R561" s="259"/>
      <c r="S561" s="259"/>
      <c r="T561" s="260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61" t="s">
        <v>174</v>
      </c>
      <c r="AU561" s="261" t="s">
        <v>87</v>
      </c>
      <c r="AV561" s="14" t="s">
        <v>87</v>
      </c>
      <c r="AW561" s="14" t="s">
        <v>34</v>
      </c>
      <c r="AX561" s="14" t="s">
        <v>78</v>
      </c>
      <c r="AY561" s="261" t="s">
        <v>165</v>
      </c>
    </row>
    <row r="562" s="14" customFormat="1">
      <c r="A562" s="14"/>
      <c r="B562" s="251"/>
      <c r="C562" s="252"/>
      <c r="D562" s="242" t="s">
        <v>174</v>
      </c>
      <c r="E562" s="253" t="s">
        <v>1</v>
      </c>
      <c r="F562" s="254" t="s">
        <v>603</v>
      </c>
      <c r="G562" s="252"/>
      <c r="H562" s="255">
        <v>0.79400000000000004</v>
      </c>
      <c r="I562" s="256"/>
      <c r="J562" s="252"/>
      <c r="K562" s="252"/>
      <c r="L562" s="257"/>
      <c r="M562" s="258"/>
      <c r="N562" s="259"/>
      <c r="O562" s="259"/>
      <c r="P562" s="259"/>
      <c r="Q562" s="259"/>
      <c r="R562" s="259"/>
      <c r="S562" s="259"/>
      <c r="T562" s="260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61" t="s">
        <v>174</v>
      </c>
      <c r="AU562" s="261" t="s">
        <v>87</v>
      </c>
      <c r="AV562" s="14" t="s">
        <v>87</v>
      </c>
      <c r="AW562" s="14" t="s">
        <v>34</v>
      </c>
      <c r="AX562" s="14" t="s">
        <v>78</v>
      </c>
      <c r="AY562" s="261" t="s">
        <v>165</v>
      </c>
    </row>
    <row r="563" s="14" customFormat="1">
      <c r="A563" s="14"/>
      <c r="B563" s="251"/>
      <c r="C563" s="252"/>
      <c r="D563" s="242" t="s">
        <v>174</v>
      </c>
      <c r="E563" s="253" t="s">
        <v>1</v>
      </c>
      <c r="F563" s="254" t="s">
        <v>604</v>
      </c>
      <c r="G563" s="252"/>
      <c r="H563" s="255">
        <v>0.79600000000000004</v>
      </c>
      <c r="I563" s="256"/>
      <c r="J563" s="252"/>
      <c r="K563" s="252"/>
      <c r="L563" s="257"/>
      <c r="M563" s="258"/>
      <c r="N563" s="259"/>
      <c r="O563" s="259"/>
      <c r="P563" s="259"/>
      <c r="Q563" s="259"/>
      <c r="R563" s="259"/>
      <c r="S563" s="259"/>
      <c r="T563" s="260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61" t="s">
        <v>174</v>
      </c>
      <c r="AU563" s="261" t="s">
        <v>87</v>
      </c>
      <c r="AV563" s="14" t="s">
        <v>87</v>
      </c>
      <c r="AW563" s="14" t="s">
        <v>34</v>
      </c>
      <c r="AX563" s="14" t="s">
        <v>78</v>
      </c>
      <c r="AY563" s="261" t="s">
        <v>165</v>
      </c>
    </row>
    <row r="564" s="14" customFormat="1">
      <c r="A564" s="14"/>
      <c r="B564" s="251"/>
      <c r="C564" s="252"/>
      <c r="D564" s="242" t="s">
        <v>174</v>
      </c>
      <c r="E564" s="253" t="s">
        <v>1</v>
      </c>
      <c r="F564" s="254" t="s">
        <v>605</v>
      </c>
      <c r="G564" s="252"/>
      <c r="H564" s="255">
        <v>0.59599999999999997</v>
      </c>
      <c r="I564" s="256"/>
      <c r="J564" s="252"/>
      <c r="K564" s="252"/>
      <c r="L564" s="257"/>
      <c r="M564" s="258"/>
      <c r="N564" s="259"/>
      <c r="O564" s="259"/>
      <c r="P564" s="259"/>
      <c r="Q564" s="259"/>
      <c r="R564" s="259"/>
      <c r="S564" s="259"/>
      <c r="T564" s="260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61" t="s">
        <v>174</v>
      </c>
      <c r="AU564" s="261" t="s">
        <v>87</v>
      </c>
      <c r="AV564" s="14" t="s">
        <v>87</v>
      </c>
      <c r="AW564" s="14" t="s">
        <v>34</v>
      </c>
      <c r="AX564" s="14" t="s">
        <v>78</v>
      </c>
      <c r="AY564" s="261" t="s">
        <v>165</v>
      </c>
    </row>
    <row r="565" s="13" customFormat="1">
      <c r="A565" s="13"/>
      <c r="B565" s="240"/>
      <c r="C565" s="241"/>
      <c r="D565" s="242" t="s">
        <v>174</v>
      </c>
      <c r="E565" s="243" t="s">
        <v>1</v>
      </c>
      <c r="F565" s="244" t="s">
        <v>606</v>
      </c>
      <c r="G565" s="241"/>
      <c r="H565" s="243" t="s">
        <v>1</v>
      </c>
      <c r="I565" s="245"/>
      <c r="J565" s="241"/>
      <c r="K565" s="241"/>
      <c r="L565" s="246"/>
      <c r="M565" s="247"/>
      <c r="N565" s="248"/>
      <c r="O565" s="248"/>
      <c r="P565" s="248"/>
      <c r="Q565" s="248"/>
      <c r="R565" s="248"/>
      <c r="S565" s="248"/>
      <c r="T565" s="249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50" t="s">
        <v>174</v>
      </c>
      <c r="AU565" s="250" t="s">
        <v>87</v>
      </c>
      <c r="AV565" s="13" t="s">
        <v>85</v>
      </c>
      <c r="AW565" s="13" t="s">
        <v>34</v>
      </c>
      <c r="AX565" s="13" t="s">
        <v>78</v>
      </c>
      <c r="AY565" s="250" t="s">
        <v>165</v>
      </c>
    </row>
    <row r="566" s="13" customFormat="1">
      <c r="A566" s="13"/>
      <c r="B566" s="240"/>
      <c r="C566" s="241"/>
      <c r="D566" s="242" t="s">
        <v>174</v>
      </c>
      <c r="E566" s="243" t="s">
        <v>1</v>
      </c>
      <c r="F566" s="244" t="s">
        <v>176</v>
      </c>
      <c r="G566" s="241"/>
      <c r="H566" s="243" t="s">
        <v>1</v>
      </c>
      <c r="I566" s="245"/>
      <c r="J566" s="241"/>
      <c r="K566" s="241"/>
      <c r="L566" s="246"/>
      <c r="M566" s="247"/>
      <c r="N566" s="248"/>
      <c r="O566" s="248"/>
      <c r="P566" s="248"/>
      <c r="Q566" s="248"/>
      <c r="R566" s="248"/>
      <c r="S566" s="248"/>
      <c r="T566" s="249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50" t="s">
        <v>174</v>
      </c>
      <c r="AU566" s="250" t="s">
        <v>87</v>
      </c>
      <c r="AV566" s="13" t="s">
        <v>85</v>
      </c>
      <c r="AW566" s="13" t="s">
        <v>34</v>
      </c>
      <c r="AX566" s="13" t="s">
        <v>78</v>
      </c>
      <c r="AY566" s="250" t="s">
        <v>165</v>
      </c>
    </row>
    <row r="567" s="14" customFormat="1">
      <c r="A567" s="14"/>
      <c r="B567" s="251"/>
      <c r="C567" s="252"/>
      <c r="D567" s="242" t="s">
        <v>174</v>
      </c>
      <c r="E567" s="253" t="s">
        <v>1</v>
      </c>
      <c r="F567" s="254" t="s">
        <v>607</v>
      </c>
      <c r="G567" s="252"/>
      <c r="H567" s="255">
        <v>1.0760000000000001</v>
      </c>
      <c r="I567" s="256"/>
      <c r="J567" s="252"/>
      <c r="K567" s="252"/>
      <c r="L567" s="257"/>
      <c r="M567" s="258"/>
      <c r="N567" s="259"/>
      <c r="O567" s="259"/>
      <c r="P567" s="259"/>
      <c r="Q567" s="259"/>
      <c r="R567" s="259"/>
      <c r="S567" s="259"/>
      <c r="T567" s="260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1" t="s">
        <v>174</v>
      </c>
      <c r="AU567" s="261" t="s">
        <v>87</v>
      </c>
      <c r="AV567" s="14" t="s">
        <v>87</v>
      </c>
      <c r="AW567" s="14" t="s">
        <v>34</v>
      </c>
      <c r="AX567" s="14" t="s">
        <v>78</v>
      </c>
      <c r="AY567" s="261" t="s">
        <v>165</v>
      </c>
    </row>
    <row r="568" s="14" customFormat="1">
      <c r="A568" s="14"/>
      <c r="B568" s="251"/>
      <c r="C568" s="252"/>
      <c r="D568" s="242" t="s">
        <v>174</v>
      </c>
      <c r="E568" s="253" t="s">
        <v>1</v>
      </c>
      <c r="F568" s="254" t="s">
        <v>608</v>
      </c>
      <c r="G568" s="252"/>
      <c r="H568" s="255">
        <v>0.83999999999999997</v>
      </c>
      <c r="I568" s="256"/>
      <c r="J568" s="252"/>
      <c r="K568" s="252"/>
      <c r="L568" s="257"/>
      <c r="M568" s="258"/>
      <c r="N568" s="259"/>
      <c r="O568" s="259"/>
      <c r="P568" s="259"/>
      <c r="Q568" s="259"/>
      <c r="R568" s="259"/>
      <c r="S568" s="259"/>
      <c r="T568" s="260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61" t="s">
        <v>174</v>
      </c>
      <c r="AU568" s="261" t="s">
        <v>87</v>
      </c>
      <c r="AV568" s="14" t="s">
        <v>87</v>
      </c>
      <c r="AW568" s="14" t="s">
        <v>34</v>
      </c>
      <c r="AX568" s="14" t="s">
        <v>78</v>
      </c>
      <c r="AY568" s="261" t="s">
        <v>165</v>
      </c>
    </row>
    <row r="569" s="13" customFormat="1">
      <c r="A569" s="13"/>
      <c r="B569" s="240"/>
      <c r="C569" s="241"/>
      <c r="D569" s="242" t="s">
        <v>174</v>
      </c>
      <c r="E569" s="243" t="s">
        <v>1</v>
      </c>
      <c r="F569" s="244" t="s">
        <v>202</v>
      </c>
      <c r="G569" s="241"/>
      <c r="H569" s="243" t="s">
        <v>1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50" t="s">
        <v>174</v>
      </c>
      <c r="AU569" s="250" t="s">
        <v>87</v>
      </c>
      <c r="AV569" s="13" t="s">
        <v>85</v>
      </c>
      <c r="AW569" s="13" t="s">
        <v>34</v>
      </c>
      <c r="AX569" s="13" t="s">
        <v>78</v>
      </c>
      <c r="AY569" s="250" t="s">
        <v>165</v>
      </c>
    </row>
    <row r="570" s="14" customFormat="1">
      <c r="A570" s="14"/>
      <c r="B570" s="251"/>
      <c r="C570" s="252"/>
      <c r="D570" s="242" t="s">
        <v>174</v>
      </c>
      <c r="E570" s="253" t="s">
        <v>1</v>
      </c>
      <c r="F570" s="254" t="s">
        <v>609</v>
      </c>
      <c r="G570" s="252"/>
      <c r="H570" s="255">
        <v>1.1819999999999999</v>
      </c>
      <c r="I570" s="256"/>
      <c r="J570" s="252"/>
      <c r="K570" s="252"/>
      <c r="L570" s="257"/>
      <c r="M570" s="258"/>
      <c r="N570" s="259"/>
      <c r="O570" s="259"/>
      <c r="P570" s="259"/>
      <c r="Q570" s="259"/>
      <c r="R570" s="259"/>
      <c r="S570" s="259"/>
      <c r="T570" s="260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61" t="s">
        <v>174</v>
      </c>
      <c r="AU570" s="261" t="s">
        <v>87</v>
      </c>
      <c r="AV570" s="14" t="s">
        <v>87</v>
      </c>
      <c r="AW570" s="14" t="s">
        <v>34</v>
      </c>
      <c r="AX570" s="14" t="s">
        <v>78</v>
      </c>
      <c r="AY570" s="261" t="s">
        <v>165</v>
      </c>
    </row>
    <row r="571" s="14" customFormat="1">
      <c r="A571" s="14"/>
      <c r="B571" s="251"/>
      <c r="C571" s="252"/>
      <c r="D571" s="242" t="s">
        <v>174</v>
      </c>
      <c r="E571" s="253" t="s">
        <v>1</v>
      </c>
      <c r="F571" s="254" t="s">
        <v>610</v>
      </c>
      <c r="G571" s="252"/>
      <c r="H571" s="255">
        <v>1.1839999999999999</v>
      </c>
      <c r="I571" s="256"/>
      <c r="J571" s="252"/>
      <c r="K571" s="252"/>
      <c r="L571" s="257"/>
      <c r="M571" s="258"/>
      <c r="N571" s="259"/>
      <c r="O571" s="259"/>
      <c r="P571" s="259"/>
      <c r="Q571" s="259"/>
      <c r="R571" s="259"/>
      <c r="S571" s="259"/>
      <c r="T571" s="260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61" t="s">
        <v>174</v>
      </c>
      <c r="AU571" s="261" t="s">
        <v>87</v>
      </c>
      <c r="AV571" s="14" t="s">
        <v>87</v>
      </c>
      <c r="AW571" s="14" t="s">
        <v>34</v>
      </c>
      <c r="AX571" s="14" t="s">
        <v>78</v>
      </c>
      <c r="AY571" s="261" t="s">
        <v>165</v>
      </c>
    </row>
    <row r="572" s="14" customFormat="1">
      <c r="A572" s="14"/>
      <c r="B572" s="251"/>
      <c r="C572" s="252"/>
      <c r="D572" s="242" t="s">
        <v>174</v>
      </c>
      <c r="E572" s="253" t="s">
        <v>1</v>
      </c>
      <c r="F572" s="254" t="s">
        <v>611</v>
      </c>
      <c r="G572" s="252"/>
      <c r="H572" s="255">
        <v>1.0620000000000001</v>
      </c>
      <c r="I572" s="256"/>
      <c r="J572" s="252"/>
      <c r="K572" s="252"/>
      <c r="L572" s="257"/>
      <c r="M572" s="258"/>
      <c r="N572" s="259"/>
      <c r="O572" s="259"/>
      <c r="P572" s="259"/>
      <c r="Q572" s="259"/>
      <c r="R572" s="259"/>
      <c r="S572" s="259"/>
      <c r="T572" s="260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61" t="s">
        <v>174</v>
      </c>
      <c r="AU572" s="261" t="s">
        <v>87</v>
      </c>
      <c r="AV572" s="14" t="s">
        <v>87</v>
      </c>
      <c r="AW572" s="14" t="s">
        <v>34</v>
      </c>
      <c r="AX572" s="14" t="s">
        <v>78</v>
      </c>
      <c r="AY572" s="261" t="s">
        <v>165</v>
      </c>
    </row>
    <row r="573" s="14" customFormat="1">
      <c r="A573" s="14"/>
      <c r="B573" s="251"/>
      <c r="C573" s="252"/>
      <c r="D573" s="242" t="s">
        <v>174</v>
      </c>
      <c r="E573" s="253" t="s">
        <v>1</v>
      </c>
      <c r="F573" s="254" t="s">
        <v>612</v>
      </c>
      <c r="G573" s="252"/>
      <c r="H573" s="255">
        <v>1.0640000000000001</v>
      </c>
      <c r="I573" s="256"/>
      <c r="J573" s="252"/>
      <c r="K573" s="252"/>
      <c r="L573" s="257"/>
      <c r="M573" s="258"/>
      <c r="N573" s="259"/>
      <c r="O573" s="259"/>
      <c r="P573" s="259"/>
      <c r="Q573" s="259"/>
      <c r="R573" s="259"/>
      <c r="S573" s="259"/>
      <c r="T573" s="260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1" t="s">
        <v>174</v>
      </c>
      <c r="AU573" s="261" t="s">
        <v>87</v>
      </c>
      <c r="AV573" s="14" t="s">
        <v>87</v>
      </c>
      <c r="AW573" s="14" t="s">
        <v>34</v>
      </c>
      <c r="AX573" s="14" t="s">
        <v>78</v>
      </c>
      <c r="AY573" s="261" t="s">
        <v>165</v>
      </c>
    </row>
    <row r="574" s="13" customFormat="1">
      <c r="A574" s="13"/>
      <c r="B574" s="240"/>
      <c r="C574" s="241"/>
      <c r="D574" s="242" t="s">
        <v>174</v>
      </c>
      <c r="E574" s="243" t="s">
        <v>1</v>
      </c>
      <c r="F574" s="244" t="s">
        <v>206</v>
      </c>
      <c r="G574" s="241"/>
      <c r="H574" s="243" t="s">
        <v>1</v>
      </c>
      <c r="I574" s="245"/>
      <c r="J574" s="241"/>
      <c r="K574" s="241"/>
      <c r="L574" s="246"/>
      <c r="M574" s="247"/>
      <c r="N574" s="248"/>
      <c r="O574" s="248"/>
      <c r="P574" s="248"/>
      <c r="Q574" s="248"/>
      <c r="R574" s="248"/>
      <c r="S574" s="248"/>
      <c r="T574" s="249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50" t="s">
        <v>174</v>
      </c>
      <c r="AU574" s="250" t="s">
        <v>87</v>
      </c>
      <c r="AV574" s="13" t="s">
        <v>85</v>
      </c>
      <c r="AW574" s="13" t="s">
        <v>34</v>
      </c>
      <c r="AX574" s="13" t="s">
        <v>78</v>
      </c>
      <c r="AY574" s="250" t="s">
        <v>165</v>
      </c>
    </row>
    <row r="575" s="14" customFormat="1">
      <c r="A575" s="14"/>
      <c r="B575" s="251"/>
      <c r="C575" s="252"/>
      <c r="D575" s="242" t="s">
        <v>174</v>
      </c>
      <c r="E575" s="253" t="s">
        <v>1</v>
      </c>
      <c r="F575" s="254" t="s">
        <v>609</v>
      </c>
      <c r="G575" s="252"/>
      <c r="H575" s="255">
        <v>1.1819999999999999</v>
      </c>
      <c r="I575" s="256"/>
      <c r="J575" s="252"/>
      <c r="K575" s="252"/>
      <c r="L575" s="257"/>
      <c r="M575" s="258"/>
      <c r="N575" s="259"/>
      <c r="O575" s="259"/>
      <c r="P575" s="259"/>
      <c r="Q575" s="259"/>
      <c r="R575" s="259"/>
      <c r="S575" s="259"/>
      <c r="T575" s="260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61" t="s">
        <v>174</v>
      </c>
      <c r="AU575" s="261" t="s">
        <v>87</v>
      </c>
      <c r="AV575" s="14" t="s">
        <v>87</v>
      </c>
      <c r="AW575" s="14" t="s">
        <v>34</v>
      </c>
      <c r="AX575" s="14" t="s">
        <v>78</v>
      </c>
      <c r="AY575" s="261" t="s">
        <v>165</v>
      </c>
    </row>
    <row r="576" s="14" customFormat="1">
      <c r="A576" s="14"/>
      <c r="B576" s="251"/>
      <c r="C576" s="252"/>
      <c r="D576" s="242" t="s">
        <v>174</v>
      </c>
      <c r="E576" s="253" t="s">
        <v>1</v>
      </c>
      <c r="F576" s="254" t="s">
        <v>613</v>
      </c>
      <c r="G576" s="252"/>
      <c r="H576" s="255">
        <v>1.204</v>
      </c>
      <c r="I576" s="256"/>
      <c r="J576" s="252"/>
      <c r="K576" s="252"/>
      <c r="L576" s="257"/>
      <c r="M576" s="258"/>
      <c r="N576" s="259"/>
      <c r="O576" s="259"/>
      <c r="P576" s="259"/>
      <c r="Q576" s="259"/>
      <c r="R576" s="259"/>
      <c r="S576" s="259"/>
      <c r="T576" s="260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1" t="s">
        <v>174</v>
      </c>
      <c r="AU576" s="261" t="s">
        <v>87</v>
      </c>
      <c r="AV576" s="14" t="s">
        <v>87</v>
      </c>
      <c r="AW576" s="14" t="s">
        <v>34</v>
      </c>
      <c r="AX576" s="14" t="s">
        <v>78</v>
      </c>
      <c r="AY576" s="261" t="s">
        <v>165</v>
      </c>
    </row>
    <row r="577" s="14" customFormat="1">
      <c r="A577" s="14"/>
      <c r="B577" s="251"/>
      <c r="C577" s="252"/>
      <c r="D577" s="242" t="s">
        <v>174</v>
      </c>
      <c r="E577" s="253" t="s">
        <v>1</v>
      </c>
      <c r="F577" s="254" t="s">
        <v>611</v>
      </c>
      <c r="G577" s="252"/>
      <c r="H577" s="255">
        <v>1.0620000000000001</v>
      </c>
      <c r="I577" s="256"/>
      <c r="J577" s="252"/>
      <c r="K577" s="252"/>
      <c r="L577" s="257"/>
      <c r="M577" s="258"/>
      <c r="N577" s="259"/>
      <c r="O577" s="259"/>
      <c r="P577" s="259"/>
      <c r="Q577" s="259"/>
      <c r="R577" s="259"/>
      <c r="S577" s="259"/>
      <c r="T577" s="260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61" t="s">
        <v>174</v>
      </c>
      <c r="AU577" s="261" t="s">
        <v>87</v>
      </c>
      <c r="AV577" s="14" t="s">
        <v>87</v>
      </c>
      <c r="AW577" s="14" t="s">
        <v>34</v>
      </c>
      <c r="AX577" s="14" t="s">
        <v>78</v>
      </c>
      <c r="AY577" s="261" t="s">
        <v>165</v>
      </c>
    </row>
    <row r="578" s="14" customFormat="1">
      <c r="A578" s="14"/>
      <c r="B578" s="251"/>
      <c r="C578" s="252"/>
      <c r="D578" s="242" t="s">
        <v>174</v>
      </c>
      <c r="E578" s="253" t="s">
        <v>1</v>
      </c>
      <c r="F578" s="254" t="s">
        <v>612</v>
      </c>
      <c r="G578" s="252"/>
      <c r="H578" s="255">
        <v>1.0640000000000001</v>
      </c>
      <c r="I578" s="256"/>
      <c r="J578" s="252"/>
      <c r="K578" s="252"/>
      <c r="L578" s="257"/>
      <c r="M578" s="258"/>
      <c r="N578" s="259"/>
      <c r="O578" s="259"/>
      <c r="P578" s="259"/>
      <c r="Q578" s="259"/>
      <c r="R578" s="259"/>
      <c r="S578" s="259"/>
      <c r="T578" s="260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61" t="s">
        <v>174</v>
      </c>
      <c r="AU578" s="261" t="s">
        <v>87</v>
      </c>
      <c r="AV578" s="14" t="s">
        <v>87</v>
      </c>
      <c r="AW578" s="14" t="s">
        <v>34</v>
      </c>
      <c r="AX578" s="14" t="s">
        <v>78</v>
      </c>
      <c r="AY578" s="261" t="s">
        <v>165</v>
      </c>
    </row>
    <row r="579" s="14" customFormat="1">
      <c r="A579" s="14"/>
      <c r="B579" s="251"/>
      <c r="C579" s="252"/>
      <c r="D579" s="242" t="s">
        <v>174</v>
      </c>
      <c r="E579" s="253" t="s">
        <v>1</v>
      </c>
      <c r="F579" s="254" t="s">
        <v>614</v>
      </c>
      <c r="G579" s="252"/>
      <c r="H579" s="255">
        <v>1.246</v>
      </c>
      <c r="I579" s="256"/>
      <c r="J579" s="252"/>
      <c r="K579" s="252"/>
      <c r="L579" s="257"/>
      <c r="M579" s="258"/>
      <c r="N579" s="259"/>
      <c r="O579" s="259"/>
      <c r="P579" s="259"/>
      <c r="Q579" s="259"/>
      <c r="R579" s="259"/>
      <c r="S579" s="259"/>
      <c r="T579" s="260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61" t="s">
        <v>174</v>
      </c>
      <c r="AU579" s="261" t="s">
        <v>87</v>
      </c>
      <c r="AV579" s="14" t="s">
        <v>87</v>
      </c>
      <c r="AW579" s="14" t="s">
        <v>34</v>
      </c>
      <c r="AX579" s="14" t="s">
        <v>78</v>
      </c>
      <c r="AY579" s="261" t="s">
        <v>165</v>
      </c>
    </row>
    <row r="580" s="13" customFormat="1">
      <c r="A580" s="13"/>
      <c r="B580" s="240"/>
      <c r="C580" s="241"/>
      <c r="D580" s="242" t="s">
        <v>174</v>
      </c>
      <c r="E580" s="243" t="s">
        <v>1</v>
      </c>
      <c r="F580" s="244" t="s">
        <v>615</v>
      </c>
      <c r="G580" s="241"/>
      <c r="H580" s="243" t="s">
        <v>1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0" t="s">
        <v>174</v>
      </c>
      <c r="AU580" s="250" t="s">
        <v>87</v>
      </c>
      <c r="AV580" s="13" t="s">
        <v>85</v>
      </c>
      <c r="AW580" s="13" t="s">
        <v>34</v>
      </c>
      <c r="AX580" s="13" t="s">
        <v>78</v>
      </c>
      <c r="AY580" s="250" t="s">
        <v>165</v>
      </c>
    </row>
    <row r="581" s="13" customFormat="1">
      <c r="A581" s="13"/>
      <c r="B581" s="240"/>
      <c r="C581" s="241"/>
      <c r="D581" s="242" t="s">
        <v>174</v>
      </c>
      <c r="E581" s="243" t="s">
        <v>1</v>
      </c>
      <c r="F581" s="244" t="s">
        <v>202</v>
      </c>
      <c r="G581" s="241"/>
      <c r="H581" s="243" t="s">
        <v>1</v>
      </c>
      <c r="I581" s="245"/>
      <c r="J581" s="241"/>
      <c r="K581" s="241"/>
      <c r="L581" s="246"/>
      <c r="M581" s="247"/>
      <c r="N581" s="248"/>
      <c r="O581" s="248"/>
      <c r="P581" s="248"/>
      <c r="Q581" s="248"/>
      <c r="R581" s="248"/>
      <c r="S581" s="248"/>
      <c r="T581" s="249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0" t="s">
        <v>174</v>
      </c>
      <c r="AU581" s="250" t="s">
        <v>87</v>
      </c>
      <c r="AV581" s="13" t="s">
        <v>85</v>
      </c>
      <c r="AW581" s="13" t="s">
        <v>34</v>
      </c>
      <c r="AX581" s="13" t="s">
        <v>78</v>
      </c>
      <c r="AY581" s="250" t="s">
        <v>165</v>
      </c>
    </row>
    <row r="582" s="14" customFormat="1">
      <c r="A582" s="14"/>
      <c r="B582" s="251"/>
      <c r="C582" s="252"/>
      <c r="D582" s="242" t="s">
        <v>174</v>
      </c>
      <c r="E582" s="253" t="s">
        <v>1</v>
      </c>
      <c r="F582" s="254" t="s">
        <v>616</v>
      </c>
      <c r="G582" s="252"/>
      <c r="H582" s="255">
        <v>2.0219999999999998</v>
      </c>
      <c r="I582" s="256"/>
      <c r="J582" s="252"/>
      <c r="K582" s="252"/>
      <c r="L582" s="257"/>
      <c r="M582" s="258"/>
      <c r="N582" s="259"/>
      <c r="O582" s="259"/>
      <c r="P582" s="259"/>
      <c r="Q582" s="259"/>
      <c r="R582" s="259"/>
      <c r="S582" s="259"/>
      <c r="T582" s="260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61" t="s">
        <v>174</v>
      </c>
      <c r="AU582" s="261" t="s">
        <v>87</v>
      </c>
      <c r="AV582" s="14" t="s">
        <v>87</v>
      </c>
      <c r="AW582" s="14" t="s">
        <v>34</v>
      </c>
      <c r="AX582" s="14" t="s">
        <v>78</v>
      </c>
      <c r="AY582" s="261" t="s">
        <v>165</v>
      </c>
    </row>
    <row r="583" s="14" customFormat="1">
      <c r="A583" s="14"/>
      <c r="B583" s="251"/>
      <c r="C583" s="252"/>
      <c r="D583" s="242" t="s">
        <v>174</v>
      </c>
      <c r="E583" s="253" t="s">
        <v>1</v>
      </c>
      <c r="F583" s="254" t="s">
        <v>617</v>
      </c>
      <c r="G583" s="252"/>
      <c r="H583" s="255">
        <v>1.4410000000000001</v>
      </c>
      <c r="I583" s="256"/>
      <c r="J583" s="252"/>
      <c r="K583" s="252"/>
      <c r="L583" s="257"/>
      <c r="M583" s="258"/>
      <c r="N583" s="259"/>
      <c r="O583" s="259"/>
      <c r="P583" s="259"/>
      <c r="Q583" s="259"/>
      <c r="R583" s="259"/>
      <c r="S583" s="259"/>
      <c r="T583" s="260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1" t="s">
        <v>174</v>
      </c>
      <c r="AU583" s="261" t="s">
        <v>87</v>
      </c>
      <c r="AV583" s="14" t="s">
        <v>87</v>
      </c>
      <c r="AW583" s="14" t="s">
        <v>34</v>
      </c>
      <c r="AX583" s="14" t="s">
        <v>78</v>
      </c>
      <c r="AY583" s="261" t="s">
        <v>165</v>
      </c>
    </row>
    <row r="584" s="14" customFormat="1">
      <c r="A584" s="14"/>
      <c r="B584" s="251"/>
      <c r="C584" s="252"/>
      <c r="D584" s="242" t="s">
        <v>174</v>
      </c>
      <c r="E584" s="253" t="s">
        <v>1</v>
      </c>
      <c r="F584" s="254" t="s">
        <v>618</v>
      </c>
      <c r="G584" s="252"/>
      <c r="H584" s="255">
        <v>1.6619999999999999</v>
      </c>
      <c r="I584" s="256"/>
      <c r="J584" s="252"/>
      <c r="K584" s="252"/>
      <c r="L584" s="257"/>
      <c r="M584" s="258"/>
      <c r="N584" s="259"/>
      <c r="O584" s="259"/>
      <c r="P584" s="259"/>
      <c r="Q584" s="259"/>
      <c r="R584" s="259"/>
      <c r="S584" s="259"/>
      <c r="T584" s="260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61" t="s">
        <v>174</v>
      </c>
      <c r="AU584" s="261" t="s">
        <v>87</v>
      </c>
      <c r="AV584" s="14" t="s">
        <v>87</v>
      </c>
      <c r="AW584" s="14" t="s">
        <v>34</v>
      </c>
      <c r="AX584" s="14" t="s">
        <v>78</v>
      </c>
      <c r="AY584" s="261" t="s">
        <v>165</v>
      </c>
    </row>
    <row r="585" s="14" customFormat="1">
      <c r="A585" s="14"/>
      <c r="B585" s="251"/>
      <c r="C585" s="252"/>
      <c r="D585" s="242" t="s">
        <v>174</v>
      </c>
      <c r="E585" s="253" t="s">
        <v>1</v>
      </c>
      <c r="F585" s="254" t="s">
        <v>619</v>
      </c>
      <c r="G585" s="252"/>
      <c r="H585" s="255">
        <v>1.4219999999999999</v>
      </c>
      <c r="I585" s="256"/>
      <c r="J585" s="252"/>
      <c r="K585" s="252"/>
      <c r="L585" s="257"/>
      <c r="M585" s="258"/>
      <c r="N585" s="259"/>
      <c r="O585" s="259"/>
      <c r="P585" s="259"/>
      <c r="Q585" s="259"/>
      <c r="R585" s="259"/>
      <c r="S585" s="259"/>
      <c r="T585" s="260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1" t="s">
        <v>174</v>
      </c>
      <c r="AU585" s="261" t="s">
        <v>87</v>
      </c>
      <c r="AV585" s="14" t="s">
        <v>87</v>
      </c>
      <c r="AW585" s="14" t="s">
        <v>34</v>
      </c>
      <c r="AX585" s="14" t="s">
        <v>78</v>
      </c>
      <c r="AY585" s="261" t="s">
        <v>165</v>
      </c>
    </row>
    <row r="586" s="14" customFormat="1">
      <c r="A586" s="14"/>
      <c r="B586" s="251"/>
      <c r="C586" s="252"/>
      <c r="D586" s="242" t="s">
        <v>174</v>
      </c>
      <c r="E586" s="253" t="s">
        <v>1</v>
      </c>
      <c r="F586" s="254" t="s">
        <v>620</v>
      </c>
      <c r="G586" s="252"/>
      <c r="H586" s="255">
        <v>2.0179999999999998</v>
      </c>
      <c r="I586" s="256"/>
      <c r="J586" s="252"/>
      <c r="K586" s="252"/>
      <c r="L586" s="257"/>
      <c r="M586" s="258"/>
      <c r="N586" s="259"/>
      <c r="O586" s="259"/>
      <c r="P586" s="259"/>
      <c r="Q586" s="259"/>
      <c r="R586" s="259"/>
      <c r="S586" s="259"/>
      <c r="T586" s="260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61" t="s">
        <v>174</v>
      </c>
      <c r="AU586" s="261" t="s">
        <v>87</v>
      </c>
      <c r="AV586" s="14" t="s">
        <v>87</v>
      </c>
      <c r="AW586" s="14" t="s">
        <v>34</v>
      </c>
      <c r="AX586" s="14" t="s">
        <v>78</v>
      </c>
      <c r="AY586" s="261" t="s">
        <v>165</v>
      </c>
    </row>
    <row r="587" s="14" customFormat="1">
      <c r="A587" s="14"/>
      <c r="B587" s="251"/>
      <c r="C587" s="252"/>
      <c r="D587" s="242" t="s">
        <v>174</v>
      </c>
      <c r="E587" s="253" t="s">
        <v>1</v>
      </c>
      <c r="F587" s="254" t="s">
        <v>621</v>
      </c>
      <c r="G587" s="252"/>
      <c r="H587" s="255">
        <v>2.8399999999999999</v>
      </c>
      <c r="I587" s="256"/>
      <c r="J587" s="252"/>
      <c r="K587" s="252"/>
      <c r="L587" s="257"/>
      <c r="M587" s="258"/>
      <c r="N587" s="259"/>
      <c r="O587" s="259"/>
      <c r="P587" s="259"/>
      <c r="Q587" s="259"/>
      <c r="R587" s="259"/>
      <c r="S587" s="259"/>
      <c r="T587" s="260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61" t="s">
        <v>174</v>
      </c>
      <c r="AU587" s="261" t="s">
        <v>87</v>
      </c>
      <c r="AV587" s="14" t="s">
        <v>87</v>
      </c>
      <c r="AW587" s="14" t="s">
        <v>34</v>
      </c>
      <c r="AX587" s="14" t="s">
        <v>78</v>
      </c>
      <c r="AY587" s="261" t="s">
        <v>165</v>
      </c>
    </row>
    <row r="588" s="14" customFormat="1">
      <c r="A588" s="14"/>
      <c r="B588" s="251"/>
      <c r="C588" s="252"/>
      <c r="D588" s="242" t="s">
        <v>174</v>
      </c>
      <c r="E588" s="253" t="s">
        <v>1</v>
      </c>
      <c r="F588" s="254" t="s">
        <v>616</v>
      </c>
      <c r="G588" s="252"/>
      <c r="H588" s="255">
        <v>2.0219999999999998</v>
      </c>
      <c r="I588" s="256"/>
      <c r="J588" s="252"/>
      <c r="K588" s="252"/>
      <c r="L588" s="257"/>
      <c r="M588" s="258"/>
      <c r="N588" s="259"/>
      <c r="O588" s="259"/>
      <c r="P588" s="259"/>
      <c r="Q588" s="259"/>
      <c r="R588" s="259"/>
      <c r="S588" s="259"/>
      <c r="T588" s="260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61" t="s">
        <v>174</v>
      </c>
      <c r="AU588" s="261" t="s">
        <v>87</v>
      </c>
      <c r="AV588" s="14" t="s">
        <v>87</v>
      </c>
      <c r="AW588" s="14" t="s">
        <v>34</v>
      </c>
      <c r="AX588" s="14" t="s">
        <v>78</v>
      </c>
      <c r="AY588" s="261" t="s">
        <v>165</v>
      </c>
    </row>
    <row r="589" s="14" customFormat="1">
      <c r="A589" s="14"/>
      <c r="B589" s="251"/>
      <c r="C589" s="252"/>
      <c r="D589" s="242" t="s">
        <v>174</v>
      </c>
      <c r="E589" s="253" t="s">
        <v>1</v>
      </c>
      <c r="F589" s="254" t="s">
        <v>622</v>
      </c>
      <c r="G589" s="252"/>
      <c r="H589" s="255">
        <v>1.724</v>
      </c>
      <c r="I589" s="256"/>
      <c r="J589" s="252"/>
      <c r="K589" s="252"/>
      <c r="L589" s="257"/>
      <c r="M589" s="258"/>
      <c r="N589" s="259"/>
      <c r="O589" s="259"/>
      <c r="P589" s="259"/>
      <c r="Q589" s="259"/>
      <c r="R589" s="259"/>
      <c r="S589" s="259"/>
      <c r="T589" s="260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1" t="s">
        <v>174</v>
      </c>
      <c r="AU589" s="261" t="s">
        <v>87</v>
      </c>
      <c r="AV589" s="14" t="s">
        <v>87</v>
      </c>
      <c r="AW589" s="14" t="s">
        <v>34</v>
      </c>
      <c r="AX589" s="14" t="s">
        <v>78</v>
      </c>
      <c r="AY589" s="261" t="s">
        <v>165</v>
      </c>
    </row>
    <row r="590" s="14" customFormat="1">
      <c r="A590" s="14"/>
      <c r="B590" s="251"/>
      <c r="C590" s="252"/>
      <c r="D590" s="242" t="s">
        <v>174</v>
      </c>
      <c r="E590" s="253" t="s">
        <v>1</v>
      </c>
      <c r="F590" s="254" t="s">
        <v>623</v>
      </c>
      <c r="G590" s="252"/>
      <c r="H590" s="255">
        <v>1.962</v>
      </c>
      <c r="I590" s="256"/>
      <c r="J590" s="252"/>
      <c r="K590" s="252"/>
      <c r="L590" s="257"/>
      <c r="M590" s="258"/>
      <c r="N590" s="259"/>
      <c r="O590" s="259"/>
      <c r="P590" s="259"/>
      <c r="Q590" s="259"/>
      <c r="R590" s="259"/>
      <c r="S590" s="259"/>
      <c r="T590" s="260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61" t="s">
        <v>174</v>
      </c>
      <c r="AU590" s="261" t="s">
        <v>87</v>
      </c>
      <c r="AV590" s="14" t="s">
        <v>87</v>
      </c>
      <c r="AW590" s="14" t="s">
        <v>34</v>
      </c>
      <c r="AX590" s="14" t="s">
        <v>78</v>
      </c>
      <c r="AY590" s="261" t="s">
        <v>165</v>
      </c>
    </row>
    <row r="591" s="14" customFormat="1">
      <c r="A591" s="14"/>
      <c r="B591" s="251"/>
      <c r="C591" s="252"/>
      <c r="D591" s="242" t="s">
        <v>174</v>
      </c>
      <c r="E591" s="253" t="s">
        <v>1</v>
      </c>
      <c r="F591" s="254" t="s">
        <v>624</v>
      </c>
      <c r="G591" s="252"/>
      <c r="H591" s="255">
        <v>2.8439999999999999</v>
      </c>
      <c r="I591" s="256"/>
      <c r="J591" s="252"/>
      <c r="K591" s="252"/>
      <c r="L591" s="257"/>
      <c r="M591" s="258"/>
      <c r="N591" s="259"/>
      <c r="O591" s="259"/>
      <c r="P591" s="259"/>
      <c r="Q591" s="259"/>
      <c r="R591" s="259"/>
      <c r="S591" s="259"/>
      <c r="T591" s="260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61" t="s">
        <v>174</v>
      </c>
      <c r="AU591" s="261" t="s">
        <v>87</v>
      </c>
      <c r="AV591" s="14" t="s">
        <v>87</v>
      </c>
      <c r="AW591" s="14" t="s">
        <v>34</v>
      </c>
      <c r="AX591" s="14" t="s">
        <v>78</v>
      </c>
      <c r="AY591" s="261" t="s">
        <v>165</v>
      </c>
    </row>
    <row r="592" s="13" customFormat="1">
      <c r="A592" s="13"/>
      <c r="B592" s="240"/>
      <c r="C592" s="241"/>
      <c r="D592" s="242" t="s">
        <v>174</v>
      </c>
      <c r="E592" s="243" t="s">
        <v>1</v>
      </c>
      <c r="F592" s="244" t="s">
        <v>206</v>
      </c>
      <c r="G592" s="241"/>
      <c r="H592" s="243" t="s">
        <v>1</v>
      </c>
      <c r="I592" s="245"/>
      <c r="J592" s="241"/>
      <c r="K592" s="241"/>
      <c r="L592" s="246"/>
      <c r="M592" s="247"/>
      <c r="N592" s="248"/>
      <c r="O592" s="248"/>
      <c r="P592" s="248"/>
      <c r="Q592" s="248"/>
      <c r="R592" s="248"/>
      <c r="S592" s="248"/>
      <c r="T592" s="249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0" t="s">
        <v>174</v>
      </c>
      <c r="AU592" s="250" t="s">
        <v>87</v>
      </c>
      <c r="AV592" s="13" t="s">
        <v>85</v>
      </c>
      <c r="AW592" s="13" t="s">
        <v>34</v>
      </c>
      <c r="AX592" s="13" t="s">
        <v>78</v>
      </c>
      <c r="AY592" s="250" t="s">
        <v>165</v>
      </c>
    </row>
    <row r="593" s="14" customFormat="1">
      <c r="A593" s="14"/>
      <c r="B593" s="251"/>
      <c r="C593" s="252"/>
      <c r="D593" s="242" t="s">
        <v>174</v>
      </c>
      <c r="E593" s="253" t="s">
        <v>1</v>
      </c>
      <c r="F593" s="254" t="s">
        <v>616</v>
      </c>
      <c r="G593" s="252"/>
      <c r="H593" s="255">
        <v>2.0219999999999998</v>
      </c>
      <c r="I593" s="256"/>
      <c r="J593" s="252"/>
      <c r="K593" s="252"/>
      <c r="L593" s="257"/>
      <c r="M593" s="258"/>
      <c r="N593" s="259"/>
      <c r="O593" s="259"/>
      <c r="P593" s="259"/>
      <c r="Q593" s="259"/>
      <c r="R593" s="259"/>
      <c r="S593" s="259"/>
      <c r="T593" s="260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61" t="s">
        <v>174</v>
      </c>
      <c r="AU593" s="261" t="s">
        <v>87</v>
      </c>
      <c r="AV593" s="14" t="s">
        <v>87</v>
      </c>
      <c r="AW593" s="14" t="s">
        <v>34</v>
      </c>
      <c r="AX593" s="14" t="s">
        <v>78</v>
      </c>
      <c r="AY593" s="261" t="s">
        <v>165</v>
      </c>
    </row>
    <row r="594" s="14" customFormat="1">
      <c r="A594" s="14"/>
      <c r="B594" s="251"/>
      <c r="C594" s="252"/>
      <c r="D594" s="242" t="s">
        <v>174</v>
      </c>
      <c r="E594" s="253" t="s">
        <v>1</v>
      </c>
      <c r="F594" s="254" t="s">
        <v>625</v>
      </c>
      <c r="G594" s="252"/>
      <c r="H594" s="255">
        <v>2.8359999999999999</v>
      </c>
      <c r="I594" s="256"/>
      <c r="J594" s="252"/>
      <c r="K594" s="252"/>
      <c r="L594" s="257"/>
      <c r="M594" s="258"/>
      <c r="N594" s="259"/>
      <c r="O594" s="259"/>
      <c r="P594" s="259"/>
      <c r="Q594" s="259"/>
      <c r="R594" s="259"/>
      <c r="S594" s="259"/>
      <c r="T594" s="260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61" t="s">
        <v>174</v>
      </c>
      <c r="AU594" s="261" t="s">
        <v>87</v>
      </c>
      <c r="AV594" s="14" t="s">
        <v>87</v>
      </c>
      <c r="AW594" s="14" t="s">
        <v>34</v>
      </c>
      <c r="AX594" s="14" t="s">
        <v>78</v>
      </c>
      <c r="AY594" s="261" t="s">
        <v>165</v>
      </c>
    </row>
    <row r="595" s="14" customFormat="1">
      <c r="A595" s="14"/>
      <c r="B595" s="251"/>
      <c r="C595" s="252"/>
      <c r="D595" s="242" t="s">
        <v>174</v>
      </c>
      <c r="E595" s="253" t="s">
        <v>1</v>
      </c>
      <c r="F595" s="254" t="s">
        <v>618</v>
      </c>
      <c r="G595" s="252"/>
      <c r="H595" s="255">
        <v>1.6619999999999999</v>
      </c>
      <c r="I595" s="256"/>
      <c r="J595" s="252"/>
      <c r="K595" s="252"/>
      <c r="L595" s="257"/>
      <c r="M595" s="258"/>
      <c r="N595" s="259"/>
      <c r="O595" s="259"/>
      <c r="P595" s="259"/>
      <c r="Q595" s="259"/>
      <c r="R595" s="259"/>
      <c r="S595" s="259"/>
      <c r="T595" s="260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61" t="s">
        <v>174</v>
      </c>
      <c r="AU595" s="261" t="s">
        <v>87</v>
      </c>
      <c r="AV595" s="14" t="s">
        <v>87</v>
      </c>
      <c r="AW595" s="14" t="s">
        <v>34</v>
      </c>
      <c r="AX595" s="14" t="s">
        <v>78</v>
      </c>
      <c r="AY595" s="261" t="s">
        <v>165</v>
      </c>
    </row>
    <row r="596" s="14" customFormat="1">
      <c r="A596" s="14"/>
      <c r="B596" s="251"/>
      <c r="C596" s="252"/>
      <c r="D596" s="242" t="s">
        <v>174</v>
      </c>
      <c r="E596" s="253" t="s">
        <v>1</v>
      </c>
      <c r="F596" s="254" t="s">
        <v>619</v>
      </c>
      <c r="G596" s="252"/>
      <c r="H596" s="255">
        <v>1.4219999999999999</v>
      </c>
      <c r="I596" s="256"/>
      <c r="J596" s="252"/>
      <c r="K596" s="252"/>
      <c r="L596" s="257"/>
      <c r="M596" s="258"/>
      <c r="N596" s="259"/>
      <c r="O596" s="259"/>
      <c r="P596" s="259"/>
      <c r="Q596" s="259"/>
      <c r="R596" s="259"/>
      <c r="S596" s="259"/>
      <c r="T596" s="260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61" t="s">
        <v>174</v>
      </c>
      <c r="AU596" s="261" t="s">
        <v>87</v>
      </c>
      <c r="AV596" s="14" t="s">
        <v>87</v>
      </c>
      <c r="AW596" s="14" t="s">
        <v>34</v>
      </c>
      <c r="AX596" s="14" t="s">
        <v>78</v>
      </c>
      <c r="AY596" s="261" t="s">
        <v>165</v>
      </c>
    </row>
    <row r="597" s="14" customFormat="1">
      <c r="A597" s="14"/>
      <c r="B597" s="251"/>
      <c r="C597" s="252"/>
      <c r="D597" s="242" t="s">
        <v>174</v>
      </c>
      <c r="E597" s="253" t="s">
        <v>1</v>
      </c>
      <c r="F597" s="254" t="s">
        <v>620</v>
      </c>
      <c r="G597" s="252"/>
      <c r="H597" s="255">
        <v>2.0179999999999998</v>
      </c>
      <c r="I597" s="256"/>
      <c r="J597" s="252"/>
      <c r="K597" s="252"/>
      <c r="L597" s="257"/>
      <c r="M597" s="258"/>
      <c r="N597" s="259"/>
      <c r="O597" s="259"/>
      <c r="P597" s="259"/>
      <c r="Q597" s="259"/>
      <c r="R597" s="259"/>
      <c r="S597" s="259"/>
      <c r="T597" s="260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1" t="s">
        <v>174</v>
      </c>
      <c r="AU597" s="261" t="s">
        <v>87</v>
      </c>
      <c r="AV597" s="14" t="s">
        <v>87</v>
      </c>
      <c r="AW597" s="14" t="s">
        <v>34</v>
      </c>
      <c r="AX597" s="14" t="s">
        <v>78</v>
      </c>
      <c r="AY597" s="261" t="s">
        <v>165</v>
      </c>
    </row>
    <row r="598" s="14" customFormat="1">
      <c r="A598" s="14"/>
      <c r="B598" s="251"/>
      <c r="C598" s="252"/>
      <c r="D598" s="242" t="s">
        <v>174</v>
      </c>
      <c r="E598" s="253" t="s">
        <v>1</v>
      </c>
      <c r="F598" s="254" t="s">
        <v>621</v>
      </c>
      <c r="G598" s="252"/>
      <c r="H598" s="255">
        <v>2.8399999999999999</v>
      </c>
      <c r="I598" s="256"/>
      <c r="J598" s="252"/>
      <c r="K598" s="252"/>
      <c r="L598" s="257"/>
      <c r="M598" s="258"/>
      <c r="N598" s="259"/>
      <c r="O598" s="259"/>
      <c r="P598" s="259"/>
      <c r="Q598" s="259"/>
      <c r="R598" s="259"/>
      <c r="S598" s="259"/>
      <c r="T598" s="260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61" t="s">
        <v>174</v>
      </c>
      <c r="AU598" s="261" t="s">
        <v>87</v>
      </c>
      <c r="AV598" s="14" t="s">
        <v>87</v>
      </c>
      <c r="AW598" s="14" t="s">
        <v>34</v>
      </c>
      <c r="AX598" s="14" t="s">
        <v>78</v>
      </c>
      <c r="AY598" s="261" t="s">
        <v>165</v>
      </c>
    </row>
    <row r="599" s="14" customFormat="1">
      <c r="A599" s="14"/>
      <c r="B599" s="251"/>
      <c r="C599" s="252"/>
      <c r="D599" s="242" t="s">
        <v>174</v>
      </c>
      <c r="E599" s="253" t="s">
        <v>1</v>
      </c>
      <c r="F599" s="254" t="s">
        <v>616</v>
      </c>
      <c r="G599" s="252"/>
      <c r="H599" s="255">
        <v>2.0219999999999998</v>
      </c>
      <c r="I599" s="256"/>
      <c r="J599" s="252"/>
      <c r="K599" s="252"/>
      <c r="L599" s="257"/>
      <c r="M599" s="258"/>
      <c r="N599" s="259"/>
      <c r="O599" s="259"/>
      <c r="P599" s="259"/>
      <c r="Q599" s="259"/>
      <c r="R599" s="259"/>
      <c r="S599" s="259"/>
      <c r="T599" s="260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61" t="s">
        <v>174</v>
      </c>
      <c r="AU599" s="261" t="s">
        <v>87</v>
      </c>
      <c r="AV599" s="14" t="s">
        <v>87</v>
      </c>
      <c r="AW599" s="14" t="s">
        <v>34</v>
      </c>
      <c r="AX599" s="14" t="s">
        <v>78</v>
      </c>
      <c r="AY599" s="261" t="s">
        <v>165</v>
      </c>
    </row>
    <row r="600" s="14" customFormat="1">
      <c r="A600" s="14"/>
      <c r="B600" s="251"/>
      <c r="C600" s="252"/>
      <c r="D600" s="242" t="s">
        <v>174</v>
      </c>
      <c r="E600" s="253" t="s">
        <v>1</v>
      </c>
      <c r="F600" s="254" t="s">
        <v>619</v>
      </c>
      <c r="G600" s="252"/>
      <c r="H600" s="255">
        <v>1.4219999999999999</v>
      </c>
      <c r="I600" s="256"/>
      <c r="J600" s="252"/>
      <c r="K600" s="252"/>
      <c r="L600" s="257"/>
      <c r="M600" s="258"/>
      <c r="N600" s="259"/>
      <c r="O600" s="259"/>
      <c r="P600" s="259"/>
      <c r="Q600" s="259"/>
      <c r="R600" s="259"/>
      <c r="S600" s="259"/>
      <c r="T600" s="260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61" t="s">
        <v>174</v>
      </c>
      <c r="AU600" s="261" t="s">
        <v>87</v>
      </c>
      <c r="AV600" s="14" t="s">
        <v>87</v>
      </c>
      <c r="AW600" s="14" t="s">
        <v>34</v>
      </c>
      <c r="AX600" s="14" t="s">
        <v>78</v>
      </c>
      <c r="AY600" s="261" t="s">
        <v>165</v>
      </c>
    </row>
    <row r="601" s="14" customFormat="1">
      <c r="A601" s="14"/>
      <c r="B601" s="251"/>
      <c r="C601" s="252"/>
      <c r="D601" s="242" t="s">
        <v>174</v>
      </c>
      <c r="E601" s="253" t="s">
        <v>1</v>
      </c>
      <c r="F601" s="254" t="s">
        <v>626</v>
      </c>
      <c r="G601" s="252"/>
      <c r="H601" s="255">
        <v>1.9630000000000001</v>
      </c>
      <c r="I601" s="256"/>
      <c r="J601" s="252"/>
      <c r="K601" s="252"/>
      <c r="L601" s="257"/>
      <c r="M601" s="258"/>
      <c r="N601" s="259"/>
      <c r="O601" s="259"/>
      <c r="P601" s="259"/>
      <c r="Q601" s="259"/>
      <c r="R601" s="259"/>
      <c r="S601" s="259"/>
      <c r="T601" s="260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61" t="s">
        <v>174</v>
      </c>
      <c r="AU601" s="261" t="s">
        <v>87</v>
      </c>
      <c r="AV601" s="14" t="s">
        <v>87</v>
      </c>
      <c r="AW601" s="14" t="s">
        <v>34</v>
      </c>
      <c r="AX601" s="14" t="s">
        <v>78</v>
      </c>
      <c r="AY601" s="261" t="s">
        <v>165</v>
      </c>
    </row>
    <row r="602" s="14" customFormat="1">
      <c r="A602" s="14"/>
      <c r="B602" s="251"/>
      <c r="C602" s="252"/>
      <c r="D602" s="242" t="s">
        <v>174</v>
      </c>
      <c r="E602" s="253" t="s">
        <v>1</v>
      </c>
      <c r="F602" s="254" t="s">
        <v>623</v>
      </c>
      <c r="G602" s="252"/>
      <c r="H602" s="255">
        <v>1.962</v>
      </c>
      <c r="I602" s="256"/>
      <c r="J602" s="252"/>
      <c r="K602" s="252"/>
      <c r="L602" s="257"/>
      <c r="M602" s="258"/>
      <c r="N602" s="259"/>
      <c r="O602" s="259"/>
      <c r="P602" s="259"/>
      <c r="Q602" s="259"/>
      <c r="R602" s="259"/>
      <c r="S602" s="259"/>
      <c r="T602" s="260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61" t="s">
        <v>174</v>
      </c>
      <c r="AU602" s="261" t="s">
        <v>87</v>
      </c>
      <c r="AV602" s="14" t="s">
        <v>87</v>
      </c>
      <c r="AW602" s="14" t="s">
        <v>34</v>
      </c>
      <c r="AX602" s="14" t="s">
        <v>78</v>
      </c>
      <c r="AY602" s="261" t="s">
        <v>165</v>
      </c>
    </row>
    <row r="603" s="14" customFormat="1">
      <c r="A603" s="14"/>
      <c r="B603" s="251"/>
      <c r="C603" s="252"/>
      <c r="D603" s="242" t="s">
        <v>174</v>
      </c>
      <c r="E603" s="253" t="s">
        <v>1</v>
      </c>
      <c r="F603" s="254" t="s">
        <v>627</v>
      </c>
      <c r="G603" s="252"/>
      <c r="H603" s="255">
        <v>1.964</v>
      </c>
      <c r="I603" s="256"/>
      <c r="J603" s="252"/>
      <c r="K603" s="252"/>
      <c r="L603" s="257"/>
      <c r="M603" s="258"/>
      <c r="N603" s="259"/>
      <c r="O603" s="259"/>
      <c r="P603" s="259"/>
      <c r="Q603" s="259"/>
      <c r="R603" s="259"/>
      <c r="S603" s="259"/>
      <c r="T603" s="260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61" t="s">
        <v>174</v>
      </c>
      <c r="AU603" s="261" t="s">
        <v>87</v>
      </c>
      <c r="AV603" s="14" t="s">
        <v>87</v>
      </c>
      <c r="AW603" s="14" t="s">
        <v>34</v>
      </c>
      <c r="AX603" s="14" t="s">
        <v>78</v>
      </c>
      <c r="AY603" s="261" t="s">
        <v>165</v>
      </c>
    </row>
    <row r="604" s="13" customFormat="1">
      <c r="A604" s="13"/>
      <c r="B604" s="240"/>
      <c r="C604" s="241"/>
      <c r="D604" s="242" t="s">
        <v>174</v>
      </c>
      <c r="E604" s="243" t="s">
        <v>1</v>
      </c>
      <c r="F604" s="244" t="s">
        <v>628</v>
      </c>
      <c r="G604" s="241"/>
      <c r="H604" s="243" t="s">
        <v>1</v>
      </c>
      <c r="I604" s="245"/>
      <c r="J604" s="241"/>
      <c r="K604" s="241"/>
      <c r="L604" s="246"/>
      <c r="M604" s="247"/>
      <c r="N604" s="248"/>
      <c r="O604" s="248"/>
      <c r="P604" s="248"/>
      <c r="Q604" s="248"/>
      <c r="R604" s="248"/>
      <c r="S604" s="248"/>
      <c r="T604" s="249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0" t="s">
        <v>174</v>
      </c>
      <c r="AU604" s="250" t="s">
        <v>87</v>
      </c>
      <c r="AV604" s="13" t="s">
        <v>85</v>
      </c>
      <c r="AW604" s="13" t="s">
        <v>34</v>
      </c>
      <c r="AX604" s="13" t="s">
        <v>78</v>
      </c>
      <c r="AY604" s="250" t="s">
        <v>165</v>
      </c>
    </row>
    <row r="605" s="13" customFormat="1">
      <c r="A605" s="13"/>
      <c r="B605" s="240"/>
      <c r="C605" s="241"/>
      <c r="D605" s="242" t="s">
        <v>174</v>
      </c>
      <c r="E605" s="243" t="s">
        <v>1</v>
      </c>
      <c r="F605" s="244" t="s">
        <v>202</v>
      </c>
      <c r="G605" s="241"/>
      <c r="H605" s="243" t="s">
        <v>1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0" t="s">
        <v>174</v>
      </c>
      <c r="AU605" s="250" t="s">
        <v>87</v>
      </c>
      <c r="AV605" s="13" t="s">
        <v>85</v>
      </c>
      <c r="AW605" s="13" t="s">
        <v>34</v>
      </c>
      <c r="AX605" s="13" t="s">
        <v>78</v>
      </c>
      <c r="AY605" s="250" t="s">
        <v>165</v>
      </c>
    </row>
    <row r="606" s="14" customFormat="1">
      <c r="A606" s="14"/>
      <c r="B606" s="251"/>
      <c r="C606" s="252"/>
      <c r="D606" s="242" t="s">
        <v>174</v>
      </c>
      <c r="E606" s="253" t="s">
        <v>1</v>
      </c>
      <c r="F606" s="254" t="s">
        <v>629</v>
      </c>
      <c r="G606" s="252"/>
      <c r="H606" s="255">
        <v>1.98</v>
      </c>
      <c r="I606" s="256"/>
      <c r="J606" s="252"/>
      <c r="K606" s="252"/>
      <c r="L606" s="257"/>
      <c r="M606" s="258"/>
      <c r="N606" s="259"/>
      <c r="O606" s="259"/>
      <c r="P606" s="259"/>
      <c r="Q606" s="259"/>
      <c r="R606" s="259"/>
      <c r="S606" s="259"/>
      <c r="T606" s="260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1" t="s">
        <v>174</v>
      </c>
      <c r="AU606" s="261" t="s">
        <v>87</v>
      </c>
      <c r="AV606" s="14" t="s">
        <v>87</v>
      </c>
      <c r="AW606" s="14" t="s">
        <v>34</v>
      </c>
      <c r="AX606" s="14" t="s">
        <v>78</v>
      </c>
      <c r="AY606" s="261" t="s">
        <v>165</v>
      </c>
    </row>
    <row r="607" s="14" customFormat="1">
      <c r="A607" s="14"/>
      <c r="B607" s="251"/>
      <c r="C607" s="252"/>
      <c r="D607" s="242" t="s">
        <v>174</v>
      </c>
      <c r="E607" s="253" t="s">
        <v>1</v>
      </c>
      <c r="F607" s="254" t="s">
        <v>630</v>
      </c>
      <c r="G607" s="252"/>
      <c r="H607" s="255">
        <v>6.3680000000000003</v>
      </c>
      <c r="I607" s="256"/>
      <c r="J607" s="252"/>
      <c r="K607" s="252"/>
      <c r="L607" s="257"/>
      <c r="M607" s="258"/>
      <c r="N607" s="259"/>
      <c r="O607" s="259"/>
      <c r="P607" s="259"/>
      <c r="Q607" s="259"/>
      <c r="R607" s="259"/>
      <c r="S607" s="259"/>
      <c r="T607" s="260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61" t="s">
        <v>174</v>
      </c>
      <c r="AU607" s="261" t="s">
        <v>87</v>
      </c>
      <c r="AV607" s="14" t="s">
        <v>87</v>
      </c>
      <c r="AW607" s="14" t="s">
        <v>34</v>
      </c>
      <c r="AX607" s="14" t="s">
        <v>78</v>
      </c>
      <c r="AY607" s="261" t="s">
        <v>165</v>
      </c>
    </row>
    <row r="608" s="13" customFormat="1">
      <c r="A608" s="13"/>
      <c r="B608" s="240"/>
      <c r="C608" s="241"/>
      <c r="D608" s="242" t="s">
        <v>174</v>
      </c>
      <c r="E608" s="243" t="s">
        <v>1</v>
      </c>
      <c r="F608" s="244" t="s">
        <v>631</v>
      </c>
      <c r="G608" s="241"/>
      <c r="H608" s="243" t="s">
        <v>1</v>
      </c>
      <c r="I608" s="245"/>
      <c r="J608" s="241"/>
      <c r="K608" s="241"/>
      <c r="L608" s="246"/>
      <c r="M608" s="247"/>
      <c r="N608" s="248"/>
      <c r="O608" s="248"/>
      <c r="P608" s="248"/>
      <c r="Q608" s="248"/>
      <c r="R608" s="248"/>
      <c r="S608" s="248"/>
      <c r="T608" s="249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50" t="s">
        <v>174</v>
      </c>
      <c r="AU608" s="250" t="s">
        <v>87</v>
      </c>
      <c r="AV608" s="13" t="s">
        <v>85</v>
      </c>
      <c r="AW608" s="13" t="s">
        <v>34</v>
      </c>
      <c r="AX608" s="13" t="s">
        <v>78</v>
      </c>
      <c r="AY608" s="250" t="s">
        <v>165</v>
      </c>
    </row>
    <row r="609" s="13" customFormat="1">
      <c r="A609" s="13"/>
      <c r="B609" s="240"/>
      <c r="C609" s="241"/>
      <c r="D609" s="242" t="s">
        <v>174</v>
      </c>
      <c r="E609" s="243" t="s">
        <v>1</v>
      </c>
      <c r="F609" s="244" t="s">
        <v>176</v>
      </c>
      <c r="G609" s="241"/>
      <c r="H609" s="243" t="s">
        <v>1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0" t="s">
        <v>174</v>
      </c>
      <c r="AU609" s="250" t="s">
        <v>87</v>
      </c>
      <c r="AV609" s="13" t="s">
        <v>85</v>
      </c>
      <c r="AW609" s="13" t="s">
        <v>34</v>
      </c>
      <c r="AX609" s="13" t="s">
        <v>78</v>
      </c>
      <c r="AY609" s="250" t="s">
        <v>165</v>
      </c>
    </row>
    <row r="610" s="13" customFormat="1">
      <c r="A610" s="13"/>
      <c r="B610" s="240"/>
      <c r="C610" s="241"/>
      <c r="D610" s="242" t="s">
        <v>174</v>
      </c>
      <c r="E610" s="243" t="s">
        <v>1</v>
      </c>
      <c r="F610" s="244" t="s">
        <v>632</v>
      </c>
      <c r="G610" s="241"/>
      <c r="H610" s="243" t="s">
        <v>1</v>
      </c>
      <c r="I610" s="245"/>
      <c r="J610" s="241"/>
      <c r="K610" s="241"/>
      <c r="L610" s="246"/>
      <c r="M610" s="247"/>
      <c r="N610" s="248"/>
      <c r="O610" s="248"/>
      <c r="P610" s="248"/>
      <c r="Q610" s="248"/>
      <c r="R610" s="248"/>
      <c r="S610" s="248"/>
      <c r="T610" s="249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50" t="s">
        <v>174</v>
      </c>
      <c r="AU610" s="250" t="s">
        <v>87</v>
      </c>
      <c r="AV610" s="13" t="s">
        <v>85</v>
      </c>
      <c r="AW610" s="13" t="s">
        <v>34</v>
      </c>
      <c r="AX610" s="13" t="s">
        <v>78</v>
      </c>
      <c r="AY610" s="250" t="s">
        <v>165</v>
      </c>
    </row>
    <row r="611" s="14" customFormat="1">
      <c r="A611" s="14"/>
      <c r="B611" s="251"/>
      <c r="C611" s="252"/>
      <c r="D611" s="242" t="s">
        <v>174</v>
      </c>
      <c r="E611" s="253" t="s">
        <v>1</v>
      </c>
      <c r="F611" s="254" t="s">
        <v>633</v>
      </c>
      <c r="G611" s="252"/>
      <c r="H611" s="255">
        <v>3.1120000000000001</v>
      </c>
      <c r="I611" s="256"/>
      <c r="J611" s="252"/>
      <c r="K611" s="252"/>
      <c r="L611" s="257"/>
      <c r="M611" s="258"/>
      <c r="N611" s="259"/>
      <c r="O611" s="259"/>
      <c r="P611" s="259"/>
      <c r="Q611" s="259"/>
      <c r="R611" s="259"/>
      <c r="S611" s="259"/>
      <c r="T611" s="260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61" t="s">
        <v>174</v>
      </c>
      <c r="AU611" s="261" t="s">
        <v>87</v>
      </c>
      <c r="AV611" s="14" t="s">
        <v>87</v>
      </c>
      <c r="AW611" s="14" t="s">
        <v>34</v>
      </c>
      <c r="AX611" s="14" t="s">
        <v>78</v>
      </c>
      <c r="AY611" s="261" t="s">
        <v>165</v>
      </c>
    </row>
    <row r="612" s="14" customFormat="1">
      <c r="A612" s="14"/>
      <c r="B612" s="251"/>
      <c r="C612" s="252"/>
      <c r="D612" s="242" t="s">
        <v>174</v>
      </c>
      <c r="E612" s="253" t="s">
        <v>1</v>
      </c>
      <c r="F612" s="254" t="s">
        <v>634</v>
      </c>
      <c r="G612" s="252"/>
      <c r="H612" s="255">
        <v>2.746</v>
      </c>
      <c r="I612" s="256"/>
      <c r="J612" s="252"/>
      <c r="K612" s="252"/>
      <c r="L612" s="257"/>
      <c r="M612" s="258"/>
      <c r="N612" s="259"/>
      <c r="O612" s="259"/>
      <c r="P612" s="259"/>
      <c r="Q612" s="259"/>
      <c r="R612" s="259"/>
      <c r="S612" s="259"/>
      <c r="T612" s="260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61" t="s">
        <v>174</v>
      </c>
      <c r="AU612" s="261" t="s">
        <v>87</v>
      </c>
      <c r="AV612" s="14" t="s">
        <v>87</v>
      </c>
      <c r="AW612" s="14" t="s">
        <v>34</v>
      </c>
      <c r="AX612" s="14" t="s">
        <v>78</v>
      </c>
      <c r="AY612" s="261" t="s">
        <v>165</v>
      </c>
    </row>
    <row r="613" s="14" customFormat="1">
      <c r="A613" s="14"/>
      <c r="B613" s="251"/>
      <c r="C613" s="252"/>
      <c r="D613" s="242" t="s">
        <v>174</v>
      </c>
      <c r="E613" s="253" t="s">
        <v>1</v>
      </c>
      <c r="F613" s="254" t="s">
        <v>635</v>
      </c>
      <c r="G613" s="252"/>
      <c r="H613" s="255">
        <v>2.496</v>
      </c>
      <c r="I613" s="256"/>
      <c r="J613" s="252"/>
      <c r="K613" s="252"/>
      <c r="L613" s="257"/>
      <c r="M613" s="258"/>
      <c r="N613" s="259"/>
      <c r="O613" s="259"/>
      <c r="P613" s="259"/>
      <c r="Q613" s="259"/>
      <c r="R613" s="259"/>
      <c r="S613" s="259"/>
      <c r="T613" s="260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61" t="s">
        <v>174</v>
      </c>
      <c r="AU613" s="261" t="s">
        <v>87</v>
      </c>
      <c r="AV613" s="14" t="s">
        <v>87</v>
      </c>
      <c r="AW613" s="14" t="s">
        <v>34</v>
      </c>
      <c r="AX613" s="14" t="s">
        <v>78</v>
      </c>
      <c r="AY613" s="261" t="s">
        <v>165</v>
      </c>
    </row>
    <row r="614" s="15" customFormat="1">
      <c r="A614" s="15"/>
      <c r="B614" s="262"/>
      <c r="C614" s="263"/>
      <c r="D614" s="242" t="s">
        <v>174</v>
      </c>
      <c r="E614" s="264" t="s">
        <v>1</v>
      </c>
      <c r="F614" s="265" t="s">
        <v>189</v>
      </c>
      <c r="G614" s="263"/>
      <c r="H614" s="266">
        <v>84.040000000000006</v>
      </c>
      <c r="I614" s="267"/>
      <c r="J614" s="263"/>
      <c r="K614" s="263"/>
      <c r="L614" s="268"/>
      <c r="M614" s="269"/>
      <c r="N614" s="270"/>
      <c r="O614" s="270"/>
      <c r="P614" s="270"/>
      <c r="Q614" s="270"/>
      <c r="R614" s="270"/>
      <c r="S614" s="270"/>
      <c r="T614" s="271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72" t="s">
        <v>174</v>
      </c>
      <c r="AU614" s="272" t="s">
        <v>87</v>
      </c>
      <c r="AV614" s="15" t="s">
        <v>172</v>
      </c>
      <c r="AW614" s="15" t="s">
        <v>34</v>
      </c>
      <c r="AX614" s="15" t="s">
        <v>85</v>
      </c>
      <c r="AY614" s="272" t="s">
        <v>165</v>
      </c>
    </row>
    <row r="615" s="2" customFormat="1" ht="24.15" customHeight="1">
      <c r="A615" s="39"/>
      <c r="B615" s="40"/>
      <c r="C615" s="227" t="s">
        <v>636</v>
      </c>
      <c r="D615" s="227" t="s">
        <v>167</v>
      </c>
      <c r="E615" s="228" t="s">
        <v>637</v>
      </c>
      <c r="F615" s="229" t="s">
        <v>638</v>
      </c>
      <c r="G615" s="230" t="s">
        <v>198</v>
      </c>
      <c r="H615" s="231">
        <v>655.428</v>
      </c>
      <c r="I615" s="232"/>
      <c r="J615" s="233">
        <f>ROUND(I615*H615,2)</f>
        <v>0</v>
      </c>
      <c r="K615" s="229" t="s">
        <v>171</v>
      </c>
      <c r="L615" s="45"/>
      <c r="M615" s="234" t="s">
        <v>1</v>
      </c>
      <c r="N615" s="235" t="s">
        <v>43</v>
      </c>
      <c r="O615" s="92"/>
      <c r="P615" s="236">
        <f>O615*H615</f>
        <v>0</v>
      </c>
      <c r="Q615" s="236">
        <v>0</v>
      </c>
      <c r="R615" s="236">
        <f>Q615*H615</f>
        <v>0</v>
      </c>
      <c r="S615" s="236">
        <v>0.021999999999999999</v>
      </c>
      <c r="T615" s="237">
        <f>S615*H615</f>
        <v>14.419415999999998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38" t="s">
        <v>172</v>
      </c>
      <c r="AT615" s="238" t="s">
        <v>167</v>
      </c>
      <c r="AU615" s="238" t="s">
        <v>87</v>
      </c>
      <c r="AY615" s="18" t="s">
        <v>165</v>
      </c>
      <c r="BE615" s="239">
        <f>IF(N615="základní",J615,0)</f>
        <v>0</v>
      </c>
      <c r="BF615" s="239">
        <f>IF(N615="snížená",J615,0)</f>
        <v>0</v>
      </c>
      <c r="BG615" s="239">
        <f>IF(N615="zákl. přenesená",J615,0)</f>
        <v>0</v>
      </c>
      <c r="BH615" s="239">
        <f>IF(N615="sníž. přenesená",J615,0)</f>
        <v>0</v>
      </c>
      <c r="BI615" s="239">
        <f>IF(N615="nulová",J615,0)</f>
        <v>0</v>
      </c>
      <c r="BJ615" s="18" t="s">
        <v>85</v>
      </c>
      <c r="BK615" s="239">
        <f>ROUND(I615*H615,2)</f>
        <v>0</v>
      </c>
      <c r="BL615" s="18" t="s">
        <v>172</v>
      </c>
      <c r="BM615" s="238" t="s">
        <v>639</v>
      </c>
    </row>
    <row r="616" s="13" customFormat="1">
      <c r="A616" s="13"/>
      <c r="B616" s="240"/>
      <c r="C616" s="241"/>
      <c r="D616" s="242" t="s">
        <v>174</v>
      </c>
      <c r="E616" s="243" t="s">
        <v>1</v>
      </c>
      <c r="F616" s="244" t="s">
        <v>640</v>
      </c>
      <c r="G616" s="241"/>
      <c r="H616" s="243" t="s">
        <v>1</v>
      </c>
      <c r="I616" s="245"/>
      <c r="J616" s="241"/>
      <c r="K616" s="241"/>
      <c r="L616" s="246"/>
      <c r="M616" s="247"/>
      <c r="N616" s="248"/>
      <c r="O616" s="248"/>
      <c r="P616" s="248"/>
      <c r="Q616" s="248"/>
      <c r="R616" s="248"/>
      <c r="S616" s="248"/>
      <c r="T616" s="249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0" t="s">
        <v>174</v>
      </c>
      <c r="AU616" s="250" t="s">
        <v>87</v>
      </c>
      <c r="AV616" s="13" t="s">
        <v>85</v>
      </c>
      <c r="AW616" s="13" t="s">
        <v>34</v>
      </c>
      <c r="AX616" s="13" t="s">
        <v>78</v>
      </c>
      <c r="AY616" s="250" t="s">
        <v>165</v>
      </c>
    </row>
    <row r="617" s="14" customFormat="1">
      <c r="A617" s="14"/>
      <c r="B617" s="251"/>
      <c r="C617" s="252"/>
      <c r="D617" s="242" t="s">
        <v>174</v>
      </c>
      <c r="E617" s="253" t="s">
        <v>1</v>
      </c>
      <c r="F617" s="254" t="s">
        <v>641</v>
      </c>
      <c r="G617" s="252"/>
      <c r="H617" s="255">
        <v>655.428</v>
      </c>
      <c r="I617" s="256"/>
      <c r="J617" s="252"/>
      <c r="K617" s="252"/>
      <c r="L617" s="257"/>
      <c r="M617" s="258"/>
      <c r="N617" s="259"/>
      <c r="O617" s="259"/>
      <c r="P617" s="259"/>
      <c r="Q617" s="259"/>
      <c r="R617" s="259"/>
      <c r="S617" s="259"/>
      <c r="T617" s="260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61" t="s">
        <v>174</v>
      </c>
      <c r="AU617" s="261" t="s">
        <v>87</v>
      </c>
      <c r="AV617" s="14" t="s">
        <v>87</v>
      </c>
      <c r="AW617" s="14" t="s">
        <v>34</v>
      </c>
      <c r="AX617" s="14" t="s">
        <v>85</v>
      </c>
      <c r="AY617" s="261" t="s">
        <v>165</v>
      </c>
    </row>
    <row r="618" s="2" customFormat="1" ht="24.15" customHeight="1">
      <c r="A618" s="39"/>
      <c r="B618" s="40"/>
      <c r="C618" s="227" t="s">
        <v>642</v>
      </c>
      <c r="D618" s="227" t="s">
        <v>167</v>
      </c>
      <c r="E618" s="228" t="s">
        <v>643</v>
      </c>
      <c r="F618" s="229" t="s">
        <v>644</v>
      </c>
      <c r="G618" s="230" t="s">
        <v>198</v>
      </c>
      <c r="H618" s="231">
        <v>1030.8199999999999</v>
      </c>
      <c r="I618" s="232"/>
      <c r="J618" s="233">
        <f>ROUND(I618*H618,2)</f>
        <v>0</v>
      </c>
      <c r="K618" s="229" t="s">
        <v>171</v>
      </c>
      <c r="L618" s="45"/>
      <c r="M618" s="234" t="s">
        <v>1</v>
      </c>
      <c r="N618" s="235" t="s">
        <v>43</v>
      </c>
      <c r="O618" s="92"/>
      <c r="P618" s="236">
        <f>O618*H618</f>
        <v>0</v>
      </c>
      <c r="Q618" s="236">
        <v>0</v>
      </c>
      <c r="R618" s="236">
        <f>Q618*H618</f>
        <v>0</v>
      </c>
      <c r="S618" s="236">
        <v>0</v>
      </c>
      <c r="T618" s="237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38" t="s">
        <v>172</v>
      </c>
      <c r="AT618" s="238" t="s">
        <v>167</v>
      </c>
      <c r="AU618" s="238" t="s">
        <v>87</v>
      </c>
      <c r="AY618" s="18" t="s">
        <v>165</v>
      </c>
      <c r="BE618" s="239">
        <f>IF(N618="základní",J618,0)</f>
        <v>0</v>
      </c>
      <c r="BF618" s="239">
        <f>IF(N618="snížená",J618,0)</f>
        <v>0</v>
      </c>
      <c r="BG618" s="239">
        <f>IF(N618="zákl. přenesená",J618,0)</f>
        <v>0</v>
      </c>
      <c r="BH618" s="239">
        <f>IF(N618="sníž. přenesená",J618,0)</f>
        <v>0</v>
      </c>
      <c r="BI618" s="239">
        <f>IF(N618="nulová",J618,0)</f>
        <v>0</v>
      </c>
      <c r="BJ618" s="18" t="s">
        <v>85</v>
      </c>
      <c r="BK618" s="239">
        <f>ROUND(I618*H618,2)</f>
        <v>0</v>
      </c>
      <c r="BL618" s="18" t="s">
        <v>172</v>
      </c>
      <c r="BM618" s="238" t="s">
        <v>645</v>
      </c>
    </row>
    <row r="619" s="13" customFormat="1">
      <c r="A619" s="13"/>
      <c r="B619" s="240"/>
      <c r="C619" s="241"/>
      <c r="D619" s="242" t="s">
        <v>174</v>
      </c>
      <c r="E619" s="243" t="s">
        <v>1</v>
      </c>
      <c r="F619" s="244" t="s">
        <v>640</v>
      </c>
      <c r="G619" s="241"/>
      <c r="H619" s="243" t="s">
        <v>1</v>
      </c>
      <c r="I619" s="245"/>
      <c r="J619" s="241"/>
      <c r="K619" s="241"/>
      <c r="L619" s="246"/>
      <c r="M619" s="247"/>
      <c r="N619" s="248"/>
      <c r="O619" s="248"/>
      <c r="P619" s="248"/>
      <c r="Q619" s="248"/>
      <c r="R619" s="248"/>
      <c r="S619" s="248"/>
      <c r="T619" s="249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50" t="s">
        <v>174</v>
      </c>
      <c r="AU619" s="250" t="s">
        <v>87</v>
      </c>
      <c r="AV619" s="13" t="s">
        <v>85</v>
      </c>
      <c r="AW619" s="13" t="s">
        <v>34</v>
      </c>
      <c r="AX619" s="13" t="s">
        <v>78</v>
      </c>
      <c r="AY619" s="250" t="s">
        <v>165</v>
      </c>
    </row>
    <row r="620" s="13" customFormat="1">
      <c r="A620" s="13"/>
      <c r="B620" s="240"/>
      <c r="C620" s="241"/>
      <c r="D620" s="242" t="s">
        <v>174</v>
      </c>
      <c r="E620" s="243" t="s">
        <v>1</v>
      </c>
      <c r="F620" s="244" t="s">
        <v>180</v>
      </c>
      <c r="G620" s="241"/>
      <c r="H620" s="243" t="s">
        <v>1</v>
      </c>
      <c r="I620" s="245"/>
      <c r="J620" s="241"/>
      <c r="K620" s="241"/>
      <c r="L620" s="246"/>
      <c r="M620" s="247"/>
      <c r="N620" s="248"/>
      <c r="O620" s="248"/>
      <c r="P620" s="248"/>
      <c r="Q620" s="248"/>
      <c r="R620" s="248"/>
      <c r="S620" s="248"/>
      <c r="T620" s="249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50" t="s">
        <v>174</v>
      </c>
      <c r="AU620" s="250" t="s">
        <v>87</v>
      </c>
      <c r="AV620" s="13" t="s">
        <v>85</v>
      </c>
      <c r="AW620" s="13" t="s">
        <v>34</v>
      </c>
      <c r="AX620" s="13" t="s">
        <v>78</v>
      </c>
      <c r="AY620" s="250" t="s">
        <v>165</v>
      </c>
    </row>
    <row r="621" s="14" customFormat="1">
      <c r="A621" s="14"/>
      <c r="B621" s="251"/>
      <c r="C621" s="252"/>
      <c r="D621" s="242" t="s">
        <v>174</v>
      </c>
      <c r="E621" s="253" t="s">
        <v>1</v>
      </c>
      <c r="F621" s="254" t="s">
        <v>646</v>
      </c>
      <c r="G621" s="252"/>
      <c r="H621" s="255">
        <v>7.8399999999999999</v>
      </c>
      <c r="I621" s="256"/>
      <c r="J621" s="252"/>
      <c r="K621" s="252"/>
      <c r="L621" s="257"/>
      <c r="M621" s="258"/>
      <c r="N621" s="259"/>
      <c r="O621" s="259"/>
      <c r="P621" s="259"/>
      <c r="Q621" s="259"/>
      <c r="R621" s="259"/>
      <c r="S621" s="259"/>
      <c r="T621" s="260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61" t="s">
        <v>174</v>
      </c>
      <c r="AU621" s="261" t="s">
        <v>87</v>
      </c>
      <c r="AV621" s="14" t="s">
        <v>87</v>
      </c>
      <c r="AW621" s="14" t="s">
        <v>34</v>
      </c>
      <c r="AX621" s="14" t="s">
        <v>78</v>
      </c>
      <c r="AY621" s="261" t="s">
        <v>165</v>
      </c>
    </row>
    <row r="622" s="14" customFormat="1">
      <c r="A622" s="14"/>
      <c r="B622" s="251"/>
      <c r="C622" s="252"/>
      <c r="D622" s="242" t="s">
        <v>174</v>
      </c>
      <c r="E622" s="253" t="s">
        <v>1</v>
      </c>
      <c r="F622" s="254" t="s">
        <v>647</v>
      </c>
      <c r="G622" s="252"/>
      <c r="H622" s="255">
        <v>1.151</v>
      </c>
      <c r="I622" s="256"/>
      <c r="J622" s="252"/>
      <c r="K622" s="252"/>
      <c r="L622" s="257"/>
      <c r="M622" s="258"/>
      <c r="N622" s="259"/>
      <c r="O622" s="259"/>
      <c r="P622" s="259"/>
      <c r="Q622" s="259"/>
      <c r="R622" s="259"/>
      <c r="S622" s="259"/>
      <c r="T622" s="260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61" t="s">
        <v>174</v>
      </c>
      <c r="AU622" s="261" t="s">
        <v>87</v>
      </c>
      <c r="AV622" s="14" t="s">
        <v>87</v>
      </c>
      <c r="AW622" s="14" t="s">
        <v>34</v>
      </c>
      <c r="AX622" s="14" t="s">
        <v>78</v>
      </c>
      <c r="AY622" s="261" t="s">
        <v>165</v>
      </c>
    </row>
    <row r="623" s="14" customFormat="1">
      <c r="A623" s="14"/>
      <c r="B623" s="251"/>
      <c r="C623" s="252"/>
      <c r="D623" s="242" t="s">
        <v>174</v>
      </c>
      <c r="E623" s="253" t="s">
        <v>1</v>
      </c>
      <c r="F623" s="254" t="s">
        <v>648</v>
      </c>
      <c r="G623" s="252"/>
      <c r="H623" s="255">
        <v>0.755</v>
      </c>
      <c r="I623" s="256"/>
      <c r="J623" s="252"/>
      <c r="K623" s="252"/>
      <c r="L623" s="257"/>
      <c r="M623" s="258"/>
      <c r="N623" s="259"/>
      <c r="O623" s="259"/>
      <c r="P623" s="259"/>
      <c r="Q623" s="259"/>
      <c r="R623" s="259"/>
      <c r="S623" s="259"/>
      <c r="T623" s="260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61" t="s">
        <v>174</v>
      </c>
      <c r="AU623" s="261" t="s">
        <v>87</v>
      </c>
      <c r="AV623" s="14" t="s">
        <v>87</v>
      </c>
      <c r="AW623" s="14" t="s">
        <v>34</v>
      </c>
      <c r="AX623" s="14" t="s">
        <v>78</v>
      </c>
      <c r="AY623" s="261" t="s">
        <v>165</v>
      </c>
    </row>
    <row r="624" s="14" customFormat="1">
      <c r="A624" s="14"/>
      <c r="B624" s="251"/>
      <c r="C624" s="252"/>
      <c r="D624" s="242" t="s">
        <v>174</v>
      </c>
      <c r="E624" s="253" t="s">
        <v>1</v>
      </c>
      <c r="F624" s="254" t="s">
        <v>649</v>
      </c>
      <c r="G624" s="252"/>
      <c r="H624" s="255">
        <v>2.5489999999999999</v>
      </c>
      <c r="I624" s="256"/>
      <c r="J624" s="252"/>
      <c r="K624" s="252"/>
      <c r="L624" s="257"/>
      <c r="M624" s="258"/>
      <c r="N624" s="259"/>
      <c r="O624" s="259"/>
      <c r="P624" s="259"/>
      <c r="Q624" s="259"/>
      <c r="R624" s="259"/>
      <c r="S624" s="259"/>
      <c r="T624" s="260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61" t="s">
        <v>174</v>
      </c>
      <c r="AU624" s="261" t="s">
        <v>87</v>
      </c>
      <c r="AV624" s="14" t="s">
        <v>87</v>
      </c>
      <c r="AW624" s="14" t="s">
        <v>34</v>
      </c>
      <c r="AX624" s="14" t="s">
        <v>78</v>
      </c>
      <c r="AY624" s="261" t="s">
        <v>165</v>
      </c>
    </row>
    <row r="625" s="14" customFormat="1">
      <c r="A625" s="14"/>
      <c r="B625" s="251"/>
      <c r="C625" s="252"/>
      <c r="D625" s="242" t="s">
        <v>174</v>
      </c>
      <c r="E625" s="253" t="s">
        <v>1</v>
      </c>
      <c r="F625" s="254" t="s">
        <v>650</v>
      </c>
      <c r="G625" s="252"/>
      <c r="H625" s="255">
        <v>129.43700000000001</v>
      </c>
      <c r="I625" s="256"/>
      <c r="J625" s="252"/>
      <c r="K625" s="252"/>
      <c r="L625" s="257"/>
      <c r="M625" s="258"/>
      <c r="N625" s="259"/>
      <c r="O625" s="259"/>
      <c r="P625" s="259"/>
      <c r="Q625" s="259"/>
      <c r="R625" s="259"/>
      <c r="S625" s="259"/>
      <c r="T625" s="260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61" t="s">
        <v>174</v>
      </c>
      <c r="AU625" s="261" t="s">
        <v>87</v>
      </c>
      <c r="AV625" s="14" t="s">
        <v>87</v>
      </c>
      <c r="AW625" s="14" t="s">
        <v>34</v>
      </c>
      <c r="AX625" s="14" t="s">
        <v>78</v>
      </c>
      <c r="AY625" s="261" t="s">
        <v>165</v>
      </c>
    </row>
    <row r="626" s="13" customFormat="1">
      <c r="A626" s="13"/>
      <c r="B626" s="240"/>
      <c r="C626" s="241"/>
      <c r="D626" s="242" t="s">
        <v>174</v>
      </c>
      <c r="E626" s="243" t="s">
        <v>1</v>
      </c>
      <c r="F626" s="244" t="s">
        <v>651</v>
      </c>
      <c r="G626" s="241"/>
      <c r="H626" s="243" t="s">
        <v>1</v>
      </c>
      <c r="I626" s="245"/>
      <c r="J626" s="241"/>
      <c r="K626" s="241"/>
      <c r="L626" s="246"/>
      <c r="M626" s="247"/>
      <c r="N626" s="248"/>
      <c r="O626" s="248"/>
      <c r="P626" s="248"/>
      <c r="Q626" s="248"/>
      <c r="R626" s="248"/>
      <c r="S626" s="248"/>
      <c r="T626" s="249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50" t="s">
        <v>174</v>
      </c>
      <c r="AU626" s="250" t="s">
        <v>87</v>
      </c>
      <c r="AV626" s="13" t="s">
        <v>85</v>
      </c>
      <c r="AW626" s="13" t="s">
        <v>34</v>
      </c>
      <c r="AX626" s="13" t="s">
        <v>78</v>
      </c>
      <c r="AY626" s="250" t="s">
        <v>165</v>
      </c>
    </row>
    <row r="627" s="14" customFormat="1">
      <c r="A627" s="14"/>
      <c r="B627" s="251"/>
      <c r="C627" s="252"/>
      <c r="D627" s="242" t="s">
        <v>174</v>
      </c>
      <c r="E627" s="253" t="s">
        <v>1</v>
      </c>
      <c r="F627" s="254" t="s">
        <v>652</v>
      </c>
      <c r="G627" s="252"/>
      <c r="H627" s="255">
        <v>1.4139999999999999</v>
      </c>
      <c r="I627" s="256"/>
      <c r="J627" s="252"/>
      <c r="K627" s="252"/>
      <c r="L627" s="257"/>
      <c r="M627" s="258"/>
      <c r="N627" s="259"/>
      <c r="O627" s="259"/>
      <c r="P627" s="259"/>
      <c r="Q627" s="259"/>
      <c r="R627" s="259"/>
      <c r="S627" s="259"/>
      <c r="T627" s="260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61" t="s">
        <v>174</v>
      </c>
      <c r="AU627" s="261" t="s">
        <v>87</v>
      </c>
      <c r="AV627" s="14" t="s">
        <v>87</v>
      </c>
      <c r="AW627" s="14" t="s">
        <v>34</v>
      </c>
      <c r="AX627" s="14" t="s">
        <v>78</v>
      </c>
      <c r="AY627" s="261" t="s">
        <v>165</v>
      </c>
    </row>
    <row r="628" s="14" customFormat="1">
      <c r="A628" s="14"/>
      <c r="B628" s="251"/>
      <c r="C628" s="252"/>
      <c r="D628" s="242" t="s">
        <v>174</v>
      </c>
      <c r="E628" s="253" t="s">
        <v>1</v>
      </c>
      <c r="F628" s="254" t="s">
        <v>653</v>
      </c>
      <c r="G628" s="252"/>
      <c r="H628" s="255">
        <v>0.56000000000000005</v>
      </c>
      <c r="I628" s="256"/>
      <c r="J628" s="252"/>
      <c r="K628" s="252"/>
      <c r="L628" s="257"/>
      <c r="M628" s="258"/>
      <c r="N628" s="259"/>
      <c r="O628" s="259"/>
      <c r="P628" s="259"/>
      <c r="Q628" s="259"/>
      <c r="R628" s="259"/>
      <c r="S628" s="259"/>
      <c r="T628" s="260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61" t="s">
        <v>174</v>
      </c>
      <c r="AU628" s="261" t="s">
        <v>87</v>
      </c>
      <c r="AV628" s="14" t="s">
        <v>87</v>
      </c>
      <c r="AW628" s="14" t="s">
        <v>34</v>
      </c>
      <c r="AX628" s="14" t="s">
        <v>78</v>
      </c>
      <c r="AY628" s="261" t="s">
        <v>165</v>
      </c>
    </row>
    <row r="629" s="13" customFormat="1">
      <c r="A629" s="13"/>
      <c r="B629" s="240"/>
      <c r="C629" s="241"/>
      <c r="D629" s="242" t="s">
        <v>174</v>
      </c>
      <c r="E629" s="243" t="s">
        <v>1</v>
      </c>
      <c r="F629" s="244" t="s">
        <v>182</v>
      </c>
      <c r="G629" s="241"/>
      <c r="H629" s="243" t="s">
        <v>1</v>
      </c>
      <c r="I629" s="245"/>
      <c r="J629" s="241"/>
      <c r="K629" s="241"/>
      <c r="L629" s="246"/>
      <c r="M629" s="247"/>
      <c r="N629" s="248"/>
      <c r="O629" s="248"/>
      <c r="P629" s="248"/>
      <c r="Q629" s="248"/>
      <c r="R629" s="248"/>
      <c r="S629" s="248"/>
      <c r="T629" s="249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0" t="s">
        <v>174</v>
      </c>
      <c r="AU629" s="250" t="s">
        <v>87</v>
      </c>
      <c r="AV629" s="13" t="s">
        <v>85</v>
      </c>
      <c r="AW629" s="13" t="s">
        <v>34</v>
      </c>
      <c r="AX629" s="13" t="s">
        <v>78</v>
      </c>
      <c r="AY629" s="250" t="s">
        <v>165</v>
      </c>
    </row>
    <row r="630" s="14" customFormat="1">
      <c r="A630" s="14"/>
      <c r="B630" s="251"/>
      <c r="C630" s="252"/>
      <c r="D630" s="242" t="s">
        <v>174</v>
      </c>
      <c r="E630" s="253" t="s">
        <v>1</v>
      </c>
      <c r="F630" s="254" t="s">
        <v>654</v>
      </c>
      <c r="G630" s="252"/>
      <c r="H630" s="255">
        <v>66.135999999999996</v>
      </c>
      <c r="I630" s="256"/>
      <c r="J630" s="252"/>
      <c r="K630" s="252"/>
      <c r="L630" s="257"/>
      <c r="M630" s="258"/>
      <c r="N630" s="259"/>
      <c r="O630" s="259"/>
      <c r="P630" s="259"/>
      <c r="Q630" s="259"/>
      <c r="R630" s="259"/>
      <c r="S630" s="259"/>
      <c r="T630" s="260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1" t="s">
        <v>174</v>
      </c>
      <c r="AU630" s="261" t="s">
        <v>87</v>
      </c>
      <c r="AV630" s="14" t="s">
        <v>87</v>
      </c>
      <c r="AW630" s="14" t="s">
        <v>34</v>
      </c>
      <c r="AX630" s="14" t="s">
        <v>78</v>
      </c>
      <c r="AY630" s="261" t="s">
        <v>165</v>
      </c>
    </row>
    <row r="631" s="13" customFormat="1">
      <c r="A631" s="13"/>
      <c r="B631" s="240"/>
      <c r="C631" s="241"/>
      <c r="D631" s="242" t="s">
        <v>174</v>
      </c>
      <c r="E631" s="243" t="s">
        <v>1</v>
      </c>
      <c r="F631" s="244" t="s">
        <v>655</v>
      </c>
      <c r="G631" s="241"/>
      <c r="H631" s="243" t="s">
        <v>1</v>
      </c>
      <c r="I631" s="245"/>
      <c r="J631" s="241"/>
      <c r="K631" s="241"/>
      <c r="L631" s="246"/>
      <c r="M631" s="247"/>
      <c r="N631" s="248"/>
      <c r="O631" s="248"/>
      <c r="P631" s="248"/>
      <c r="Q631" s="248"/>
      <c r="R631" s="248"/>
      <c r="S631" s="248"/>
      <c r="T631" s="249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50" t="s">
        <v>174</v>
      </c>
      <c r="AU631" s="250" t="s">
        <v>87</v>
      </c>
      <c r="AV631" s="13" t="s">
        <v>85</v>
      </c>
      <c r="AW631" s="13" t="s">
        <v>34</v>
      </c>
      <c r="AX631" s="13" t="s">
        <v>78</v>
      </c>
      <c r="AY631" s="250" t="s">
        <v>165</v>
      </c>
    </row>
    <row r="632" s="14" customFormat="1">
      <c r="A632" s="14"/>
      <c r="B632" s="251"/>
      <c r="C632" s="252"/>
      <c r="D632" s="242" t="s">
        <v>174</v>
      </c>
      <c r="E632" s="253" t="s">
        <v>1</v>
      </c>
      <c r="F632" s="254" t="s">
        <v>656</v>
      </c>
      <c r="G632" s="252"/>
      <c r="H632" s="255">
        <v>56.799999999999997</v>
      </c>
      <c r="I632" s="256"/>
      <c r="J632" s="252"/>
      <c r="K632" s="252"/>
      <c r="L632" s="257"/>
      <c r="M632" s="258"/>
      <c r="N632" s="259"/>
      <c r="O632" s="259"/>
      <c r="P632" s="259"/>
      <c r="Q632" s="259"/>
      <c r="R632" s="259"/>
      <c r="S632" s="259"/>
      <c r="T632" s="260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61" t="s">
        <v>174</v>
      </c>
      <c r="AU632" s="261" t="s">
        <v>87</v>
      </c>
      <c r="AV632" s="14" t="s">
        <v>87</v>
      </c>
      <c r="AW632" s="14" t="s">
        <v>34</v>
      </c>
      <c r="AX632" s="14" t="s">
        <v>78</v>
      </c>
      <c r="AY632" s="261" t="s">
        <v>165</v>
      </c>
    </row>
    <row r="633" s="13" customFormat="1">
      <c r="A633" s="13"/>
      <c r="B633" s="240"/>
      <c r="C633" s="241"/>
      <c r="D633" s="242" t="s">
        <v>174</v>
      </c>
      <c r="E633" s="243" t="s">
        <v>1</v>
      </c>
      <c r="F633" s="244" t="s">
        <v>651</v>
      </c>
      <c r="G633" s="241"/>
      <c r="H633" s="243" t="s">
        <v>1</v>
      </c>
      <c r="I633" s="245"/>
      <c r="J633" s="241"/>
      <c r="K633" s="241"/>
      <c r="L633" s="246"/>
      <c r="M633" s="247"/>
      <c r="N633" s="248"/>
      <c r="O633" s="248"/>
      <c r="P633" s="248"/>
      <c r="Q633" s="248"/>
      <c r="R633" s="248"/>
      <c r="S633" s="248"/>
      <c r="T633" s="249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50" t="s">
        <v>174</v>
      </c>
      <c r="AU633" s="250" t="s">
        <v>87</v>
      </c>
      <c r="AV633" s="13" t="s">
        <v>85</v>
      </c>
      <c r="AW633" s="13" t="s">
        <v>34</v>
      </c>
      <c r="AX633" s="13" t="s">
        <v>78</v>
      </c>
      <c r="AY633" s="250" t="s">
        <v>165</v>
      </c>
    </row>
    <row r="634" s="14" customFormat="1">
      <c r="A634" s="14"/>
      <c r="B634" s="251"/>
      <c r="C634" s="252"/>
      <c r="D634" s="242" t="s">
        <v>174</v>
      </c>
      <c r="E634" s="253" t="s">
        <v>1</v>
      </c>
      <c r="F634" s="254" t="s">
        <v>657</v>
      </c>
      <c r="G634" s="252"/>
      <c r="H634" s="255">
        <v>6.8799999999999999</v>
      </c>
      <c r="I634" s="256"/>
      <c r="J634" s="252"/>
      <c r="K634" s="252"/>
      <c r="L634" s="257"/>
      <c r="M634" s="258"/>
      <c r="N634" s="259"/>
      <c r="O634" s="259"/>
      <c r="P634" s="259"/>
      <c r="Q634" s="259"/>
      <c r="R634" s="259"/>
      <c r="S634" s="259"/>
      <c r="T634" s="260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61" t="s">
        <v>174</v>
      </c>
      <c r="AU634" s="261" t="s">
        <v>87</v>
      </c>
      <c r="AV634" s="14" t="s">
        <v>87</v>
      </c>
      <c r="AW634" s="14" t="s">
        <v>34</v>
      </c>
      <c r="AX634" s="14" t="s">
        <v>78</v>
      </c>
      <c r="AY634" s="261" t="s">
        <v>165</v>
      </c>
    </row>
    <row r="635" s="13" customFormat="1">
      <c r="A635" s="13"/>
      <c r="B635" s="240"/>
      <c r="C635" s="241"/>
      <c r="D635" s="242" t="s">
        <v>174</v>
      </c>
      <c r="E635" s="243" t="s">
        <v>1</v>
      </c>
      <c r="F635" s="244" t="s">
        <v>184</v>
      </c>
      <c r="G635" s="241"/>
      <c r="H635" s="243" t="s">
        <v>1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0" t="s">
        <v>174</v>
      </c>
      <c r="AU635" s="250" t="s">
        <v>87</v>
      </c>
      <c r="AV635" s="13" t="s">
        <v>85</v>
      </c>
      <c r="AW635" s="13" t="s">
        <v>34</v>
      </c>
      <c r="AX635" s="13" t="s">
        <v>78</v>
      </c>
      <c r="AY635" s="250" t="s">
        <v>165</v>
      </c>
    </row>
    <row r="636" s="13" customFormat="1">
      <c r="A636" s="13"/>
      <c r="B636" s="240"/>
      <c r="C636" s="241"/>
      <c r="D636" s="242" t="s">
        <v>174</v>
      </c>
      <c r="E636" s="243" t="s">
        <v>1</v>
      </c>
      <c r="F636" s="244" t="s">
        <v>655</v>
      </c>
      <c r="G636" s="241"/>
      <c r="H636" s="243" t="s">
        <v>1</v>
      </c>
      <c r="I636" s="245"/>
      <c r="J636" s="241"/>
      <c r="K636" s="241"/>
      <c r="L636" s="246"/>
      <c r="M636" s="247"/>
      <c r="N636" s="248"/>
      <c r="O636" s="248"/>
      <c r="P636" s="248"/>
      <c r="Q636" s="248"/>
      <c r="R636" s="248"/>
      <c r="S636" s="248"/>
      <c r="T636" s="249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50" t="s">
        <v>174</v>
      </c>
      <c r="AU636" s="250" t="s">
        <v>87</v>
      </c>
      <c r="AV636" s="13" t="s">
        <v>85</v>
      </c>
      <c r="AW636" s="13" t="s">
        <v>34</v>
      </c>
      <c r="AX636" s="13" t="s">
        <v>78</v>
      </c>
      <c r="AY636" s="250" t="s">
        <v>165</v>
      </c>
    </row>
    <row r="637" s="14" customFormat="1">
      <c r="A637" s="14"/>
      <c r="B637" s="251"/>
      <c r="C637" s="252"/>
      <c r="D637" s="242" t="s">
        <v>174</v>
      </c>
      <c r="E637" s="253" t="s">
        <v>1</v>
      </c>
      <c r="F637" s="254" t="s">
        <v>658</v>
      </c>
      <c r="G637" s="252"/>
      <c r="H637" s="255">
        <v>53.600000000000001</v>
      </c>
      <c r="I637" s="256"/>
      <c r="J637" s="252"/>
      <c r="K637" s="252"/>
      <c r="L637" s="257"/>
      <c r="M637" s="258"/>
      <c r="N637" s="259"/>
      <c r="O637" s="259"/>
      <c r="P637" s="259"/>
      <c r="Q637" s="259"/>
      <c r="R637" s="259"/>
      <c r="S637" s="259"/>
      <c r="T637" s="260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61" t="s">
        <v>174</v>
      </c>
      <c r="AU637" s="261" t="s">
        <v>87</v>
      </c>
      <c r="AV637" s="14" t="s">
        <v>87</v>
      </c>
      <c r="AW637" s="14" t="s">
        <v>34</v>
      </c>
      <c r="AX637" s="14" t="s">
        <v>78</v>
      </c>
      <c r="AY637" s="261" t="s">
        <v>165</v>
      </c>
    </row>
    <row r="638" s="14" customFormat="1">
      <c r="A638" s="14"/>
      <c r="B638" s="251"/>
      <c r="C638" s="252"/>
      <c r="D638" s="242" t="s">
        <v>174</v>
      </c>
      <c r="E638" s="253" t="s">
        <v>1</v>
      </c>
      <c r="F638" s="254" t="s">
        <v>659</v>
      </c>
      <c r="G638" s="252"/>
      <c r="H638" s="255">
        <v>34.271999999999998</v>
      </c>
      <c r="I638" s="256"/>
      <c r="J638" s="252"/>
      <c r="K638" s="252"/>
      <c r="L638" s="257"/>
      <c r="M638" s="258"/>
      <c r="N638" s="259"/>
      <c r="O638" s="259"/>
      <c r="P638" s="259"/>
      <c r="Q638" s="259"/>
      <c r="R638" s="259"/>
      <c r="S638" s="259"/>
      <c r="T638" s="260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61" t="s">
        <v>174</v>
      </c>
      <c r="AU638" s="261" t="s">
        <v>87</v>
      </c>
      <c r="AV638" s="14" t="s">
        <v>87</v>
      </c>
      <c r="AW638" s="14" t="s">
        <v>34</v>
      </c>
      <c r="AX638" s="14" t="s">
        <v>78</v>
      </c>
      <c r="AY638" s="261" t="s">
        <v>165</v>
      </c>
    </row>
    <row r="639" s="13" customFormat="1">
      <c r="A639" s="13"/>
      <c r="B639" s="240"/>
      <c r="C639" s="241"/>
      <c r="D639" s="242" t="s">
        <v>174</v>
      </c>
      <c r="E639" s="243" t="s">
        <v>1</v>
      </c>
      <c r="F639" s="244" t="s">
        <v>651</v>
      </c>
      <c r="G639" s="241"/>
      <c r="H639" s="243" t="s">
        <v>1</v>
      </c>
      <c r="I639" s="245"/>
      <c r="J639" s="241"/>
      <c r="K639" s="241"/>
      <c r="L639" s="246"/>
      <c r="M639" s="247"/>
      <c r="N639" s="248"/>
      <c r="O639" s="248"/>
      <c r="P639" s="248"/>
      <c r="Q639" s="248"/>
      <c r="R639" s="248"/>
      <c r="S639" s="248"/>
      <c r="T639" s="249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50" t="s">
        <v>174</v>
      </c>
      <c r="AU639" s="250" t="s">
        <v>87</v>
      </c>
      <c r="AV639" s="13" t="s">
        <v>85</v>
      </c>
      <c r="AW639" s="13" t="s">
        <v>34</v>
      </c>
      <c r="AX639" s="13" t="s">
        <v>78</v>
      </c>
      <c r="AY639" s="250" t="s">
        <v>165</v>
      </c>
    </row>
    <row r="640" s="13" customFormat="1">
      <c r="A640" s="13"/>
      <c r="B640" s="240"/>
      <c r="C640" s="241"/>
      <c r="D640" s="242" t="s">
        <v>174</v>
      </c>
      <c r="E640" s="243" t="s">
        <v>1</v>
      </c>
      <c r="F640" s="244" t="s">
        <v>655</v>
      </c>
      <c r="G640" s="241"/>
      <c r="H640" s="243" t="s">
        <v>1</v>
      </c>
      <c r="I640" s="245"/>
      <c r="J640" s="241"/>
      <c r="K640" s="241"/>
      <c r="L640" s="246"/>
      <c r="M640" s="247"/>
      <c r="N640" s="248"/>
      <c r="O640" s="248"/>
      <c r="P640" s="248"/>
      <c r="Q640" s="248"/>
      <c r="R640" s="248"/>
      <c r="S640" s="248"/>
      <c r="T640" s="249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50" t="s">
        <v>174</v>
      </c>
      <c r="AU640" s="250" t="s">
        <v>87</v>
      </c>
      <c r="AV640" s="13" t="s">
        <v>85</v>
      </c>
      <c r="AW640" s="13" t="s">
        <v>34</v>
      </c>
      <c r="AX640" s="13" t="s">
        <v>78</v>
      </c>
      <c r="AY640" s="250" t="s">
        <v>165</v>
      </c>
    </row>
    <row r="641" s="14" customFormat="1">
      <c r="A641" s="14"/>
      <c r="B641" s="251"/>
      <c r="C641" s="252"/>
      <c r="D641" s="242" t="s">
        <v>174</v>
      </c>
      <c r="E641" s="253" t="s">
        <v>1</v>
      </c>
      <c r="F641" s="254" t="s">
        <v>660</v>
      </c>
      <c r="G641" s="252"/>
      <c r="H641" s="255">
        <v>3.9500000000000002</v>
      </c>
      <c r="I641" s="256"/>
      <c r="J641" s="252"/>
      <c r="K641" s="252"/>
      <c r="L641" s="257"/>
      <c r="M641" s="258"/>
      <c r="N641" s="259"/>
      <c r="O641" s="259"/>
      <c r="P641" s="259"/>
      <c r="Q641" s="259"/>
      <c r="R641" s="259"/>
      <c r="S641" s="259"/>
      <c r="T641" s="260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61" t="s">
        <v>174</v>
      </c>
      <c r="AU641" s="261" t="s">
        <v>87</v>
      </c>
      <c r="AV641" s="14" t="s">
        <v>87</v>
      </c>
      <c r="AW641" s="14" t="s">
        <v>34</v>
      </c>
      <c r="AX641" s="14" t="s">
        <v>78</v>
      </c>
      <c r="AY641" s="261" t="s">
        <v>165</v>
      </c>
    </row>
    <row r="642" s="14" customFormat="1">
      <c r="A642" s="14"/>
      <c r="B642" s="251"/>
      <c r="C642" s="252"/>
      <c r="D642" s="242" t="s">
        <v>174</v>
      </c>
      <c r="E642" s="253" t="s">
        <v>1</v>
      </c>
      <c r="F642" s="254" t="s">
        <v>661</v>
      </c>
      <c r="G642" s="252"/>
      <c r="H642" s="255">
        <v>8.843</v>
      </c>
      <c r="I642" s="256"/>
      <c r="J642" s="252"/>
      <c r="K642" s="252"/>
      <c r="L642" s="257"/>
      <c r="M642" s="258"/>
      <c r="N642" s="259"/>
      <c r="O642" s="259"/>
      <c r="P642" s="259"/>
      <c r="Q642" s="259"/>
      <c r="R642" s="259"/>
      <c r="S642" s="259"/>
      <c r="T642" s="260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61" t="s">
        <v>174</v>
      </c>
      <c r="AU642" s="261" t="s">
        <v>87</v>
      </c>
      <c r="AV642" s="14" t="s">
        <v>87</v>
      </c>
      <c r="AW642" s="14" t="s">
        <v>34</v>
      </c>
      <c r="AX642" s="14" t="s">
        <v>78</v>
      </c>
      <c r="AY642" s="261" t="s">
        <v>165</v>
      </c>
    </row>
    <row r="643" s="14" customFormat="1">
      <c r="A643" s="14"/>
      <c r="B643" s="251"/>
      <c r="C643" s="252"/>
      <c r="D643" s="242" t="s">
        <v>174</v>
      </c>
      <c r="E643" s="253" t="s">
        <v>1</v>
      </c>
      <c r="F643" s="254" t="s">
        <v>662</v>
      </c>
      <c r="G643" s="252"/>
      <c r="H643" s="255">
        <v>1.8580000000000001</v>
      </c>
      <c r="I643" s="256"/>
      <c r="J643" s="252"/>
      <c r="K643" s="252"/>
      <c r="L643" s="257"/>
      <c r="M643" s="258"/>
      <c r="N643" s="259"/>
      <c r="O643" s="259"/>
      <c r="P643" s="259"/>
      <c r="Q643" s="259"/>
      <c r="R643" s="259"/>
      <c r="S643" s="259"/>
      <c r="T643" s="260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61" t="s">
        <v>174</v>
      </c>
      <c r="AU643" s="261" t="s">
        <v>87</v>
      </c>
      <c r="AV643" s="14" t="s">
        <v>87</v>
      </c>
      <c r="AW643" s="14" t="s">
        <v>34</v>
      </c>
      <c r="AX643" s="14" t="s">
        <v>78</v>
      </c>
      <c r="AY643" s="261" t="s">
        <v>165</v>
      </c>
    </row>
    <row r="644" s="14" customFormat="1">
      <c r="A644" s="14"/>
      <c r="B644" s="251"/>
      <c r="C644" s="252"/>
      <c r="D644" s="242" t="s">
        <v>174</v>
      </c>
      <c r="E644" s="253" t="s">
        <v>1</v>
      </c>
      <c r="F644" s="254" t="s">
        <v>663</v>
      </c>
      <c r="G644" s="252"/>
      <c r="H644" s="255">
        <v>3.613</v>
      </c>
      <c r="I644" s="256"/>
      <c r="J644" s="252"/>
      <c r="K644" s="252"/>
      <c r="L644" s="257"/>
      <c r="M644" s="258"/>
      <c r="N644" s="259"/>
      <c r="O644" s="259"/>
      <c r="P644" s="259"/>
      <c r="Q644" s="259"/>
      <c r="R644" s="259"/>
      <c r="S644" s="259"/>
      <c r="T644" s="260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61" t="s">
        <v>174</v>
      </c>
      <c r="AU644" s="261" t="s">
        <v>87</v>
      </c>
      <c r="AV644" s="14" t="s">
        <v>87</v>
      </c>
      <c r="AW644" s="14" t="s">
        <v>34</v>
      </c>
      <c r="AX644" s="14" t="s">
        <v>78</v>
      </c>
      <c r="AY644" s="261" t="s">
        <v>165</v>
      </c>
    </row>
    <row r="645" s="14" customFormat="1">
      <c r="A645" s="14"/>
      <c r="B645" s="251"/>
      <c r="C645" s="252"/>
      <c r="D645" s="242" t="s">
        <v>174</v>
      </c>
      <c r="E645" s="253" t="s">
        <v>1</v>
      </c>
      <c r="F645" s="254" t="s">
        <v>664</v>
      </c>
      <c r="G645" s="252"/>
      <c r="H645" s="255">
        <v>39.060000000000002</v>
      </c>
      <c r="I645" s="256"/>
      <c r="J645" s="252"/>
      <c r="K645" s="252"/>
      <c r="L645" s="257"/>
      <c r="M645" s="258"/>
      <c r="N645" s="259"/>
      <c r="O645" s="259"/>
      <c r="P645" s="259"/>
      <c r="Q645" s="259"/>
      <c r="R645" s="259"/>
      <c r="S645" s="259"/>
      <c r="T645" s="260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61" t="s">
        <v>174</v>
      </c>
      <c r="AU645" s="261" t="s">
        <v>87</v>
      </c>
      <c r="AV645" s="14" t="s">
        <v>87</v>
      </c>
      <c r="AW645" s="14" t="s">
        <v>34</v>
      </c>
      <c r="AX645" s="14" t="s">
        <v>78</v>
      </c>
      <c r="AY645" s="261" t="s">
        <v>165</v>
      </c>
    </row>
    <row r="646" s="14" customFormat="1">
      <c r="A646" s="14"/>
      <c r="B646" s="251"/>
      <c r="C646" s="252"/>
      <c r="D646" s="242" t="s">
        <v>174</v>
      </c>
      <c r="E646" s="253" t="s">
        <v>1</v>
      </c>
      <c r="F646" s="254" t="s">
        <v>665</v>
      </c>
      <c r="G646" s="252"/>
      <c r="H646" s="255">
        <v>4.835</v>
      </c>
      <c r="I646" s="256"/>
      <c r="J646" s="252"/>
      <c r="K646" s="252"/>
      <c r="L646" s="257"/>
      <c r="M646" s="258"/>
      <c r="N646" s="259"/>
      <c r="O646" s="259"/>
      <c r="P646" s="259"/>
      <c r="Q646" s="259"/>
      <c r="R646" s="259"/>
      <c r="S646" s="259"/>
      <c r="T646" s="260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61" t="s">
        <v>174</v>
      </c>
      <c r="AU646" s="261" t="s">
        <v>87</v>
      </c>
      <c r="AV646" s="14" t="s">
        <v>87</v>
      </c>
      <c r="AW646" s="14" t="s">
        <v>34</v>
      </c>
      <c r="AX646" s="14" t="s">
        <v>78</v>
      </c>
      <c r="AY646" s="261" t="s">
        <v>165</v>
      </c>
    </row>
    <row r="647" s="14" customFormat="1">
      <c r="A647" s="14"/>
      <c r="B647" s="251"/>
      <c r="C647" s="252"/>
      <c r="D647" s="242" t="s">
        <v>174</v>
      </c>
      <c r="E647" s="253" t="s">
        <v>1</v>
      </c>
      <c r="F647" s="254" t="s">
        <v>666</v>
      </c>
      <c r="G647" s="252"/>
      <c r="H647" s="255">
        <v>0.105</v>
      </c>
      <c r="I647" s="256"/>
      <c r="J647" s="252"/>
      <c r="K647" s="252"/>
      <c r="L647" s="257"/>
      <c r="M647" s="258"/>
      <c r="N647" s="259"/>
      <c r="O647" s="259"/>
      <c r="P647" s="259"/>
      <c r="Q647" s="259"/>
      <c r="R647" s="259"/>
      <c r="S647" s="259"/>
      <c r="T647" s="260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61" t="s">
        <v>174</v>
      </c>
      <c r="AU647" s="261" t="s">
        <v>87</v>
      </c>
      <c r="AV647" s="14" t="s">
        <v>87</v>
      </c>
      <c r="AW647" s="14" t="s">
        <v>34</v>
      </c>
      <c r="AX647" s="14" t="s">
        <v>78</v>
      </c>
      <c r="AY647" s="261" t="s">
        <v>165</v>
      </c>
    </row>
    <row r="648" s="14" customFormat="1">
      <c r="A648" s="14"/>
      <c r="B648" s="251"/>
      <c r="C648" s="252"/>
      <c r="D648" s="242" t="s">
        <v>174</v>
      </c>
      <c r="E648" s="253" t="s">
        <v>1</v>
      </c>
      <c r="F648" s="254" t="s">
        <v>667</v>
      </c>
      <c r="G648" s="252"/>
      <c r="H648" s="255">
        <v>19.32</v>
      </c>
      <c r="I648" s="256"/>
      <c r="J648" s="252"/>
      <c r="K648" s="252"/>
      <c r="L648" s="257"/>
      <c r="M648" s="258"/>
      <c r="N648" s="259"/>
      <c r="O648" s="259"/>
      <c r="P648" s="259"/>
      <c r="Q648" s="259"/>
      <c r="R648" s="259"/>
      <c r="S648" s="259"/>
      <c r="T648" s="260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61" t="s">
        <v>174</v>
      </c>
      <c r="AU648" s="261" t="s">
        <v>87</v>
      </c>
      <c r="AV648" s="14" t="s">
        <v>87</v>
      </c>
      <c r="AW648" s="14" t="s">
        <v>34</v>
      </c>
      <c r="AX648" s="14" t="s">
        <v>78</v>
      </c>
      <c r="AY648" s="261" t="s">
        <v>165</v>
      </c>
    </row>
    <row r="649" s="14" customFormat="1">
      <c r="A649" s="14"/>
      <c r="B649" s="251"/>
      <c r="C649" s="252"/>
      <c r="D649" s="242" t="s">
        <v>174</v>
      </c>
      <c r="E649" s="253" t="s">
        <v>1</v>
      </c>
      <c r="F649" s="254" t="s">
        <v>668</v>
      </c>
      <c r="G649" s="252"/>
      <c r="H649" s="255">
        <v>5.0039999999999996</v>
      </c>
      <c r="I649" s="256"/>
      <c r="J649" s="252"/>
      <c r="K649" s="252"/>
      <c r="L649" s="257"/>
      <c r="M649" s="258"/>
      <c r="N649" s="259"/>
      <c r="O649" s="259"/>
      <c r="P649" s="259"/>
      <c r="Q649" s="259"/>
      <c r="R649" s="259"/>
      <c r="S649" s="259"/>
      <c r="T649" s="260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61" t="s">
        <v>174</v>
      </c>
      <c r="AU649" s="261" t="s">
        <v>87</v>
      </c>
      <c r="AV649" s="14" t="s">
        <v>87</v>
      </c>
      <c r="AW649" s="14" t="s">
        <v>34</v>
      </c>
      <c r="AX649" s="14" t="s">
        <v>78</v>
      </c>
      <c r="AY649" s="261" t="s">
        <v>165</v>
      </c>
    </row>
    <row r="650" s="14" customFormat="1">
      <c r="A650" s="14"/>
      <c r="B650" s="251"/>
      <c r="C650" s="252"/>
      <c r="D650" s="242" t="s">
        <v>174</v>
      </c>
      <c r="E650" s="253" t="s">
        <v>1</v>
      </c>
      <c r="F650" s="254" t="s">
        <v>669</v>
      </c>
      <c r="G650" s="252"/>
      <c r="H650" s="255">
        <v>12.074999999999999</v>
      </c>
      <c r="I650" s="256"/>
      <c r="J650" s="252"/>
      <c r="K650" s="252"/>
      <c r="L650" s="257"/>
      <c r="M650" s="258"/>
      <c r="N650" s="259"/>
      <c r="O650" s="259"/>
      <c r="P650" s="259"/>
      <c r="Q650" s="259"/>
      <c r="R650" s="259"/>
      <c r="S650" s="259"/>
      <c r="T650" s="260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61" t="s">
        <v>174</v>
      </c>
      <c r="AU650" s="261" t="s">
        <v>87</v>
      </c>
      <c r="AV650" s="14" t="s">
        <v>87</v>
      </c>
      <c r="AW650" s="14" t="s">
        <v>34</v>
      </c>
      <c r="AX650" s="14" t="s">
        <v>78</v>
      </c>
      <c r="AY650" s="261" t="s">
        <v>165</v>
      </c>
    </row>
    <row r="651" s="14" customFormat="1">
      <c r="A651" s="14"/>
      <c r="B651" s="251"/>
      <c r="C651" s="252"/>
      <c r="D651" s="242" t="s">
        <v>174</v>
      </c>
      <c r="E651" s="253" t="s">
        <v>1</v>
      </c>
      <c r="F651" s="254" t="s">
        <v>670</v>
      </c>
      <c r="G651" s="252"/>
      <c r="H651" s="255">
        <v>1.3859999999999999</v>
      </c>
      <c r="I651" s="256"/>
      <c r="J651" s="252"/>
      <c r="K651" s="252"/>
      <c r="L651" s="257"/>
      <c r="M651" s="258"/>
      <c r="N651" s="259"/>
      <c r="O651" s="259"/>
      <c r="P651" s="259"/>
      <c r="Q651" s="259"/>
      <c r="R651" s="259"/>
      <c r="S651" s="259"/>
      <c r="T651" s="260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61" t="s">
        <v>174</v>
      </c>
      <c r="AU651" s="261" t="s">
        <v>87</v>
      </c>
      <c r="AV651" s="14" t="s">
        <v>87</v>
      </c>
      <c r="AW651" s="14" t="s">
        <v>34</v>
      </c>
      <c r="AX651" s="14" t="s">
        <v>78</v>
      </c>
      <c r="AY651" s="261" t="s">
        <v>165</v>
      </c>
    </row>
    <row r="652" s="13" customFormat="1">
      <c r="A652" s="13"/>
      <c r="B652" s="240"/>
      <c r="C652" s="241"/>
      <c r="D652" s="242" t="s">
        <v>174</v>
      </c>
      <c r="E652" s="243" t="s">
        <v>1</v>
      </c>
      <c r="F652" s="244" t="s">
        <v>651</v>
      </c>
      <c r="G652" s="241"/>
      <c r="H652" s="243" t="s">
        <v>1</v>
      </c>
      <c r="I652" s="245"/>
      <c r="J652" s="241"/>
      <c r="K652" s="241"/>
      <c r="L652" s="246"/>
      <c r="M652" s="247"/>
      <c r="N652" s="248"/>
      <c r="O652" s="248"/>
      <c r="P652" s="248"/>
      <c r="Q652" s="248"/>
      <c r="R652" s="248"/>
      <c r="S652" s="248"/>
      <c r="T652" s="249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50" t="s">
        <v>174</v>
      </c>
      <c r="AU652" s="250" t="s">
        <v>87</v>
      </c>
      <c r="AV652" s="13" t="s">
        <v>85</v>
      </c>
      <c r="AW652" s="13" t="s">
        <v>34</v>
      </c>
      <c r="AX652" s="13" t="s">
        <v>78</v>
      </c>
      <c r="AY652" s="250" t="s">
        <v>165</v>
      </c>
    </row>
    <row r="653" s="13" customFormat="1">
      <c r="A653" s="13"/>
      <c r="B653" s="240"/>
      <c r="C653" s="241"/>
      <c r="D653" s="242" t="s">
        <v>174</v>
      </c>
      <c r="E653" s="243" t="s">
        <v>1</v>
      </c>
      <c r="F653" s="244" t="s">
        <v>655</v>
      </c>
      <c r="G653" s="241"/>
      <c r="H653" s="243" t="s">
        <v>1</v>
      </c>
      <c r="I653" s="245"/>
      <c r="J653" s="241"/>
      <c r="K653" s="241"/>
      <c r="L653" s="246"/>
      <c r="M653" s="247"/>
      <c r="N653" s="248"/>
      <c r="O653" s="248"/>
      <c r="P653" s="248"/>
      <c r="Q653" s="248"/>
      <c r="R653" s="248"/>
      <c r="S653" s="248"/>
      <c r="T653" s="249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50" t="s">
        <v>174</v>
      </c>
      <c r="AU653" s="250" t="s">
        <v>87</v>
      </c>
      <c r="AV653" s="13" t="s">
        <v>85</v>
      </c>
      <c r="AW653" s="13" t="s">
        <v>34</v>
      </c>
      <c r="AX653" s="13" t="s">
        <v>78</v>
      </c>
      <c r="AY653" s="250" t="s">
        <v>165</v>
      </c>
    </row>
    <row r="654" s="14" customFormat="1">
      <c r="A654" s="14"/>
      <c r="B654" s="251"/>
      <c r="C654" s="252"/>
      <c r="D654" s="242" t="s">
        <v>174</v>
      </c>
      <c r="E654" s="253" t="s">
        <v>1</v>
      </c>
      <c r="F654" s="254" t="s">
        <v>671</v>
      </c>
      <c r="G654" s="252"/>
      <c r="H654" s="255">
        <v>7.5</v>
      </c>
      <c r="I654" s="256"/>
      <c r="J654" s="252"/>
      <c r="K654" s="252"/>
      <c r="L654" s="257"/>
      <c r="M654" s="258"/>
      <c r="N654" s="259"/>
      <c r="O654" s="259"/>
      <c r="P654" s="259"/>
      <c r="Q654" s="259"/>
      <c r="R654" s="259"/>
      <c r="S654" s="259"/>
      <c r="T654" s="260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61" t="s">
        <v>174</v>
      </c>
      <c r="AU654" s="261" t="s">
        <v>87</v>
      </c>
      <c r="AV654" s="14" t="s">
        <v>87</v>
      </c>
      <c r="AW654" s="14" t="s">
        <v>34</v>
      </c>
      <c r="AX654" s="14" t="s">
        <v>78</v>
      </c>
      <c r="AY654" s="261" t="s">
        <v>165</v>
      </c>
    </row>
    <row r="655" s="13" customFormat="1">
      <c r="A655" s="13"/>
      <c r="B655" s="240"/>
      <c r="C655" s="241"/>
      <c r="D655" s="242" t="s">
        <v>174</v>
      </c>
      <c r="E655" s="243" t="s">
        <v>1</v>
      </c>
      <c r="F655" s="244" t="s">
        <v>187</v>
      </c>
      <c r="G655" s="241"/>
      <c r="H655" s="243" t="s">
        <v>1</v>
      </c>
      <c r="I655" s="245"/>
      <c r="J655" s="241"/>
      <c r="K655" s="241"/>
      <c r="L655" s="246"/>
      <c r="M655" s="247"/>
      <c r="N655" s="248"/>
      <c r="O655" s="248"/>
      <c r="P655" s="248"/>
      <c r="Q655" s="248"/>
      <c r="R655" s="248"/>
      <c r="S655" s="248"/>
      <c r="T655" s="249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50" t="s">
        <v>174</v>
      </c>
      <c r="AU655" s="250" t="s">
        <v>87</v>
      </c>
      <c r="AV655" s="13" t="s">
        <v>85</v>
      </c>
      <c r="AW655" s="13" t="s">
        <v>34</v>
      </c>
      <c r="AX655" s="13" t="s">
        <v>78</v>
      </c>
      <c r="AY655" s="250" t="s">
        <v>165</v>
      </c>
    </row>
    <row r="656" s="14" customFormat="1">
      <c r="A656" s="14"/>
      <c r="B656" s="251"/>
      <c r="C656" s="252"/>
      <c r="D656" s="242" t="s">
        <v>174</v>
      </c>
      <c r="E656" s="253" t="s">
        <v>1</v>
      </c>
      <c r="F656" s="254" t="s">
        <v>672</v>
      </c>
      <c r="G656" s="252"/>
      <c r="H656" s="255">
        <v>1.4299999999999999</v>
      </c>
      <c r="I656" s="256"/>
      <c r="J656" s="252"/>
      <c r="K656" s="252"/>
      <c r="L656" s="257"/>
      <c r="M656" s="258"/>
      <c r="N656" s="259"/>
      <c r="O656" s="259"/>
      <c r="P656" s="259"/>
      <c r="Q656" s="259"/>
      <c r="R656" s="259"/>
      <c r="S656" s="259"/>
      <c r="T656" s="260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61" t="s">
        <v>174</v>
      </c>
      <c r="AU656" s="261" t="s">
        <v>87</v>
      </c>
      <c r="AV656" s="14" t="s">
        <v>87</v>
      </c>
      <c r="AW656" s="14" t="s">
        <v>34</v>
      </c>
      <c r="AX656" s="14" t="s">
        <v>78</v>
      </c>
      <c r="AY656" s="261" t="s">
        <v>165</v>
      </c>
    </row>
    <row r="657" s="14" customFormat="1">
      <c r="A657" s="14"/>
      <c r="B657" s="251"/>
      <c r="C657" s="252"/>
      <c r="D657" s="242" t="s">
        <v>174</v>
      </c>
      <c r="E657" s="253" t="s">
        <v>1</v>
      </c>
      <c r="F657" s="254" t="s">
        <v>668</v>
      </c>
      <c r="G657" s="252"/>
      <c r="H657" s="255">
        <v>5.0039999999999996</v>
      </c>
      <c r="I657" s="256"/>
      <c r="J657" s="252"/>
      <c r="K657" s="252"/>
      <c r="L657" s="257"/>
      <c r="M657" s="258"/>
      <c r="N657" s="259"/>
      <c r="O657" s="259"/>
      <c r="P657" s="259"/>
      <c r="Q657" s="259"/>
      <c r="R657" s="259"/>
      <c r="S657" s="259"/>
      <c r="T657" s="260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61" t="s">
        <v>174</v>
      </c>
      <c r="AU657" s="261" t="s">
        <v>87</v>
      </c>
      <c r="AV657" s="14" t="s">
        <v>87</v>
      </c>
      <c r="AW657" s="14" t="s">
        <v>34</v>
      </c>
      <c r="AX657" s="14" t="s">
        <v>78</v>
      </c>
      <c r="AY657" s="261" t="s">
        <v>165</v>
      </c>
    </row>
    <row r="658" s="14" customFormat="1">
      <c r="A658" s="14"/>
      <c r="B658" s="251"/>
      <c r="C658" s="252"/>
      <c r="D658" s="242" t="s">
        <v>174</v>
      </c>
      <c r="E658" s="253" t="s">
        <v>1</v>
      </c>
      <c r="F658" s="254" t="s">
        <v>673</v>
      </c>
      <c r="G658" s="252"/>
      <c r="H658" s="255">
        <v>46.145000000000003</v>
      </c>
      <c r="I658" s="256"/>
      <c r="J658" s="252"/>
      <c r="K658" s="252"/>
      <c r="L658" s="257"/>
      <c r="M658" s="258"/>
      <c r="N658" s="259"/>
      <c r="O658" s="259"/>
      <c r="P658" s="259"/>
      <c r="Q658" s="259"/>
      <c r="R658" s="259"/>
      <c r="S658" s="259"/>
      <c r="T658" s="260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61" t="s">
        <v>174</v>
      </c>
      <c r="AU658" s="261" t="s">
        <v>87</v>
      </c>
      <c r="AV658" s="14" t="s">
        <v>87</v>
      </c>
      <c r="AW658" s="14" t="s">
        <v>34</v>
      </c>
      <c r="AX658" s="14" t="s">
        <v>78</v>
      </c>
      <c r="AY658" s="261" t="s">
        <v>165</v>
      </c>
    </row>
    <row r="659" s="14" customFormat="1">
      <c r="A659" s="14"/>
      <c r="B659" s="251"/>
      <c r="C659" s="252"/>
      <c r="D659" s="242" t="s">
        <v>174</v>
      </c>
      <c r="E659" s="253" t="s">
        <v>1</v>
      </c>
      <c r="F659" s="254" t="s">
        <v>674</v>
      </c>
      <c r="G659" s="252"/>
      <c r="H659" s="255">
        <v>10.365</v>
      </c>
      <c r="I659" s="256"/>
      <c r="J659" s="252"/>
      <c r="K659" s="252"/>
      <c r="L659" s="257"/>
      <c r="M659" s="258"/>
      <c r="N659" s="259"/>
      <c r="O659" s="259"/>
      <c r="P659" s="259"/>
      <c r="Q659" s="259"/>
      <c r="R659" s="259"/>
      <c r="S659" s="259"/>
      <c r="T659" s="260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61" t="s">
        <v>174</v>
      </c>
      <c r="AU659" s="261" t="s">
        <v>87</v>
      </c>
      <c r="AV659" s="14" t="s">
        <v>87</v>
      </c>
      <c r="AW659" s="14" t="s">
        <v>34</v>
      </c>
      <c r="AX659" s="14" t="s">
        <v>78</v>
      </c>
      <c r="AY659" s="261" t="s">
        <v>165</v>
      </c>
    </row>
    <row r="660" s="14" customFormat="1">
      <c r="A660" s="14"/>
      <c r="B660" s="251"/>
      <c r="C660" s="252"/>
      <c r="D660" s="242" t="s">
        <v>174</v>
      </c>
      <c r="E660" s="253" t="s">
        <v>1</v>
      </c>
      <c r="F660" s="254" t="s">
        <v>675</v>
      </c>
      <c r="G660" s="252"/>
      <c r="H660" s="255">
        <v>10.842000000000001</v>
      </c>
      <c r="I660" s="256"/>
      <c r="J660" s="252"/>
      <c r="K660" s="252"/>
      <c r="L660" s="257"/>
      <c r="M660" s="258"/>
      <c r="N660" s="259"/>
      <c r="O660" s="259"/>
      <c r="P660" s="259"/>
      <c r="Q660" s="259"/>
      <c r="R660" s="259"/>
      <c r="S660" s="259"/>
      <c r="T660" s="260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61" t="s">
        <v>174</v>
      </c>
      <c r="AU660" s="261" t="s">
        <v>87</v>
      </c>
      <c r="AV660" s="14" t="s">
        <v>87</v>
      </c>
      <c r="AW660" s="14" t="s">
        <v>34</v>
      </c>
      <c r="AX660" s="14" t="s">
        <v>78</v>
      </c>
      <c r="AY660" s="261" t="s">
        <v>165</v>
      </c>
    </row>
    <row r="661" s="14" customFormat="1">
      <c r="A661" s="14"/>
      <c r="B661" s="251"/>
      <c r="C661" s="252"/>
      <c r="D661" s="242" t="s">
        <v>174</v>
      </c>
      <c r="E661" s="253" t="s">
        <v>1</v>
      </c>
      <c r="F661" s="254" t="s">
        <v>676</v>
      </c>
      <c r="G661" s="252"/>
      <c r="H661" s="255">
        <v>88.094999999999999</v>
      </c>
      <c r="I661" s="256"/>
      <c r="J661" s="252"/>
      <c r="K661" s="252"/>
      <c r="L661" s="257"/>
      <c r="M661" s="258"/>
      <c r="N661" s="259"/>
      <c r="O661" s="259"/>
      <c r="P661" s="259"/>
      <c r="Q661" s="259"/>
      <c r="R661" s="259"/>
      <c r="S661" s="259"/>
      <c r="T661" s="260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61" t="s">
        <v>174</v>
      </c>
      <c r="AU661" s="261" t="s">
        <v>87</v>
      </c>
      <c r="AV661" s="14" t="s">
        <v>87</v>
      </c>
      <c r="AW661" s="14" t="s">
        <v>34</v>
      </c>
      <c r="AX661" s="14" t="s">
        <v>78</v>
      </c>
      <c r="AY661" s="261" t="s">
        <v>165</v>
      </c>
    </row>
    <row r="662" s="14" customFormat="1">
      <c r="A662" s="14"/>
      <c r="B662" s="251"/>
      <c r="C662" s="252"/>
      <c r="D662" s="242" t="s">
        <v>174</v>
      </c>
      <c r="E662" s="253" t="s">
        <v>1</v>
      </c>
      <c r="F662" s="254" t="s">
        <v>668</v>
      </c>
      <c r="G662" s="252"/>
      <c r="H662" s="255">
        <v>5.0039999999999996</v>
      </c>
      <c r="I662" s="256"/>
      <c r="J662" s="252"/>
      <c r="K662" s="252"/>
      <c r="L662" s="257"/>
      <c r="M662" s="258"/>
      <c r="N662" s="259"/>
      <c r="O662" s="259"/>
      <c r="P662" s="259"/>
      <c r="Q662" s="259"/>
      <c r="R662" s="259"/>
      <c r="S662" s="259"/>
      <c r="T662" s="260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61" t="s">
        <v>174</v>
      </c>
      <c r="AU662" s="261" t="s">
        <v>87</v>
      </c>
      <c r="AV662" s="14" t="s">
        <v>87</v>
      </c>
      <c r="AW662" s="14" t="s">
        <v>34</v>
      </c>
      <c r="AX662" s="14" t="s">
        <v>78</v>
      </c>
      <c r="AY662" s="261" t="s">
        <v>165</v>
      </c>
    </row>
    <row r="663" s="13" customFormat="1">
      <c r="A663" s="13"/>
      <c r="B663" s="240"/>
      <c r="C663" s="241"/>
      <c r="D663" s="242" t="s">
        <v>174</v>
      </c>
      <c r="E663" s="243" t="s">
        <v>1</v>
      </c>
      <c r="F663" s="244" t="s">
        <v>651</v>
      </c>
      <c r="G663" s="241"/>
      <c r="H663" s="243" t="s">
        <v>1</v>
      </c>
      <c r="I663" s="245"/>
      <c r="J663" s="241"/>
      <c r="K663" s="241"/>
      <c r="L663" s="246"/>
      <c r="M663" s="247"/>
      <c r="N663" s="248"/>
      <c r="O663" s="248"/>
      <c r="P663" s="248"/>
      <c r="Q663" s="248"/>
      <c r="R663" s="248"/>
      <c r="S663" s="248"/>
      <c r="T663" s="249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50" t="s">
        <v>174</v>
      </c>
      <c r="AU663" s="250" t="s">
        <v>87</v>
      </c>
      <c r="AV663" s="13" t="s">
        <v>85</v>
      </c>
      <c r="AW663" s="13" t="s">
        <v>34</v>
      </c>
      <c r="AX663" s="13" t="s">
        <v>78</v>
      </c>
      <c r="AY663" s="250" t="s">
        <v>165</v>
      </c>
    </row>
    <row r="664" s="13" customFormat="1">
      <c r="A664" s="13"/>
      <c r="B664" s="240"/>
      <c r="C664" s="241"/>
      <c r="D664" s="242" t="s">
        <v>174</v>
      </c>
      <c r="E664" s="243" t="s">
        <v>1</v>
      </c>
      <c r="F664" s="244" t="s">
        <v>677</v>
      </c>
      <c r="G664" s="241"/>
      <c r="H664" s="243" t="s">
        <v>1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50" t="s">
        <v>174</v>
      </c>
      <c r="AU664" s="250" t="s">
        <v>87</v>
      </c>
      <c r="AV664" s="13" t="s">
        <v>85</v>
      </c>
      <c r="AW664" s="13" t="s">
        <v>34</v>
      </c>
      <c r="AX664" s="13" t="s">
        <v>78</v>
      </c>
      <c r="AY664" s="250" t="s">
        <v>165</v>
      </c>
    </row>
    <row r="665" s="14" customFormat="1">
      <c r="A665" s="14"/>
      <c r="B665" s="251"/>
      <c r="C665" s="252"/>
      <c r="D665" s="242" t="s">
        <v>174</v>
      </c>
      <c r="E665" s="253" t="s">
        <v>1</v>
      </c>
      <c r="F665" s="254" t="s">
        <v>678</v>
      </c>
      <c r="G665" s="252"/>
      <c r="H665" s="255">
        <v>19.600000000000001</v>
      </c>
      <c r="I665" s="256"/>
      <c r="J665" s="252"/>
      <c r="K665" s="252"/>
      <c r="L665" s="257"/>
      <c r="M665" s="258"/>
      <c r="N665" s="259"/>
      <c r="O665" s="259"/>
      <c r="P665" s="259"/>
      <c r="Q665" s="259"/>
      <c r="R665" s="259"/>
      <c r="S665" s="259"/>
      <c r="T665" s="260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61" t="s">
        <v>174</v>
      </c>
      <c r="AU665" s="261" t="s">
        <v>87</v>
      </c>
      <c r="AV665" s="14" t="s">
        <v>87</v>
      </c>
      <c r="AW665" s="14" t="s">
        <v>34</v>
      </c>
      <c r="AX665" s="14" t="s">
        <v>78</v>
      </c>
      <c r="AY665" s="261" t="s">
        <v>165</v>
      </c>
    </row>
    <row r="666" s="16" customFormat="1">
      <c r="A666" s="16"/>
      <c r="B666" s="283"/>
      <c r="C666" s="284"/>
      <c r="D666" s="242" t="s">
        <v>174</v>
      </c>
      <c r="E666" s="285" t="s">
        <v>1</v>
      </c>
      <c r="F666" s="286" t="s">
        <v>369</v>
      </c>
      <c r="G666" s="284"/>
      <c r="H666" s="287">
        <v>655.428</v>
      </c>
      <c r="I666" s="288"/>
      <c r="J666" s="284"/>
      <c r="K666" s="284"/>
      <c r="L666" s="289"/>
      <c r="M666" s="290"/>
      <c r="N666" s="291"/>
      <c r="O666" s="291"/>
      <c r="P666" s="291"/>
      <c r="Q666" s="291"/>
      <c r="R666" s="291"/>
      <c r="S666" s="291"/>
      <c r="T666" s="292"/>
      <c r="U666" s="16"/>
      <c r="V666" s="16"/>
      <c r="W666" s="16"/>
      <c r="X666" s="16"/>
      <c r="Y666" s="16"/>
      <c r="Z666" s="16"/>
      <c r="AA666" s="16"/>
      <c r="AB666" s="16"/>
      <c r="AC666" s="16"/>
      <c r="AD666" s="16"/>
      <c r="AE666" s="16"/>
      <c r="AT666" s="293" t="s">
        <v>174</v>
      </c>
      <c r="AU666" s="293" t="s">
        <v>87</v>
      </c>
      <c r="AV666" s="16" t="s">
        <v>195</v>
      </c>
      <c r="AW666" s="16" t="s">
        <v>34</v>
      </c>
      <c r="AX666" s="16" t="s">
        <v>78</v>
      </c>
      <c r="AY666" s="293" t="s">
        <v>165</v>
      </c>
    </row>
    <row r="667" s="13" customFormat="1">
      <c r="A667" s="13"/>
      <c r="B667" s="240"/>
      <c r="C667" s="241"/>
      <c r="D667" s="242" t="s">
        <v>174</v>
      </c>
      <c r="E667" s="243" t="s">
        <v>1</v>
      </c>
      <c r="F667" s="244" t="s">
        <v>679</v>
      </c>
      <c r="G667" s="241"/>
      <c r="H667" s="243" t="s">
        <v>1</v>
      </c>
      <c r="I667" s="245"/>
      <c r="J667" s="241"/>
      <c r="K667" s="241"/>
      <c r="L667" s="246"/>
      <c r="M667" s="247"/>
      <c r="N667" s="248"/>
      <c r="O667" s="248"/>
      <c r="P667" s="248"/>
      <c r="Q667" s="248"/>
      <c r="R667" s="248"/>
      <c r="S667" s="248"/>
      <c r="T667" s="249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50" t="s">
        <v>174</v>
      </c>
      <c r="AU667" s="250" t="s">
        <v>87</v>
      </c>
      <c r="AV667" s="13" t="s">
        <v>85</v>
      </c>
      <c r="AW667" s="13" t="s">
        <v>34</v>
      </c>
      <c r="AX667" s="13" t="s">
        <v>78</v>
      </c>
      <c r="AY667" s="250" t="s">
        <v>165</v>
      </c>
    </row>
    <row r="668" s="14" customFormat="1">
      <c r="A668" s="14"/>
      <c r="B668" s="251"/>
      <c r="C668" s="252"/>
      <c r="D668" s="242" t="s">
        <v>174</v>
      </c>
      <c r="E668" s="253" t="s">
        <v>1</v>
      </c>
      <c r="F668" s="254" t="s">
        <v>680</v>
      </c>
      <c r="G668" s="252"/>
      <c r="H668" s="255">
        <v>375.392</v>
      </c>
      <c r="I668" s="256"/>
      <c r="J668" s="252"/>
      <c r="K668" s="252"/>
      <c r="L668" s="257"/>
      <c r="M668" s="258"/>
      <c r="N668" s="259"/>
      <c r="O668" s="259"/>
      <c r="P668" s="259"/>
      <c r="Q668" s="259"/>
      <c r="R668" s="259"/>
      <c r="S668" s="259"/>
      <c r="T668" s="260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61" t="s">
        <v>174</v>
      </c>
      <c r="AU668" s="261" t="s">
        <v>87</v>
      </c>
      <c r="AV668" s="14" t="s">
        <v>87</v>
      </c>
      <c r="AW668" s="14" t="s">
        <v>34</v>
      </c>
      <c r="AX668" s="14" t="s">
        <v>78</v>
      </c>
      <c r="AY668" s="261" t="s">
        <v>165</v>
      </c>
    </row>
    <row r="669" s="15" customFormat="1">
      <c r="A669" s="15"/>
      <c r="B669" s="262"/>
      <c r="C669" s="263"/>
      <c r="D669" s="242" t="s">
        <v>174</v>
      </c>
      <c r="E669" s="264" t="s">
        <v>1</v>
      </c>
      <c r="F669" s="265" t="s">
        <v>189</v>
      </c>
      <c r="G669" s="263"/>
      <c r="H669" s="266">
        <v>1030.8199999999999</v>
      </c>
      <c r="I669" s="267"/>
      <c r="J669" s="263"/>
      <c r="K669" s="263"/>
      <c r="L669" s="268"/>
      <c r="M669" s="269"/>
      <c r="N669" s="270"/>
      <c r="O669" s="270"/>
      <c r="P669" s="270"/>
      <c r="Q669" s="270"/>
      <c r="R669" s="270"/>
      <c r="S669" s="270"/>
      <c r="T669" s="271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72" t="s">
        <v>174</v>
      </c>
      <c r="AU669" s="272" t="s">
        <v>87</v>
      </c>
      <c r="AV669" s="15" t="s">
        <v>172</v>
      </c>
      <c r="AW669" s="15" t="s">
        <v>34</v>
      </c>
      <c r="AX669" s="15" t="s">
        <v>85</v>
      </c>
      <c r="AY669" s="272" t="s">
        <v>165</v>
      </c>
    </row>
    <row r="670" s="2" customFormat="1" ht="24.15" customHeight="1">
      <c r="A670" s="39"/>
      <c r="B670" s="40"/>
      <c r="C670" s="227" t="s">
        <v>681</v>
      </c>
      <c r="D670" s="227" t="s">
        <v>167</v>
      </c>
      <c r="E670" s="228" t="s">
        <v>682</v>
      </c>
      <c r="F670" s="229" t="s">
        <v>683</v>
      </c>
      <c r="G670" s="230" t="s">
        <v>198</v>
      </c>
      <c r="H670" s="231">
        <v>655.428</v>
      </c>
      <c r="I670" s="232"/>
      <c r="J670" s="233">
        <f>ROUND(I670*H670,2)</f>
        <v>0</v>
      </c>
      <c r="K670" s="229" t="s">
        <v>171</v>
      </c>
      <c r="L670" s="45"/>
      <c r="M670" s="234" t="s">
        <v>1</v>
      </c>
      <c r="N670" s="235" t="s">
        <v>43</v>
      </c>
      <c r="O670" s="92"/>
      <c r="P670" s="236">
        <f>O670*H670</f>
        <v>0</v>
      </c>
      <c r="Q670" s="236">
        <v>0.020140000000000002</v>
      </c>
      <c r="R670" s="236">
        <f>Q670*H670</f>
        <v>13.200319920000002</v>
      </c>
      <c r="S670" s="236">
        <v>0</v>
      </c>
      <c r="T670" s="237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38" t="s">
        <v>172</v>
      </c>
      <c r="AT670" s="238" t="s">
        <v>167</v>
      </c>
      <c r="AU670" s="238" t="s">
        <v>87</v>
      </c>
      <c r="AY670" s="18" t="s">
        <v>165</v>
      </c>
      <c r="BE670" s="239">
        <f>IF(N670="základní",J670,0)</f>
        <v>0</v>
      </c>
      <c r="BF670" s="239">
        <f>IF(N670="snížená",J670,0)</f>
        <v>0</v>
      </c>
      <c r="BG670" s="239">
        <f>IF(N670="zákl. přenesená",J670,0)</f>
        <v>0</v>
      </c>
      <c r="BH670" s="239">
        <f>IF(N670="sníž. přenesená",J670,0)</f>
        <v>0</v>
      </c>
      <c r="BI670" s="239">
        <f>IF(N670="nulová",J670,0)</f>
        <v>0</v>
      </c>
      <c r="BJ670" s="18" t="s">
        <v>85</v>
      </c>
      <c r="BK670" s="239">
        <f>ROUND(I670*H670,2)</f>
        <v>0</v>
      </c>
      <c r="BL670" s="18" t="s">
        <v>172</v>
      </c>
      <c r="BM670" s="238" t="s">
        <v>684</v>
      </c>
    </row>
    <row r="671" s="2" customFormat="1" ht="24.15" customHeight="1">
      <c r="A671" s="39"/>
      <c r="B671" s="40"/>
      <c r="C671" s="227" t="s">
        <v>685</v>
      </c>
      <c r="D671" s="227" t="s">
        <v>167</v>
      </c>
      <c r="E671" s="228" t="s">
        <v>686</v>
      </c>
      <c r="F671" s="229" t="s">
        <v>687</v>
      </c>
      <c r="G671" s="230" t="s">
        <v>198</v>
      </c>
      <c r="H671" s="231">
        <v>655.428</v>
      </c>
      <c r="I671" s="232"/>
      <c r="J671" s="233">
        <f>ROUND(I671*H671,2)</f>
        <v>0</v>
      </c>
      <c r="K671" s="229" t="s">
        <v>171</v>
      </c>
      <c r="L671" s="45"/>
      <c r="M671" s="234" t="s">
        <v>1</v>
      </c>
      <c r="N671" s="235" t="s">
        <v>43</v>
      </c>
      <c r="O671" s="92"/>
      <c r="P671" s="236">
        <f>O671*H671</f>
        <v>0</v>
      </c>
      <c r="Q671" s="236">
        <v>0.0039699999999999996</v>
      </c>
      <c r="R671" s="236">
        <f>Q671*H671</f>
        <v>2.6020491599999995</v>
      </c>
      <c r="S671" s="236">
        <v>0</v>
      </c>
      <c r="T671" s="237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38" t="s">
        <v>172</v>
      </c>
      <c r="AT671" s="238" t="s">
        <v>167</v>
      </c>
      <c r="AU671" s="238" t="s">
        <v>87</v>
      </c>
      <c r="AY671" s="18" t="s">
        <v>165</v>
      </c>
      <c r="BE671" s="239">
        <f>IF(N671="základní",J671,0)</f>
        <v>0</v>
      </c>
      <c r="BF671" s="239">
        <f>IF(N671="snížená",J671,0)</f>
        <v>0</v>
      </c>
      <c r="BG671" s="239">
        <f>IF(N671="zákl. přenesená",J671,0)</f>
        <v>0</v>
      </c>
      <c r="BH671" s="239">
        <f>IF(N671="sníž. přenesená",J671,0)</f>
        <v>0</v>
      </c>
      <c r="BI671" s="239">
        <f>IF(N671="nulová",J671,0)</f>
        <v>0</v>
      </c>
      <c r="BJ671" s="18" t="s">
        <v>85</v>
      </c>
      <c r="BK671" s="239">
        <f>ROUND(I671*H671,2)</f>
        <v>0</v>
      </c>
      <c r="BL671" s="18" t="s">
        <v>172</v>
      </c>
      <c r="BM671" s="238" t="s">
        <v>688</v>
      </c>
    </row>
    <row r="672" s="2" customFormat="1" ht="33" customHeight="1">
      <c r="A672" s="39"/>
      <c r="B672" s="40"/>
      <c r="C672" s="227" t="s">
        <v>689</v>
      </c>
      <c r="D672" s="227" t="s">
        <v>167</v>
      </c>
      <c r="E672" s="228" t="s">
        <v>690</v>
      </c>
      <c r="F672" s="229" t="s">
        <v>691</v>
      </c>
      <c r="G672" s="230" t="s">
        <v>198</v>
      </c>
      <c r="H672" s="231">
        <v>655.428</v>
      </c>
      <c r="I672" s="232"/>
      <c r="J672" s="233">
        <f>ROUND(I672*H672,2)</f>
        <v>0</v>
      </c>
      <c r="K672" s="229" t="s">
        <v>171</v>
      </c>
      <c r="L672" s="45"/>
      <c r="M672" s="234" t="s">
        <v>1</v>
      </c>
      <c r="N672" s="235" t="s">
        <v>43</v>
      </c>
      <c r="O672" s="92"/>
      <c r="P672" s="236">
        <f>O672*H672</f>
        <v>0</v>
      </c>
      <c r="Q672" s="236">
        <v>0.0015299999999999999</v>
      </c>
      <c r="R672" s="236">
        <f>Q672*H672</f>
        <v>1.00280484</v>
      </c>
      <c r="S672" s="236">
        <v>0</v>
      </c>
      <c r="T672" s="237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38" t="s">
        <v>172</v>
      </c>
      <c r="AT672" s="238" t="s">
        <v>167</v>
      </c>
      <c r="AU672" s="238" t="s">
        <v>87</v>
      </c>
      <c r="AY672" s="18" t="s">
        <v>165</v>
      </c>
      <c r="BE672" s="239">
        <f>IF(N672="základní",J672,0)</f>
        <v>0</v>
      </c>
      <c r="BF672" s="239">
        <f>IF(N672="snížená",J672,0)</f>
        <v>0</v>
      </c>
      <c r="BG672" s="239">
        <f>IF(N672="zákl. přenesená",J672,0)</f>
        <v>0</v>
      </c>
      <c r="BH672" s="239">
        <f>IF(N672="sníž. přenesená",J672,0)</f>
        <v>0</v>
      </c>
      <c r="BI672" s="239">
        <f>IF(N672="nulová",J672,0)</f>
        <v>0</v>
      </c>
      <c r="BJ672" s="18" t="s">
        <v>85</v>
      </c>
      <c r="BK672" s="239">
        <f>ROUND(I672*H672,2)</f>
        <v>0</v>
      </c>
      <c r="BL672" s="18" t="s">
        <v>172</v>
      </c>
      <c r="BM672" s="238" t="s">
        <v>692</v>
      </c>
    </row>
    <row r="673" s="2" customFormat="1" ht="24.15" customHeight="1">
      <c r="A673" s="39"/>
      <c r="B673" s="40"/>
      <c r="C673" s="227" t="s">
        <v>693</v>
      </c>
      <c r="D673" s="227" t="s">
        <v>167</v>
      </c>
      <c r="E673" s="228" t="s">
        <v>694</v>
      </c>
      <c r="F673" s="229" t="s">
        <v>695</v>
      </c>
      <c r="G673" s="230" t="s">
        <v>198</v>
      </c>
      <c r="H673" s="231">
        <v>655.428</v>
      </c>
      <c r="I673" s="232"/>
      <c r="J673" s="233">
        <f>ROUND(I673*H673,2)</f>
        <v>0</v>
      </c>
      <c r="K673" s="229" t="s">
        <v>171</v>
      </c>
      <c r="L673" s="45"/>
      <c r="M673" s="234" t="s">
        <v>1</v>
      </c>
      <c r="N673" s="235" t="s">
        <v>43</v>
      </c>
      <c r="O673" s="92"/>
      <c r="P673" s="236">
        <f>O673*H673</f>
        <v>0</v>
      </c>
      <c r="Q673" s="236">
        <v>0.0020999999999999999</v>
      </c>
      <c r="R673" s="236">
        <f>Q673*H673</f>
        <v>1.3763987999999998</v>
      </c>
      <c r="S673" s="236">
        <v>0</v>
      </c>
      <c r="T673" s="237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38" t="s">
        <v>172</v>
      </c>
      <c r="AT673" s="238" t="s">
        <v>167</v>
      </c>
      <c r="AU673" s="238" t="s">
        <v>87</v>
      </c>
      <c r="AY673" s="18" t="s">
        <v>165</v>
      </c>
      <c r="BE673" s="239">
        <f>IF(N673="základní",J673,0)</f>
        <v>0</v>
      </c>
      <c r="BF673" s="239">
        <f>IF(N673="snížená",J673,0)</f>
        <v>0</v>
      </c>
      <c r="BG673" s="239">
        <f>IF(N673="zákl. přenesená",J673,0)</f>
        <v>0</v>
      </c>
      <c r="BH673" s="239">
        <f>IF(N673="sníž. přenesená",J673,0)</f>
        <v>0</v>
      </c>
      <c r="BI673" s="239">
        <f>IF(N673="nulová",J673,0)</f>
        <v>0</v>
      </c>
      <c r="BJ673" s="18" t="s">
        <v>85</v>
      </c>
      <c r="BK673" s="239">
        <f>ROUND(I673*H673,2)</f>
        <v>0</v>
      </c>
      <c r="BL673" s="18" t="s">
        <v>172</v>
      </c>
      <c r="BM673" s="238" t="s">
        <v>696</v>
      </c>
    </row>
    <row r="674" s="12" customFormat="1" ht="22.8" customHeight="1">
      <c r="A674" s="12"/>
      <c r="B674" s="211"/>
      <c r="C674" s="212"/>
      <c r="D674" s="213" t="s">
        <v>77</v>
      </c>
      <c r="E674" s="225" t="s">
        <v>697</v>
      </c>
      <c r="F674" s="225" t="s">
        <v>698</v>
      </c>
      <c r="G674" s="212"/>
      <c r="H674" s="212"/>
      <c r="I674" s="215"/>
      <c r="J674" s="226">
        <f>BK674</f>
        <v>0</v>
      </c>
      <c r="K674" s="212"/>
      <c r="L674" s="217"/>
      <c r="M674" s="218"/>
      <c r="N674" s="219"/>
      <c r="O674" s="219"/>
      <c r="P674" s="220">
        <f>SUM(P675:P693)</f>
        <v>0</v>
      </c>
      <c r="Q674" s="219"/>
      <c r="R674" s="220">
        <f>SUM(R675:R693)</f>
        <v>0</v>
      </c>
      <c r="S674" s="219"/>
      <c r="T674" s="221">
        <f>SUM(T675:T693)</f>
        <v>0</v>
      </c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R674" s="222" t="s">
        <v>85</v>
      </c>
      <c r="AT674" s="223" t="s">
        <v>77</v>
      </c>
      <c r="AU674" s="223" t="s">
        <v>85</v>
      </c>
      <c r="AY674" s="222" t="s">
        <v>165</v>
      </c>
      <c r="BK674" s="224">
        <f>SUM(BK675:BK693)</f>
        <v>0</v>
      </c>
    </row>
    <row r="675" s="2" customFormat="1" ht="37.8" customHeight="1">
      <c r="A675" s="39"/>
      <c r="B675" s="40"/>
      <c r="C675" s="227" t="s">
        <v>699</v>
      </c>
      <c r="D675" s="227" t="s">
        <v>167</v>
      </c>
      <c r="E675" s="228" t="s">
        <v>700</v>
      </c>
      <c r="F675" s="229" t="s">
        <v>701</v>
      </c>
      <c r="G675" s="230" t="s">
        <v>702</v>
      </c>
      <c r="H675" s="231">
        <v>64.004999999999995</v>
      </c>
      <c r="I675" s="232"/>
      <c r="J675" s="233">
        <f>ROUND(I675*H675,2)</f>
        <v>0</v>
      </c>
      <c r="K675" s="229" t="s">
        <v>171</v>
      </c>
      <c r="L675" s="45"/>
      <c r="M675" s="234" t="s">
        <v>1</v>
      </c>
      <c r="N675" s="235" t="s">
        <v>43</v>
      </c>
      <c r="O675" s="92"/>
      <c r="P675" s="236">
        <f>O675*H675</f>
        <v>0</v>
      </c>
      <c r="Q675" s="236">
        <v>0</v>
      </c>
      <c r="R675" s="236">
        <f>Q675*H675</f>
        <v>0</v>
      </c>
      <c r="S675" s="236">
        <v>0</v>
      </c>
      <c r="T675" s="237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38" t="s">
        <v>172</v>
      </c>
      <c r="AT675" s="238" t="s">
        <v>167</v>
      </c>
      <c r="AU675" s="238" t="s">
        <v>87</v>
      </c>
      <c r="AY675" s="18" t="s">
        <v>165</v>
      </c>
      <c r="BE675" s="239">
        <f>IF(N675="základní",J675,0)</f>
        <v>0</v>
      </c>
      <c r="BF675" s="239">
        <f>IF(N675="snížená",J675,0)</f>
        <v>0</v>
      </c>
      <c r="BG675" s="239">
        <f>IF(N675="zákl. přenesená",J675,0)</f>
        <v>0</v>
      </c>
      <c r="BH675" s="239">
        <f>IF(N675="sníž. přenesená",J675,0)</f>
        <v>0</v>
      </c>
      <c r="BI675" s="239">
        <f>IF(N675="nulová",J675,0)</f>
        <v>0</v>
      </c>
      <c r="BJ675" s="18" t="s">
        <v>85</v>
      </c>
      <c r="BK675" s="239">
        <f>ROUND(I675*H675,2)</f>
        <v>0</v>
      </c>
      <c r="BL675" s="18" t="s">
        <v>172</v>
      </c>
      <c r="BM675" s="238" t="s">
        <v>703</v>
      </c>
    </row>
    <row r="676" s="2" customFormat="1" ht="33" customHeight="1">
      <c r="A676" s="39"/>
      <c r="B676" s="40"/>
      <c r="C676" s="227" t="s">
        <v>704</v>
      </c>
      <c r="D676" s="227" t="s">
        <v>167</v>
      </c>
      <c r="E676" s="228" t="s">
        <v>705</v>
      </c>
      <c r="F676" s="229" t="s">
        <v>706</v>
      </c>
      <c r="G676" s="230" t="s">
        <v>702</v>
      </c>
      <c r="H676" s="231">
        <v>64.004999999999995</v>
      </c>
      <c r="I676" s="232"/>
      <c r="J676" s="233">
        <f>ROUND(I676*H676,2)</f>
        <v>0</v>
      </c>
      <c r="K676" s="229" t="s">
        <v>171</v>
      </c>
      <c r="L676" s="45"/>
      <c r="M676" s="234" t="s">
        <v>1</v>
      </c>
      <c r="N676" s="235" t="s">
        <v>43</v>
      </c>
      <c r="O676" s="92"/>
      <c r="P676" s="236">
        <f>O676*H676</f>
        <v>0</v>
      </c>
      <c r="Q676" s="236">
        <v>0</v>
      </c>
      <c r="R676" s="236">
        <f>Q676*H676</f>
        <v>0</v>
      </c>
      <c r="S676" s="236">
        <v>0</v>
      </c>
      <c r="T676" s="237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38" t="s">
        <v>172</v>
      </c>
      <c r="AT676" s="238" t="s">
        <v>167</v>
      </c>
      <c r="AU676" s="238" t="s">
        <v>87</v>
      </c>
      <c r="AY676" s="18" t="s">
        <v>165</v>
      </c>
      <c r="BE676" s="239">
        <f>IF(N676="základní",J676,0)</f>
        <v>0</v>
      </c>
      <c r="BF676" s="239">
        <f>IF(N676="snížená",J676,0)</f>
        <v>0</v>
      </c>
      <c r="BG676" s="239">
        <f>IF(N676="zákl. přenesená",J676,0)</f>
        <v>0</v>
      </c>
      <c r="BH676" s="239">
        <f>IF(N676="sníž. přenesená",J676,0)</f>
        <v>0</v>
      </c>
      <c r="BI676" s="239">
        <f>IF(N676="nulová",J676,0)</f>
        <v>0</v>
      </c>
      <c r="BJ676" s="18" t="s">
        <v>85</v>
      </c>
      <c r="BK676" s="239">
        <f>ROUND(I676*H676,2)</f>
        <v>0</v>
      </c>
      <c r="BL676" s="18" t="s">
        <v>172</v>
      </c>
      <c r="BM676" s="238" t="s">
        <v>707</v>
      </c>
    </row>
    <row r="677" s="2" customFormat="1" ht="44.25" customHeight="1">
      <c r="A677" s="39"/>
      <c r="B677" s="40"/>
      <c r="C677" s="227" t="s">
        <v>708</v>
      </c>
      <c r="D677" s="227" t="s">
        <v>167</v>
      </c>
      <c r="E677" s="228" t="s">
        <v>709</v>
      </c>
      <c r="F677" s="229" t="s">
        <v>710</v>
      </c>
      <c r="G677" s="230" t="s">
        <v>702</v>
      </c>
      <c r="H677" s="231">
        <v>448.03500000000002</v>
      </c>
      <c r="I677" s="232"/>
      <c r="J677" s="233">
        <f>ROUND(I677*H677,2)</f>
        <v>0</v>
      </c>
      <c r="K677" s="229" t="s">
        <v>171</v>
      </c>
      <c r="L677" s="45"/>
      <c r="M677" s="234" t="s">
        <v>1</v>
      </c>
      <c r="N677" s="235" t="s">
        <v>43</v>
      </c>
      <c r="O677" s="92"/>
      <c r="P677" s="236">
        <f>O677*H677</f>
        <v>0</v>
      </c>
      <c r="Q677" s="236">
        <v>0</v>
      </c>
      <c r="R677" s="236">
        <f>Q677*H677</f>
        <v>0</v>
      </c>
      <c r="S677" s="236">
        <v>0</v>
      </c>
      <c r="T677" s="237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38" t="s">
        <v>172</v>
      </c>
      <c r="AT677" s="238" t="s">
        <v>167</v>
      </c>
      <c r="AU677" s="238" t="s">
        <v>87</v>
      </c>
      <c r="AY677" s="18" t="s">
        <v>165</v>
      </c>
      <c r="BE677" s="239">
        <f>IF(N677="základní",J677,0)</f>
        <v>0</v>
      </c>
      <c r="BF677" s="239">
        <f>IF(N677="snížená",J677,0)</f>
        <v>0</v>
      </c>
      <c r="BG677" s="239">
        <f>IF(N677="zákl. přenesená",J677,0)</f>
        <v>0</v>
      </c>
      <c r="BH677" s="239">
        <f>IF(N677="sníž. přenesená",J677,0)</f>
        <v>0</v>
      </c>
      <c r="BI677" s="239">
        <f>IF(N677="nulová",J677,0)</f>
        <v>0</v>
      </c>
      <c r="BJ677" s="18" t="s">
        <v>85</v>
      </c>
      <c r="BK677" s="239">
        <f>ROUND(I677*H677,2)</f>
        <v>0</v>
      </c>
      <c r="BL677" s="18" t="s">
        <v>172</v>
      </c>
      <c r="BM677" s="238" t="s">
        <v>711</v>
      </c>
    </row>
    <row r="678" s="14" customFormat="1">
      <c r="A678" s="14"/>
      <c r="B678" s="251"/>
      <c r="C678" s="252"/>
      <c r="D678" s="242" t="s">
        <v>174</v>
      </c>
      <c r="E678" s="252"/>
      <c r="F678" s="254" t="s">
        <v>712</v>
      </c>
      <c r="G678" s="252"/>
      <c r="H678" s="255">
        <v>448.03500000000002</v>
      </c>
      <c r="I678" s="256"/>
      <c r="J678" s="252"/>
      <c r="K678" s="252"/>
      <c r="L678" s="257"/>
      <c r="M678" s="258"/>
      <c r="N678" s="259"/>
      <c r="O678" s="259"/>
      <c r="P678" s="259"/>
      <c r="Q678" s="259"/>
      <c r="R678" s="259"/>
      <c r="S678" s="259"/>
      <c r="T678" s="260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61" t="s">
        <v>174</v>
      </c>
      <c r="AU678" s="261" t="s">
        <v>87</v>
      </c>
      <c r="AV678" s="14" t="s">
        <v>87</v>
      </c>
      <c r="AW678" s="14" t="s">
        <v>4</v>
      </c>
      <c r="AX678" s="14" t="s">
        <v>85</v>
      </c>
      <c r="AY678" s="261" t="s">
        <v>165</v>
      </c>
    </row>
    <row r="679" s="2" customFormat="1" ht="44.25" customHeight="1">
      <c r="A679" s="39"/>
      <c r="B679" s="40"/>
      <c r="C679" s="227" t="s">
        <v>713</v>
      </c>
      <c r="D679" s="227" t="s">
        <v>167</v>
      </c>
      <c r="E679" s="228" t="s">
        <v>714</v>
      </c>
      <c r="F679" s="229" t="s">
        <v>715</v>
      </c>
      <c r="G679" s="230" t="s">
        <v>702</v>
      </c>
      <c r="H679" s="231">
        <v>14.419000000000001</v>
      </c>
      <c r="I679" s="232"/>
      <c r="J679" s="233">
        <f>ROUND(I679*H679,2)</f>
        <v>0</v>
      </c>
      <c r="K679" s="229" t="s">
        <v>171</v>
      </c>
      <c r="L679" s="45"/>
      <c r="M679" s="234" t="s">
        <v>1</v>
      </c>
      <c r="N679" s="235" t="s">
        <v>43</v>
      </c>
      <c r="O679" s="92"/>
      <c r="P679" s="236">
        <f>O679*H679</f>
        <v>0</v>
      </c>
      <c r="Q679" s="236">
        <v>0</v>
      </c>
      <c r="R679" s="236">
        <f>Q679*H679</f>
        <v>0</v>
      </c>
      <c r="S679" s="236">
        <v>0</v>
      </c>
      <c r="T679" s="237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38" t="s">
        <v>172</v>
      </c>
      <c r="AT679" s="238" t="s">
        <v>167</v>
      </c>
      <c r="AU679" s="238" t="s">
        <v>87</v>
      </c>
      <c r="AY679" s="18" t="s">
        <v>165</v>
      </c>
      <c r="BE679" s="239">
        <f>IF(N679="základní",J679,0)</f>
        <v>0</v>
      </c>
      <c r="BF679" s="239">
        <f>IF(N679="snížená",J679,0)</f>
        <v>0</v>
      </c>
      <c r="BG679" s="239">
        <f>IF(N679="zákl. přenesená",J679,0)</f>
        <v>0</v>
      </c>
      <c r="BH679" s="239">
        <f>IF(N679="sníž. přenesená",J679,0)</f>
        <v>0</v>
      </c>
      <c r="BI679" s="239">
        <f>IF(N679="nulová",J679,0)</f>
        <v>0</v>
      </c>
      <c r="BJ679" s="18" t="s">
        <v>85</v>
      </c>
      <c r="BK679" s="239">
        <f>ROUND(I679*H679,2)</f>
        <v>0</v>
      </c>
      <c r="BL679" s="18" t="s">
        <v>172</v>
      </c>
      <c r="BM679" s="238" t="s">
        <v>716</v>
      </c>
    </row>
    <row r="680" s="13" customFormat="1">
      <c r="A680" s="13"/>
      <c r="B680" s="240"/>
      <c r="C680" s="241"/>
      <c r="D680" s="242" t="s">
        <v>174</v>
      </c>
      <c r="E680" s="243" t="s">
        <v>1</v>
      </c>
      <c r="F680" s="244" t="s">
        <v>717</v>
      </c>
      <c r="G680" s="241"/>
      <c r="H680" s="243" t="s">
        <v>1</v>
      </c>
      <c r="I680" s="245"/>
      <c r="J680" s="241"/>
      <c r="K680" s="241"/>
      <c r="L680" s="246"/>
      <c r="M680" s="247"/>
      <c r="N680" s="248"/>
      <c r="O680" s="248"/>
      <c r="P680" s="248"/>
      <c r="Q680" s="248"/>
      <c r="R680" s="248"/>
      <c r="S680" s="248"/>
      <c r="T680" s="249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50" t="s">
        <v>174</v>
      </c>
      <c r="AU680" s="250" t="s">
        <v>87</v>
      </c>
      <c r="AV680" s="13" t="s">
        <v>85</v>
      </c>
      <c r="AW680" s="13" t="s">
        <v>34</v>
      </c>
      <c r="AX680" s="13" t="s">
        <v>78</v>
      </c>
      <c r="AY680" s="250" t="s">
        <v>165</v>
      </c>
    </row>
    <row r="681" s="14" customFormat="1">
      <c r="A681" s="14"/>
      <c r="B681" s="251"/>
      <c r="C681" s="252"/>
      <c r="D681" s="242" t="s">
        <v>174</v>
      </c>
      <c r="E681" s="253" t="s">
        <v>1</v>
      </c>
      <c r="F681" s="254" t="s">
        <v>718</v>
      </c>
      <c r="G681" s="252"/>
      <c r="H681" s="255">
        <v>14.419000000000001</v>
      </c>
      <c r="I681" s="256"/>
      <c r="J681" s="252"/>
      <c r="K681" s="252"/>
      <c r="L681" s="257"/>
      <c r="M681" s="258"/>
      <c r="N681" s="259"/>
      <c r="O681" s="259"/>
      <c r="P681" s="259"/>
      <c r="Q681" s="259"/>
      <c r="R681" s="259"/>
      <c r="S681" s="259"/>
      <c r="T681" s="260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61" t="s">
        <v>174</v>
      </c>
      <c r="AU681" s="261" t="s">
        <v>87</v>
      </c>
      <c r="AV681" s="14" t="s">
        <v>87</v>
      </c>
      <c r="AW681" s="14" t="s">
        <v>34</v>
      </c>
      <c r="AX681" s="14" t="s">
        <v>85</v>
      </c>
      <c r="AY681" s="261" t="s">
        <v>165</v>
      </c>
    </row>
    <row r="682" s="2" customFormat="1" ht="44.25" customHeight="1">
      <c r="A682" s="39"/>
      <c r="B682" s="40"/>
      <c r="C682" s="227" t="s">
        <v>719</v>
      </c>
      <c r="D682" s="227" t="s">
        <v>167</v>
      </c>
      <c r="E682" s="228" t="s">
        <v>720</v>
      </c>
      <c r="F682" s="229" t="s">
        <v>721</v>
      </c>
      <c r="G682" s="230" t="s">
        <v>702</v>
      </c>
      <c r="H682" s="231">
        <v>32.871000000000002</v>
      </c>
      <c r="I682" s="232"/>
      <c r="J682" s="233">
        <f>ROUND(I682*H682,2)</f>
        <v>0</v>
      </c>
      <c r="K682" s="229" t="s">
        <v>171</v>
      </c>
      <c r="L682" s="45"/>
      <c r="M682" s="234" t="s">
        <v>1</v>
      </c>
      <c r="N682" s="235" t="s">
        <v>43</v>
      </c>
      <c r="O682" s="92"/>
      <c r="P682" s="236">
        <f>O682*H682</f>
        <v>0</v>
      </c>
      <c r="Q682" s="236">
        <v>0</v>
      </c>
      <c r="R682" s="236">
        <f>Q682*H682</f>
        <v>0</v>
      </c>
      <c r="S682" s="236">
        <v>0</v>
      </c>
      <c r="T682" s="237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38" t="s">
        <v>172</v>
      </c>
      <c r="AT682" s="238" t="s">
        <v>167</v>
      </c>
      <c r="AU682" s="238" t="s">
        <v>87</v>
      </c>
      <c r="AY682" s="18" t="s">
        <v>165</v>
      </c>
      <c r="BE682" s="239">
        <f>IF(N682="základní",J682,0)</f>
        <v>0</v>
      </c>
      <c r="BF682" s="239">
        <f>IF(N682="snížená",J682,0)</f>
        <v>0</v>
      </c>
      <c r="BG682" s="239">
        <f>IF(N682="zákl. přenesená",J682,0)</f>
        <v>0</v>
      </c>
      <c r="BH682" s="239">
        <f>IF(N682="sníž. přenesená",J682,0)</f>
        <v>0</v>
      </c>
      <c r="BI682" s="239">
        <f>IF(N682="nulová",J682,0)</f>
        <v>0</v>
      </c>
      <c r="BJ682" s="18" t="s">
        <v>85</v>
      </c>
      <c r="BK682" s="239">
        <f>ROUND(I682*H682,2)</f>
        <v>0</v>
      </c>
      <c r="BL682" s="18" t="s">
        <v>172</v>
      </c>
      <c r="BM682" s="238" t="s">
        <v>722</v>
      </c>
    </row>
    <row r="683" s="13" customFormat="1">
      <c r="A683" s="13"/>
      <c r="B683" s="240"/>
      <c r="C683" s="241"/>
      <c r="D683" s="242" t="s">
        <v>174</v>
      </c>
      <c r="E683" s="243" t="s">
        <v>1</v>
      </c>
      <c r="F683" s="244" t="s">
        <v>723</v>
      </c>
      <c r="G683" s="241"/>
      <c r="H683" s="243" t="s">
        <v>1</v>
      </c>
      <c r="I683" s="245"/>
      <c r="J683" s="241"/>
      <c r="K683" s="241"/>
      <c r="L683" s="246"/>
      <c r="M683" s="247"/>
      <c r="N683" s="248"/>
      <c r="O683" s="248"/>
      <c r="P683" s="248"/>
      <c r="Q683" s="248"/>
      <c r="R683" s="248"/>
      <c r="S683" s="248"/>
      <c r="T683" s="249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50" t="s">
        <v>174</v>
      </c>
      <c r="AU683" s="250" t="s">
        <v>87</v>
      </c>
      <c r="AV683" s="13" t="s">
        <v>85</v>
      </c>
      <c r="AW683" s="13" t="s">
        <v>34</v>
      </c>
      <c r="AX683" s="13" t="s">
        <v>78</v>
      </c>
      <c r="AY683" s="250" t="s">
        <v>165</v>
      </c>
    </row>
    <row r="684" s="14" customFormat="1">
      <c r="A684" s="14"/>
      <c r="B684" s="251"/>
      <c r="C684" s="252"/>
      <c r="D684" s="242" t="s">
        <v>174</v>
      </c>
      <c r="E684" s="253" t="s">
        <v>1</v>
      </c>
      <c r="F684" s="254" t="s">
        <v>724</v>
      </c>
      <c r="G684" s="252"/>
      <c r="H684" s="255">
        <v>32.871000000000002</v>
      </c>
      <c r="I684" s="256"/>
      <c r="J684" s="252"/>
      <c r="K684" s="252"/>
      <c r="L684" s="257"/>
      <c r="M684" s="258"/>
      <c r="N684" s="259"/>
      <c r="O684" s="259"/>
      <c r="P684" s="259"/>
      <c r="Q684" s="259"/>
      <c r="R684" s="259"/>
      <c r="S684" s="259"/>
      <c r="T684" s="260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61" t="s">
        <v>174</v>
      </c>
      <c r="AU684" s="261" t="s">
        <v>87</v>
      </c>
      <c r="AV684" s="14" t="s">
        <v>87</v>
      </c>
      <c r="AW684" s="14" t="s">
        <v>34</v>
      </c>
      <c r="AX684" s="14" t="s">
        <v>85</v>
      </c>
      <c r="AY684" s="261" t="s">
        <v>165</v>
      </c>
    </row>
    <row r="685" s="2" customFormat="1" ht="44.25" customHeight="1">
      <c r="A685" s="39"/>
      <c r="B685" s="40"/>
      <c r="C685" s="227" t="s">
        <v>725</v>
      </c>
      <c r="D685" s="227" t="s">
        <v>167</v>
      </c>
      <c r="E685" s="228" t="s">
        <v>726</v>
      </c>
      <c r="F685" s="229" t="s">
        <v>727</v>
      </c>
      <c r="G685" s="230" t="s">
        <v>702</v>
      </c>
      <c r="H685" s="231">
        <v>5.1360000000000001</v>
      </c>
      <c r="I685" s="232"/>
      <c r="J685" s="233">
        <f>ROUND(I685*H685,2)</f>
        <v>0</v>
      </c>
      <c r="K685" s="229" t="s">
        <v>171</v>
      </c>
      <c r="L685" s="45"/>
      <c r="M685" s="234" t="s">
        <v>1</v>
      </c>
      <c r="N685" s="235" t="s">
        <v>43</v>
      </c>
      <c r="O685" s="92"/>
      <c r="P685" s="236">
        <f>O685*H685</f>
        <v>0</v>
      </c>
      <c r="Q685" s="236">
        <v>0</v>
      </c>
      <c r="R685" s="236">
        <f>Q685*H685</f>
        <v>0</v>
      </c>
      <c r="S685" s="236">
        <v>0</v>
      </c>
      <c r="T685" s="237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38" t="s">
        <v>172</v>
      </c>
      <c r="AT685" s="238" t="s">
        <v>167</v>
      </c>
      <c r="AU685" s="238" t="s">
        <v>87</v>
      </c>
      <c r="AY685" s="18" t="s">
        <v>165</v>
      </c>
      <c r="BE685" s="239">
        <f>IF(N685="základní",J685,0)</f>
        <v>0</v>
      </c>
      <c r="BF685" s="239">
        <f>IF(N685="snížená",J685,0)</f>
        <v>0</v>
      </c>
      <c r="BG685" s="239">
        <f>IF(N685="zákl. přenesená",J685,0)</f>
        <v>0</v>
      </c>
      <c r="BH685" s="239">
        <f>IF(N685="sníž. přenesená",J685,0)</f>
        <v>0</v>
      </c>
      <c r="BI685" s="239">
        <f>IF(N685="nulová",J685,0)</f>
        <v>0</v>
      </c>
      <c r="BJ685" s="18" t="s">
        <v>85</v>
      </c>
      <c r="BK685" s="239">
        <f>ROUND(I685*H685,2)</f>
        <v>0</v>
      </c>
      <c r="BL685" s="18" t="s">
        <v>172</v>
      </c>
      <c r="BM685" s="238" t="s">
        <v>728</v>
      </c>
    </row>
    <row r="686" s="14" customFormat="1">
      <c r="A686" s="14"/>
      <c r="B686" s="251"/>
      <c r="C686" s="252"/>
      <c r="D686" s="242" t="s">
        <v>174</v>
      </c>
      <c r="E686" s="253" t="s">
        <v>1</v>
      </c>
      <c r="F686" s="254" t="s">
        <v>729</v>
      </c>
      <c r="G686" s="252"/>
      <c r="H686" s="255">
        <v>5.1360000000000001</v>
      </c>
      <c r="I686" s="256"/>
      <c r="J686" s="252"/>
      <c r="K686" s="252"/>
      <c r="L686" s="257"/>
      <c r="M686" s="258"/>
      <c r="N686" s="259"/>
      <c r="O686" s="259"/>
      <c r="P686" s="259"/>
      <c r="Q686" s="259"/>
      <c r="R686" s="259"/>
      <c r="S686" s="259"/>
      <c r="T686" s="260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61" t="s">
        <v>174</v>
      </c>
      <c r="AU686" s="261" t="s">
        <v>87</v>
      </c>
      <c r="AV686" s="14" t="s">
        <v>87</v>
      </c>
      <c r="AW686" s="14" t="s">
        <v>34</v>
      </c>
      <c r="AX686" s="14" t="s">
        <v>78</v>
      </c>
      <c r="AY686" s="261" t="s">
        <v>165</v>
      </c>
    </row>
    <row r="687" s="15" customFormat="1">
      <c r="A687" s="15"/>
      <c r="B687" s="262"/>
      <c r="C687" s="263"/>
      <c r="D687" s="242" t="s">
        <v>174</v>
      </c>
      <c r="E687" s="264" t="s">
        <v>1</v>
      </c>
      <c r="F687" s="265" t="s">
        <v>189</v>
      </c>
      <c r="G687" s="263"/>
      <c r="H687" s="266">
        <v>5.1360000000000001</v>
      </c>
      <c r="I687" s="267"/>
      <c r="J687" s="263"/>
      <c r="K687" s="263"/>
      <c r="L687" s="268"/>
      <c r="M687" s="269"/>
      <c r="N687" s="270"/>
      <c r="O687" s="270"/>
      <c r="P687" s="270"/>
      <c r="Q687" s="270"/>
      <c r="R687" s="270"/>
      <c r="S687" s="270"/>
      <c r="T687" s="271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72" t="s">
        <v>174</v>
      </c>
      <c r="AU687" s="272" t="s">
        <v>87</v>
      </c>
      <c r="AV687" s="15" t="s">
        <v>172</v>
      </c>
      <c r="AW687" s="15" t="s">
        <v>34</v>
      </c>
      <c r="AX687" s="15" t="s">
        <v>85</v>
      </c>
      <c r="AY687" s="272" t="s">
        <v>165</v>
      </c>
    </row>
    <row r="688" s="2" customFormat="1" ht="44.25" customHeight="1">
      <c r="A688" s="39"/>
      <c r="B688" s="40"/>
      <c r="C688" s="227" t="s">
        <v>730</v>
      </c>
      <c r="D688" s="227" t="s">
        <v>167</v>
      </c>
      <c r="E688" s="228" t="s">
        <v>731</v>
      </c>
      <c r="F688" s="229" t="s">
        <v>732</v>
      </c>
      <c r="G688" s="230" t="s">
        <v>702</v>
      </c>
      <c r="H688" s="231">
        <v>4.952</v>
      </c>
      <c r="I688" s="232"/>
      <c r="J688" s="233">
        <f>ROUND(I688*H688,2)</f>
        <v>0</v>
      </c>
      <c r="K688" s="229" t="s">
        <v>171</v>
      </c>
      <c r="L688" s="45"/>
      <c r="M688" s="234" t="s">
        <v>1</v>
      </c>
      <c r="N688" s="235" t="s">
        <v>43</v>
      </c>
      <c r="O688" s="92"/>
      <c r="P688" s="236">
        <f>O688*H688</f>
        <v>0</v>
      </c>
      <c r="Q688" s="236">
        <v>0</v>
      </c>
      <c r="R688" s="236">
        <f>Q688*H688</f>
        <v>0</v>
      </c>
      <c r="S688" s="236">
        <v>0</v>
      </c>
      <c r="T688" s="237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38" t="s">
        <v>172</v>
      </c>
      <c r="AT688" s="238" t="s">
        <v>167</v>
      </c>
      <c r="AU688" s="238" t="s">
        <v>87</v>
      </c>
      <c r="AY688" s="18" t="s">
        <v>165</v>
      </c>
      <c r="BE688" s="239">
        <f>IF(N688="základní",J688,0)</f>
        <v>0</v>
      </c>
      <c r="BF688" s="239">
        <f>IF(N688="snížená",J688,0)</f>
        <v>0</v>
      </c>
      <c r="BG688" s="239">
        <f>IF(N688="zákl. přenesená",J688,0)</f>
        <v>0</v>
      </c>
      <c r="BH688" s="239">
        <f>IF(N688="sníž. přenesená",J688,0)</f>
        <v>0</v>
      </c>
      <c r="BI688" s="239">
        <f>IF(N688="nulová",J688,0)</f>
        <v>0</v>
      </c>
      <c r="BJ688" s="18" t="s">
        <v>85</v>
      </c>
      <c r="BK688" s="239">
        <f>ROUND(I688*H688,2)</f>
        <v>0</v>
      </c>
      <c r="BL688" s="18" t="s">
        <v>172</v>
      </c>
      <c r="BM688" s="238" t="s">
        <v>733</v>
      </c>
    </row>
    <row r="689" s="13" customFormat="1">
      <c r="A689" s="13"/>
      <c r="B689" s="240"/>
      <c r="C689" s="241"/>
      <c r="D689" s="242" t="s">
        <v>174</v>
      </c>
      <c r="E689" s="243" t="s">
        <v>1</v>
      </c>
      <c r="F689" s="244" t="s">
        <v>734</v>
      </c>
      <c r="G689" s="241"/>
      <c r="H689" s="243" t="s">
        <v>1</v>
      </c>
      <c r="I689" s="245"/>
      <c r="J689" s="241"/>
      <c r="K689" s="241"/>
      <c r="L689" s="246"/>
      <c r="M689" s="247"/>
      <c r="N689" s="248"/>
      <c r="O689" s="248"/>
      <c r="P689" s="248"/>
      <c r="Q689" s="248"/>
      <c r="R689" s="248"/>
      <c r="S689" s="248"/>
      <c r="T689" s="249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50" t="s">
        <v>174</v>
      </c>
      <c r="AU689" s="250" t="s">
        <v>87</v>
      </c>
      <c r="AV689" s="13" t="s">
        <v>85</v>
      </c>
      <c r="AW689" s="13" t="s">
        <v>34</v>
      </c>
      <c r="AX689" s="13" t="s">
        <v>78</v>
      </c>
      <c r="AY689" s="250" t="s">
        <v>165</v>
      </c>
    </row>
    <row r="690" s="14" customFormat="1">
      <c r="A690" s="14"/>
      <c r="B690" s="251"/>
      <c r="C690" s="252"/>
      <c r="D690" s="242" t="s">
        <v>174</v>
      </c>
      <c r="E690" s="253" t="s">
        <v>1</v>
      </c>
      <c r="F690" s="254" t="s">
        <v>735</v>
      </c>
      <c r="G690" s="252"/>
      <c r="H690" s="255">
        <v>4.952</v>
      </c>
      <c r="I690" s="256"/>
      <c r="J690" s="252"/>
      <c r="K690" s="252"/>
      <c r="L690" s="257"/>
      <c r="M690" s="258"/>
      <c r="N690" s="259"/>
      <c r="O690" s="259"/>
      <c r="P690" s="259"/>
      <c r="Q690" s="259"/>
      <c r="R690" s="259"/>
      <c r="S690" s="259"/>
      <c r="T690" s="260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61" t="s">
        <v>174</v>
      </c>
      <c r="AU690" s="261" t="s">
        <v>87</v>
      </c>
      <c r="AV690" s="14" t="s">
        <v>87</v>
      </c>
      <c r="AW690" s="14" t="s">
        <v>34</v>
      </c>
      <c r="AX690" s="14" t="s">
        <v>85</v>
      </c>
      <c r="AY690" s="261" t="s">
        <v>165</v>
      </c>
    </row>
    <row r="691" s="2" customFormat="1" ht="44.25" customHeight="1">
      <c r="A691" s="39"/>
      <c r="B691" s="40"/>
      <c r="C691" s="227" t="s">
        <v>736</v>
      </c>
      <c r="D691" s="227" t="s">
        <v>167</v>
      </c>
      <c r="E691" s="228" t="s">
        <v>737</v>
      </c>
      <c r="F691" s="229" t="s">
        <v>738</v>
      </c>
      <c r="G691" s="230" t="s">
        <v>702</v>
      </c>
      <c r="H691" s="231">
        <v>6.7030000000000003</v>
      </c>
      <c r="I691" s="232"/>
      <c r="J691" s="233">
        <f>ROUND(I691*H691,2)</f>
        <v>0</v>
      </c>
      <c r="K691" s="229" t="s">
        <v>171</v>
      </c>
      <c r="L691" s="45"/>
      <c r="M691" s="234" t="s">
        <v>1</v>
      </c>
      <c r="N691" s="235" t="s">
        <v>43</v>
      </c>
      <c r="O691" s="92"/>
      <c r="P691" s="236">
        <f>O691*H691</f>
        <v>0</v>
      </c>
      <c r="Q691" s="236">
        <v>0</v>
      </c>
      <c r="R691" s="236">
        <f>Q691*H691</f>
        <v>0</v>
      </c>
      <c r="S691" s="236">
        <v>0</v>
      </c>
      <c r="T691" s="237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38" t="s">
        <v>172</v>
      </c>
      <c r="AT691" s="238" t="s">
        <v>167</v>
      </c>
      <c r="AU691" s="238" t="s">
        <v>87</v>
      </c>
      <c r="AY691" s="18" t="s">
        <v>165</v>
      </c>
      <c r="BE691" s="239">
        <f>IF(N691="základní",J691,0)</f>
        <v>0</v>
      </c>
      <c r="BF691" s="239">
        <f>IF(N691="snížená",J691,0)</f>
        <v>0</v>
      </c>
      <c r="BG691" s="239">
        <f>IF(N691="zákl. přenesená",J691,0)</f>
        <v>0</v>
      </c>
      <c r="BH691" s="239">
        <f>IF(N691="sníž. přenesená",J691,0)</f>
        <v>0</v>
      </c>
      <c r="BI691" s="239">
        <f>IF(N691="nulová",J691,0)</f>
        <v>0</v>
      </c>
      <c r="BJ691" s="18" t="s">
        <v>85</v>
      </c>
      <c r="BK691" s="239">
        <f>ROUND(I691*H691,2)</f>
        <v>0</v>
      </c>
      <c r="BL691" s="18" t="s">
        <v>172</v>
      </c>
      <c r="BM691" s="238" t="s">
        <v>739</v>
      </c>
    </row>
    <row r="692" s="13" customFormat="1">
      <c r="A692" s="13"/>
      <c r="B692" s="240"/>
      <c r="C692" s="241"/>
      <c r="D692" s="242" t="s">
        <v>174</v>
      </c>
      <c r="E692" s="243" t="s">
        <v>1</v>
      </c>
      <c r="F692" s="244" t="s">
        <v>740</v>
      </c>
      <c r="G692" s="241"/>
      <c r="H692" s="243" t="s">
        <v>1</v>
      </c>
      <c r="I692" s="245"/>
      <c r="J692" s="241"/>
      <c r="K692" s="241"/>
      <c r="L692" s="246"/>
      <c r="M692" s="247"/>
      <c r="N692" s="248"/>
      <c r="O692" s="248"/>
      <c r="P692" s="248"/>
      <c r="Q692" s="248"/>
      <c r="R692" s="248"/>
      <c r="S692" s="248"/>
      <c r="T692" s="249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50" t="s">
        <v>174</v>
      </c>
      <c r="AU692" s="250" t="s">
        <v>87</v>
      </c>
      <c r="AV692" s="13" t="s">
        <v>85</v>
      </c>
      <c r="AW692" s="13" t="s">
        <v>34</v>
      </c>
      <c r="AX692" s="13" t="s">
        <v>78</v>
      </c>
      <c r="AY692" s="250" t="s">
        <v>165</v>
      </c>
    </row>
    <row r="693" s="14" customFormat="1">
      <c r="A693" s="14"/>
      <c r="B693" s="251"/>
      <c r="C693" s="252"/>
      <c r="D693" s="242" t="s">
        <v>174</v>
      </c>
      <c r="E693" s="253" t="s">
        <v>1</v>
      </c>
      <c r="F693" s="254" t="s">
        <v>741</v>
      </c>
      <c r="G693" s="252"/>
      <c r="H693" s="255">
        <v>6.7030000000000003</v>
      </c>
      <c r="I693" s="256"/>
      <c r="J693" s="252"/>
      <c r="K693" s="252"/>
      <c r="L693" s="257"/>
      <c r="M693" s="258"/>
      <c r="N693" s="259"/>
      <c r="O693" s="259"/>
      <c r="P693" s="259"/>
      <c r="Q693" s="259"/>
      <c r="R693" s="259"/>
      <c r="S693" s="259"/>
      <c r="T693" s="260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61" t="s">
        <v>174</v>
      </c>
      <c r="AU693" s="261" t="s">
        <v>87</v>
      </c>
      <c r="AV693" s="14" t="s">
        <v>87</v>
      </c>
      <c r="AW693" s="14" t="s">
        <v>34</v>
      </c>
      <c r="AX693" s="14" t="s">
        <v>85</v>
      </c>
      <c r="AY693" s="261" t="s">
        <v>165</v>
      </c>
    </row>
    <row r="694" s="12" customFormat="1" ht="22.8" customHeight="1">
      <c r="A694" s="12"/>
      <c r="B694" s="211"/>
      <c r="C694" s="212"/>
      <c r="D694" s="213" t="s">
        <v>77</v>
      </c>
      <c r="E694" s="225" t="s">
        <v>742</v>
      </c>
      <c r="F694" s="225" t="s">
        <v>743</v>
      </c>
      <c r="G694" s="212"/>
      <c r="H694" s="212"/>
      <c r="I694" s="215"/>
      <c r="J694" s="226">
        <f>BK694</f>
        <v>0</v>
      </c>
      <c r="K694" s="212"/>
      <c r="L694" s="217"/>
      <c r="M694" s="218"/>
      <c r="N694" s="219"/>
      <c r="O694" s="219"/>
      <c r="P694" s="220">
        <f>P695</f>
        <v>0</v>
      </c>
      <c r="Q694" s="219"/>
      <c r="R694" s="220">
        <f>R695</f>
        <v>0</v>
      </c>
      <c r="S694" s="219"/>
      <c r="T694" s="221">
        <f>T695</f>
        <v>0</v>
      </c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R694" s="222" t="s">
        <v>85</v>
      </c>
      <c r="AT694" s="223" t="s">
        <v>77</v>
      </c>
      <c r="AU694" s="223" t="s">
        <v>85</v>
      </c>
      <c r="AY694" s="222" t="s">
        <v>165</v>
      </c>
      <c r="BK694" s="224">
        <f>BK695</f>
        <v>0</v>
      </c>
    </row>
    <row r="695" s="2" customFormat="1" ht="55.5" customHeight="1">
      <c r="A695" s="39"/>
      <c r="B695" s="40"/>
      <c r="C695" s="227" t="s">
        <v>744</v>
      </c>
      <c r="D695" s="227" t="s">
        <v>167</v>
      </c>
      <c r="E695" s="228" t="s">
        <v>745</v>
      </c>
      <c r="F695" s="229" t="s">
        <v>746</v>
      </c>
      <c r="G695" s="230" t="s">
        <v>702</v>
      </c>
      <c r="H695" s="231">
        <v>65.195999999999998</v>
      </c>
      <c r="I695" s="232"/>
      <c r="J695" s="233">
        <f>ROUND(I695*H695,2)</f>
        <v>0</v>
      </c>
      <c r="K695" s="229" t="s">
        <v>171</v>
      </c>
      <c r="L695" s="45"/>
      <c r="M695" s="234" t="s">
        <v>1</v>
      </c>
      <c r="N695" s="235" t="s">
        <v>43</v>
      </c>
      <c r="O695" s="92"/>
      <c r="P695" s="236">
        <f>O695*H695</f>
        <v>0</v>
      </c>
      <c r="Q695" s="236">
        <v>0</v>
      </c>
      <c r="R695" s="236">
        <f>Q695*H695</f>
        <v>0</v>
      </c>
      <c r="S695" s="236">
        <v>0</v>
      </c>
      <c r="T695" s="237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38" t="s">
        <v>172</v>
      </c>
      <c r="AT695" s="238" t="s">
        <v>167</v>
      </c>
      <c r="AU695" s="238" t="s">
        <v>87</v>
      </c>
      <c r="AY695" s="18" t="s">
        <v>165</v>
      </c>
      <c r="BE695" s="239">
        <f>IF(N695="základní",J695,0)</f>
        <v>0</v>
      </c>
      <c r="BF695" s="239">
        <f>IF(N695="snížená",J695,0)</f>
        <v>0</v>
      </c>
      <c r="BG695" s="239">
        <f>IF(N695="zákl. přenesená",J695,0)</f>
        <v>0</v>
      </c>
      <c r="BH695" s="239">
        <f>IF(N695="sníž. přenesená",J695,0)</f>
        <v>0</v>
      </c>
      <c r="BI695" s="239">
        <f>IF(N695="nulová",J695,0)</f>
        <v>0</v>
      </c>
      <c r="BJ695" s="18" t="s">
        <v>85</v>
      </c>
      <c r="BK695" s="239">
        <f>ROUND(I695*H695,2)</f>
        <v>0</v>
      </c>
      <c r="BL695" s="18" t="s">
        <v>172</v>
      </c>
      <c r="BM695" s="238" t="s">
        <v>747</v>
      </c>
    </row>
    <row r="696" s="12" customFormat="1" ht="25.92" customHeight="1">
      <c r="A696" s="12"/>
      <c r="B696" s="211"/>
      <c r="C696" s="212"/>
      <c r="D696" s="213" t="s">
        <v>77</v>
      </c>
      <c r="E696" s="214" t="s">
        <v>748</v>
      </c>
      <c r="F696" s="214" t="s">
        <v>749</v>
      </c>
      <c r="G696" s="212"/>
      <c r="H696" s="212"/>
      <c r="I696" s="215"/>
      <c r="J696" s="216">
        <f>BK696</f>
        <v>0</v>
      </c>
      <c r="K696" s="212"/>
      <c r="L696" s="217"/>
      <c r="M696" s="218"/>
      <c r="N696" s="219"/>
      <c r="O696" s="219"/>
      <c r="P696" s="220">
        <f>P697+P791+P855+P866+P874+P907+P1013+P1020+P1070+P1221</f>
        <v>0</v>
      </c>
      <c r="Q696" s="219"/>
      <c r="R696" s="220">
        <f>R697+R791+R855+R866+R874+R907+R1013+R1020+R1070+R1221</f>
        <v>81.018810594010802</v>
      </c>
      <c r="S696" s="219"/>
      <c r="T696" s="221">
        <f>T697+T791+T855+T866+T874+T907+T1013+T1020+T1070+T1221</f>
        <v>44.596658700000006</v>
      </c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R696" s="222" t="s">
        <v>87</v>
      </c>
      <c r="AT696" s="223" t="s">
        <v>77</v>
      </c>
      <c r="AU696" s="223" t="s">
        <v>78</v>
      </c>
      <c r="AY696" s="222" t="s">
        <v>165</v>
      </c>
      <c r="BK696" s="224">
        <f>BK697+BK791+BK855+BK866+BK874+BK907+BK1013+BK1020+BK1070+BK1221</f>
        <v>0</v>
      </c>
    </row>
    <row r="697" s="12" customFormat="1" ht="22.8" customHeight="1">
      <c r="A697" s="12"/>
      <c r="B697" s="211"/>
      <c r="C697" s="212"/>
      <c r="D697" s="213" t="s">
        <v>77</v>
      </c>
      <c r="E697" s="225" t="s">
        <v>750</v>
      </c>
      <c r="F697" s="225" t="s">
        <v>751</v>
      </c>
      <c r="G697" s="212"/>
      <c r="H697" s="212"/>
      <c r="I697" s="215"/>
      <c r="J697" s="226">
        <f>BK697</f>
        <v>0</v>
      </c>
      <c r="K697" s="212"/>
      <c r="L697" s="217"/>
      <c r="M697" s="218"/>
      <c r="N697" s="219"/>
      <c r="O697" s="219"/>
      <c r="P697" s="220">
        <f>SUM(P698:P790)</f>
        <v>0</v>
      </c>
      <c r="Q697" s="219"/>
      <c r="R697" s="220">
        <f>SUM(R698:R790)</f>
        <v>11.437439137222002</v>
      </c>
      <c r="S697" s="219"/>
      <c r="T697" s="221">
        <f>SUM(T698:T790)</f>
        <v>6.1442700000000006</v>
      </c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R697" s="222" t="s">
        <v>87</v>
      </c>
      <c r="AT697" s="223" t="s">
        <v>77</v>
      </c>
      <c r="AU697" s="223" t="s">
        <v>85</v>
      </c>
      <c r="AY697" s="222" t="s">
        <v>165</v>
      </c>
      <c r="BK697" s="224">
        <f>SUM(BK698:BK790)</f>
        <v>0</v>
      </c>
    </row>
    <row r="698" s="2" customFormat="1" ht="37.8" customHeight="1">
      <c r="A698" s="39"/>
      <c r="B698" s="40"/>
      <c r="C698" s="227" t="s">
        <v>752</v>
      </c>
      <c r="D698" s="227" t="s">
        <v>167</v>
      </c>
      <c r="E698" s="228" t="s">
        <v>753</v>
      </c>
      <c r="F698" s="229" t="s">
        <v>754</v>
      </c>
      <c r="G698" s="230" t="s">
        <v>198</v>
      </c>
      <c r="H698" s="231">
        <v>1136.2470000000001</v>
      </c>
      <c r="I698" s="232"/>
      <c r="J698" s="233">
        <f>ROUND(I698*H698,2)</f>
        <v>0</v>
      </c>
      <c r="K698" s="229" t="s">
        <v>171</v>
      </c>
      <c r="L698" s="45"/>
      <c r="M698" s="234" t="s">
        <v>1</v>
      </c>
      <c r="N698" s="235" t="s">
        <v>43</v>
      </c>
      <c r="O698" s="92"/>
      <c r="P698" s="236">
        <f>O698*H698</f>
        <v>0</v>
      </c>
      <c r="Q698" s="236">
        <v>0</v>
      </c>
      <c r="R698" s="236">
        <f>Q698*H698</f>
        <v>0</v>
      </c>
      <c r="S698" s="236">
        <v>0</v>
      </c>
      <c r="T698" s="237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38" t="s">
        <v>284</v>
      </c>
      <c r="AT698" s="238" t="s">
        <v>167</v>
      </c>
      <c r="AU698" s="238" t="s">
        <v>87</v>
      </c>
      <c r="AY698" s="18" t="s">
        <v>165</v>
      </c>
      <c r="BE698" s="239">
        <f>IF(N698="základní",J698,0)</f>
        <v>0</v>
      </c>
      <c r="BF698" s="239">
        <f>IF(N698="snížená",J698,0)</f>
        <v>0</v>
      </c>
      <c r="BG698" s="239">
        <f>IF(N698="zákl. přenesená",J698,0)</f>
        <v>0</v>
      </c>
      <c r="BH698" s="239">
        <f>IF(N698="sníž. přenesená",J698,0)</f>
        <v>0</v>
      </c>
      <c r="BI698" s="239">
        <f>IF(N698="nulová",J698,0)</f>
        <v>0</v>
      </c>
      <c r="BJ698" s="18" t="s">
        <v>85</v>
      </c>
      <c r="BK698" s="239">
        <f>ROUND(I698*H698,2)</f>
        <v>0</v>
      </c>
      <c r="BL698" s="18" t="s">
        <v>284</v>
      </c>
      <c r="BM698" s="238" t="s">
        <v>755</v>
      </c>
    </row>
    <row r="699" s="13" customFormat="1">
      <c r="A699" s="13"/>
      <c r="B699" s="240"/>
      <c r="C699" s="241"/>
      <c r="D699" s="242" t="s">
        <v>174</v>
      </c>
      <c r="E699" s="243" t="s">
        <v>1</v>
      </c>
      <c r="F699" s="244" t="s">
        <v>756</v>
      </c>
      <c r="G699" s="241"/>
      <c r="H699" s="243" t="s">
        <v>1</v>
      </c>
      <c r="I699" s="245"/>
      <c r="J699" s="241"/>
      <c r="K699" s="241"/>
      <c r="L699" s="246"/>
      <c r="M699" s="247"/>
      <c r="N699" s="248"/>
      <c r="O699" s="248"/>
      <c r="P699" s="248"/>
      <c r="Q699" s="248"/>
      <c r="R699" s="248"/>
      <c r="S699" s="248"/>
      <c r="T699" s="249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50" t="s">
        <v>174</v>
      </c>
      <c r="AU699" s="250" t="s">
        <v>87</v>
      </c>
      <c r="AV699" s="13" t="s">
        <v>85</v>
      </c>
      <c r="AW699" s="13" t="s">
        <v>34</v>
      </c>
      <c r="AX699" s="13" t="s">
        <v>78</v>
      </c>
      <c r="AY699" s="250" t="s">
        <v>165</v>
      </c>
    </row>
    <row r="700" s="14" customFormat="1">
      <c r="A700" s="14"/>
      <c r="B700" s="251"/>
      <c r="C700" s="252"/>
      <c r="D700" s="242" t="s">
        <v>174</v>
      </c>
      <c r="E700" s="253" t="s">
        <v>1</v>
      </c>
      <c r="F700" s="254" t="s">
        <v>757</v>
      </c>
      <c r="G700" s="252"/>
      <c r="H700" s="255">
        <v>220.57400000000001</v>
      </c>
      <c r="I700" s="256"/>
      <c r="J700" s="252"/>
      <c r="K700" s="252"/>
      <c r="L700" s="257"/>
      <c r="M700" s="258"/>
      <c r="N700" s="259"/>
      <c r="O700" s="259"/>
      <c r="P700" s="259"/>
      <c r="Q700" s="259"/>
      <c r="R700" s="259"/>
      <c r="S700" s="259"/>
      <c r="T700" s="260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61" t="s">
        <v>174</v>
      </c>
      <c r="AU700" s="261" t="s">
        <v>87</v>
      </c>
      <c r="AV700" s="14" t="s">
        <v>87</v>
      </c>
      <c r="AW700" s="14" t="s">
        <v>34</v>
      </c>
      <c r="AX700" s="14" t="s">
        <v>78</v>
      </c>
      <c r="AY700" s="261" t="s">
        <v>165</v>
      </c>
    </row>
    <row r="701" s="13" customFormat="1">
      <c r="A701" s="13"/>
      <c r="B701" s="240"/>
      <c r="C701" s="241"/>
      <c r="D701" s="242" t="s">
        <v>174</v>
      </c>
      <c r="E701" s="243" t="s">
        <v>1</v>
      </c>
      <c r="F701" s="244" t="s">
        <v>758</v>
      </c>
      <c r="G701" s="241"/>
      <c r="H701" s="243" t="s">
        <v>1</v>
      </c>
      <c r="I701" s="245"/>
      <c r="J701" s="241"/>
      <c r="K701" s="241"/>
      <c r="L701" s="246"/>
      <c r="M701" s="247"/>
      <c r="N701" s="248"/>
      <c r="O701" s="248"/>
      <c r="P701" s="248"/>
      <c r="Q701" s="248"/>
      <c r="R701" s="248"/>
      <c r="S701" s="248"/>
      <c r="T701" s="249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50" t="s">
        <v>174</v>
      </c>
      <c r="AU701" s="250" t="s">
        <v>87</v>
      </c>
      <c r="AV701" s="13" t="s">
        <v>85</v>
      </c>
      <c r="AW701" s="13" t="s">
        <v>34</v>
      </c>
      <c r="AX701" s="13" t="s">
        <v>78</v>
      </c>
      <c r="AY701" s="250" t="s">
        <v>165</v>
      </c>
    </row>
    <row r="702" s="14" customFormat="1">
      <c r="A702" s="14"/>
      <c r="B702" s="251"/>
      <c r="C702" s="252"/>
      <c r="D702" s="242" t="s">
        <v>174</v>
      </c>
      <c r="E702" s="253" t="s">
        <v>1</v>
      </c>
      <c r="F702" s="254" t="s">
        <v>759</v>
      </c>
      <c r="G702" s="252"/>
      <c r="H702" s="255">
        <v>48.984000000000002</v>
      </c>
      <c r="I702" s="256"/>
      <c r="J702" s="252"/>
      <c r="K702" s="252"/>
      <c r="L702" s="257"/>
      <c r="M702" s="258"/>
      <c r="N702" s="259"/>
      <c r="O702" s="259"/>
      <c r="P702" s="259"/>
      <c r="Q702" s="259"/>
      <c r="R702" s="259"/>
      <c r="S702" s="259"/>
      <c r="T702" s="260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61" t="s">
        <v>174</v>
      </c>
      <c r="AU702" s="261" t="s">
        <v>87</v>
      </c>
      <c r="AV702" s="14" t="s">
        <v>87</v>
      </c>
      <c r="AW702" s="14" t="s">
        <v>34</v>
      </c>
      <c r="AX702" s="14" t="s">
        <v>78</v>
      </c>
      <c r="AY702" s="261" t="s">
        <v>165</v>
      </c>
    </row>
    <row r="703" s="13" customFormat="1">
      <c r="A703" s="13"/>
      <c r="B703" s="240"/>
      <c r="C703" s="241"/>
      <c r="D703" s="242" t="s">
        <v>174</v>
      </c>
      <c r="E703" s="243" t="s">
        <v>1</v>
      </c>
      <c r="F703" s="244" t="s">
        <v>760</v>
      </c>
      <c r="G703" s="241"/>
      <c r="H703" s="243" t="s">
        <v>1</v>
      </c>
      <c r="I703" s="245"/>
      <c r="J703" s="241"/>
      <c r="K703" s="241"/>
      <c r="L703" s="246"/>
      <c r="M703" s="247"/>
      <c r="N703" s="248"/>
      <c r="O703" s="248"/>
      <c r="P703" s="248"/>
      <c r="Q703" s="248"/>
      <c r="R703" s="248"/>
      <c r="S703" s="248"/>
      <c r="T703" s="249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50" t="s">
        <v>174</v>
      </c>
      <c r="AU703" s="250" t="s">
        <v>87</v>
      </c>
      <c r="AV703" s="13" t="s">
        <v>85</v>
      </c>
      <c r="AW703" s="13" t="s">
        <v>34</v>
      </c>
      <c r="AX703" s="13" t="s">
        <v>78</v>
      </c>
      <c r="AY703" s="250" t="s">
        <v>165</v>
      </c>
    </row>
    <row r="704" s="14" customFormat="1">
      <c r="A704" s="14"/>
      <c r="B704" s="251"/>
      <c r="C704" s="252"/>
      <c r="D704" s="242" t="s">
        <v>174</v>
      </c>
      <c r="E704" s="253" t="s">
        <v>1</v>
      </c>
      <c r="F704" s="254" t="s">
        <v>761</v>
      </c>
      <c r="G704" s="252"/>
      <c r="H704" s="255">
        <v>694.62</v>
      </c>
      <c r="I704" s="256"/>
      <c r="J704" s="252"/>
      <c r="K704" s="252"/>
      <c r="L704" s="257"/>
      <c r="M704" s="258"/>
      <c r="N704" s="259"/>
      <c r="O704" s="259"/>
      <c r="P704" s="259"/>
      <c r="Q704" s="259"/>
      <c r="R704" s="259"/>
      <c r="S704" s="259"/>
      <c r="T704" s="260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61" t="s">
        <v>174</v>
      </c>
      <c r="AU704" s="261" t="s">
        <v>87</v>
      </c>
      <c r="AV704" s="14" t="s">
        <v>87</v>
      </c>
      <c r="AW704" s="14" t="s">
        <v>34</v>
      </c>
      <c r="AX704" s="14" t="s">
        <v>78</v>
      </c>
      <c r="AY704" s="261" t="s">
        <v>165</v>
      </c>
    </row>
    <row r="705" s="13" customFormat="1">
      <c r="A705" s="13"/>
      <c r="B705" s="240"/>
      <c r="C705" s="241"/>
      <c r="D705" s="242" t="s">
        <v>174</v>
      </c>
      <c r="E705" s="243" t="s">
        <v>1</v>
      </c>
      <c r="F705" s="244" t="s">
        <v>758</v>
      </c>
      <c r="G705" s="241"/>
      <c r="H705" s="243" t="s">
        <v>1</v>
      </c>
      <c r="I705" s="245"/>
      <c r="J705" s="241"/>
      <c r="K705" s="241"/>
      <c r="L705" s="246"/>
      <c r="M705" s="247"/>
      <c r="N705" s="248"/>
      <c r="O705" s="248"/>
      <c r="P705" s="248"/>
      <c r="Q705" s="248"/>
      <c r="R705" s="248"/>
      <c r="S705" s="248"/>
      <c r="T705" s="249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50" t="s">
        <v>174</v>
      </c>
      <c r="AU705" s="250" t="s">
        <v>87</v>
      </c>
      <c r="AV705" s="13" t="s">
        <v>85</v>
      </c>
      <c r="AW705" s="13" t="s">
        <v>34</v>
      </c>
      <c r="AX705" s="13" t="s">
        <v>78</v>
      </c>
      <c r="AY705" s="250" t="s">
        <v>165</v>
      </c>
    </row>
    <row r="706" s="14" customFormat="1">
      <c r="A706" s="14"/>
      <c r="B706" s="251"/>
      <c r="C706" s="252"/>
      <c r="D706" s="242" t="s">
        <v>174</v>
      </c>
      <c r="E706" s="253" t="s">
        <v>1</v>
      </c>
      <c r="F706" s="254" t="s">
        <v>762</v>
      </c>
      <c r="G706" s="252"/>
      <c r="H706" s="255">
        <v>136.857</v>
      </c>
      <c r="I706" s="256"/>
      <c r="J706" s="252"/>
      <c r="K706" s="252"/>
      <c r="L706" s="257"/>
      <c r="M706" s="258"/>
      <c r="N706" s="259"/>
      <c r="O706" s="259"/>
      <c r="P706" s="259"/>
      <c r="Q706" s="259"/>
      <c r="R706" s="259"/>
      <c r="S706" s="259"/>
      <c r="T706" s="260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61" t="s">
        <v>174</v>
      </c>
      <c r="AU706" s="261" t="s">
        <v>87</v>
      </c>
      <c r="AV706" s="14" t="s">
        <v>87</v>
      </c>
      <c r="AW706" s="14" t="s">
        <v>34</v>
      </c>
      <c r="AX706" s="14" t="s">
        <v>78</v>
      </c>
      <c r="AY706" s="261" t="s">
        <v>165</v>
      </c>
    </row>
    <row r="707" s="13" customFormat="1">
      <c r="A707" s="13"/>
      <c r="B707" s="240"/>
      <c r="C707" s="241"/>
      <c r="D707" s="242" t="s">
        <v>174</v>
      </c>
      <c r="E707" s="243" t="s">
        <v>1</v>
      </c>
      <c r="F707" s="244" t="s">
        <v>763</v>
      </c>
      <c r="G707" s="241"/>
      <c r="H707" s="243" t="s">
        <v>1</v>
      </c>
      <c r="I707" s="245"/>
      <c r="J707" s="241"/>
      <c r="K707" s="241"/>
      <c r="L707" s="246"/>
      <c r="M707" s="247"/>
      <c r="N707" s="248"/>
      <c r="O707" s="248"/>
      <c r="P707" s="248"/>
      <c r="Q707" s="248"/>
      <c r="R707" s="248"/>
      <c r="S707" s="248"/>
      <c r="T707" s="249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50" t="s">
        <v>174</v>
      </c>
      <c r="AU707" s="250" t="s">
        <v>87</v>
      </c>
      <c r="AV707" s="13" t="s">
        <v>85</v>
      </c>
      <c r="AW707" s="13" t="s">
        <v>34</v>
      </c>
      <c r="AX707" s="13" t="s">
        <v>78</v>
      </c>
      <c r="AY707" s="250" t="s">
        <v>165</v>
      </c>
    </row>
    <row r="708" s="14" customFormat="1">
      <c r="A708" s="14"/>
      <c r="B708" s="251"/>
      <c r="C708" s="252"/>
      <c r="D708" s="242" t="s">
        <v>174</v>
      </c>
      <c r="E708" s="253" t="s">
        <v>1</v>
      </c>
      <c r="F708" s="254" t="s">
        <v>764</v>
      </c>
      <c r="G708" s="252"/>
      <c r="H708" s="255">
        <v>20.948</v>
      </c>
      <c r="I708" s="256"/>
      <c r="J708" s="252"/>
      <c r="K708" s="252"/>
      <c r="L708" s="257"/>
      <c r="M708" s="258"/>
      <c r="N708" s="259"/>
      <c r="O708" s="259"/>
      <c r="P708" s="259"/>
      <c r="Q708" s="259"/>
      <c r="R708" s="259"/>
      <c r="S708" s="259"/>
      <c r="T708" s="260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61" t="s">
        <v>174</v>
      </c>
      <c r="AU708" s="261" t="s">
        <v>87</v>
      </c>
      <c r="AV708" s="14" t="s">
        <v>87</v>
      </c>
      <c r="AW708" s="14" t="s">
        <v>34</v>
      </c>
      <c r="AX708" s="14" t="s">
        <v>78</v>
      </c>
      <c r="AY708" s="261" t="s">
        <v>165</v>
      </c>
    </row>
    <row r="709" s="13" customFormat="1">
      <c r="A709" s="13"/>
      <c r="B709" s="240"/>
      <c r="C709" s="241"/>
      <c r="D709" s="242" t="s">
        <v>174</v>
      </c>
      <c r="E709" s="243" t="s">
        <v>1</v>
      </c>
      <c r="F709" s="244" t="s">
        <v>758</v>
      </c>
      <c r="G709" s="241"/>
      <c r="H709" s="243" t="s">
        <v>1</v>
      </c>
      <c r="I709" s="245"/>
      <c r="J709" s="241"/>
      <c r="K709" s="241"/>
      <c r="L709" s="246"/>
      <c r="M709" s="247"/>
      <c r="N709" s="248"/>
      <c r="O709" s="248"/>
      <c r="P709" s="248"/>
      <c r="Q709" s="248"/>
      <c r="R709" s="248"/>
      <c r="S709" s="248"/>
      <c r="T709" s="249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50" t="s">
        <v>174</v>
      </c>
      <c r="AU709" s="250" t="s">
        <v>87</v>
      </c>
      <c r="AV709" s="13" t="s">
        <v>85</v>
      </c>
      <c r="AW709" s="13" t="s">
        <v>34</v>
      </c>
      <c r="AX709" s="13" t="s">
        <v>78</v>
      </c>
      <c r="AY709" s="250" t="s">
        <v>165</v>
      </c>
    </row>
    <row r="710" s="14" customFormat="1">
      <c r="A710" s="14"/>
      <c r="B710" s="251"/>
      <c r="C710" s="252"/>
      <c r="D710" s="242" t="s">
        <v>174</v>
      </c>
      <c r="E710" s="253" t="s">
        <v>1</v>
      </c>
      <c r="F710" s="254" t="s">
        <v>765</v>
      </c>
      <c r="G710" s="252"/>
      <c r="H710" s="255">
        <v>14.263999999999999</v>
      </c>
      <c r="I710" s="256"/>
      <c r="J710" s="252"/>
      <c r="K710" s="252"/>
      <c r="L710" s="257"/>
      <c r="M710" s="258"/>
      <c r="N710" s="259"/>
      <c r="O710" s="259"/>
      <c r="P710" s="259"/>
      <c r="Q710" s="259"/>
      <c r="R710" s="259"/>
      <c r="S710" s="259"/>
      <c r="T710" s="260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61" t="s">
        <v>174</v>
      </c>
      <c r="AU710" s="261" t="s">
        <v>87</v>
      </c>
      <c r="AV710" s="14" t="s">
        <v>87</v>
      </c>
      <c r="AW710" s="14" t="s">
        <v>34</v>
      </c>
      <c r="AX710" s="14" t="s">
        <v>78</v>
      </c>
      <c r="AY710" s="261" t="s">
        <v>165</v>
      </c>
    </row>
    <row r="711" s="15" customFormat="1">
      <c r="A711" s="15"/>
      <c r="B711" s="262"/>
      <c r="C711" s="263"/>
      <c r="D711" s="242" t="s">
        <v>174</v>
      </c>
      <c r="E711" s="264" t="s">
        <v>1</v>
      </c>
      <c r="F711" s="265" t="s">
        <v>189</v>
      </c>
      <c r="G711" s="263"/>
      <c r="H711" s="266">
        <v>1136.2470000000001</v>
      </c>
      <c r="I711" s="267"/>
      <c r="J711" s="263"/>
      <c r="K711" s="263"/>
      <c r="L711" s="268"/>
      <c r="M711" s="269"/>
      <c r="N711" s="270"/>
      <c r="O711" s="270"/>
      <c r="P711" s="270"/>
      <c r="Q711" s="270"/>
      <c r="R711" s="270"/>
      <c r="S711" s="270"/>
      <c r="T711" s="271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72" t="s">
        <v>174</v>
      </c>
      <c r="AU711" s="272" t="s">
        <v>87</v>
      </c>
      <c r="AV711" s="15" t="s">
        <v>172</v>
      </c>
      <c r="AW711" s="15" t="s">
        <v>34</v>
      </c>
      <c r="AX711" s="15" t="s">
        <v>85</v>
      </c>
      <c r="AY711" s="272" t="s">
        <v>165</v>
      </c>
    </row>
    <row r="712" s="2" customFormat="1" ht="16.5" customHeight="1">
      <c r="A712" s="39"/>
      <c r="B712" s="40"/>
      <c r="C712" s="273" t="s">
        <v>766</v>
      </c>
      <c r="D712" s="273" t="s">
        <v>225</v>
      </c>
      <c r="E712" s="274" t="s">
        <v>767</v>
      </c>
      <c r="F712" s="275" t="s">
        <v>768</v>
      </c>
      <c r="G712" s="276" t="s">
        <v>702</v>
      </c>
      <c r="H712" s="277">
        <v>0.36399999999999999</v>
      </c>
      <c r="I712" s="278"/>
      <c r="J712" s="279">
        <f>ROUND(I712*H712,2)</f>
        <v>0</v>
      </c>
      <c r="K712" s="275" t="s">
        <v>171</v>
      </c>
      <c r="L712" s="280"/>
      <c r="M712" s="281" t="s">
        <v>1</v>
      </c>
      <c r="N712" s="282" t="s">
        <v>43</v>
      </c>
      <c r="O712" s="92"/>
      <c r="P712" s="236">
        <f>O712*H712</f>
        <v>0</v>
      </c>
      <c r="Q712" s="236">
        <v>1</v>
      </c>
      <c r="R712" s="236">
        <f>Q712*H712</f>
        <v>0.36399999999999999</v>
      </c>
      <c r="S712" s="236">
        <v>0</v>
      </c>
      <c r="T712" s="237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38" t="s">
        <v>444</v>
      </c>
      <c r="AT712" s="238" t="s">
        <v>225</v>
      </c>
      <c r="AU712" s="238" t="s">
        <v>87</v>
      </c>
      <c r="AY712" s="18" t="s">
        <v>165</v>
      </c>
      <c r="BE712" s="239">
        <f>IF(N712="základní",J712,0)</f>
        <v>0</v>
      </c>
      <c r="BF712" s="239">
        <f>IF(N712="snížená",J712,0)</f>
        <v>0</v>
      </c>
      <c r="BG712" s="239">
        <f>IF(N712="zákl. přenesená",J712,0)</f>
        <v>0</v>
      </c>
      <c r="BH712" s="239">
        <f>IF(N712="sníž. přenesená",J712,0)</f>
        <v>0</v>
      </c>
      <c r="BI712" s="239">
        <f>IF(N712="nulová",J712,0)</f>
        <v>0</v>
      </c>
      <c r="BJ712" s="18" t="s">
        <v>85</v>
      </c>
      <c r="BK712" s="239">
        <f>ROUND(I712*H712,2)</f>
        <v>0</v>
      </c>
      <c r="BL712" s="18" t="s">
        <v>284</v>
      </c>
      <c r="BM712" s="238" t="s">
        <v>769</v>
      </c>
    </row>
    <row r="713" s="2" customFormat="1">
      <c r="A713" s="39"/>
      <c r="B713" s="40"/>
      <c r="C713" s="41"/>
      <c r="D713" s="242" t="s">
        <v>770</v>
      </c>
      <c r="E713" s="41"/>
      <c r="F713" s="294" t="s">
        <v>771</v>
      </c>
      <c r="G713" s="41"/>
      <c r="H713" s="41"/>
      <c r="I713" s="295"/>
      <c r="J713" s="41"/>
      <c r="K713" s="41"/>
      <c r="L713" s="45"/>
      <c r="M713" s="296"/>
      <c r="N713" s="297"/>
      <c r="O713" s="92"/>
      <c r="P713" s="92"/>
      <c r="Q713" s="92"/>
      <c r="R713" s="92"/>
      <c r="S713" s="92"/>
      <c r="T713" s="93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770</v>
      </c>
      <c r="AU713" s="18" t="s">
        <v>87</v>
      </c>
    </row>
    <row r="714" s="14" customFormat="1">
      <c r="A714" s="14"/>
      <c r="B714" s="251"/>
      <c r="C714" s="252"/>
      <c r="D714" s="242" t="s">
        <v>174</v>
      </c>
      <c r="E714" s="252"/>
      <c r="F714" s="254" t="s">
        <v>772</v>
      </c>
      <c r="G714" s="252"/>
      <c r="H714" s="255">
        <v>0.36399999999999999</v>
      </c>
      <c r="I714" s="256"/>
      <c r="J714" s="252"/>
      <c r="K714" s="252"/>
      <c r="L714" s="257"/>
      <c r="M714" s="258"/>
      <c r="N714" s="259"/>
      <c r="O714" s="259"/>
      <c r="P714" s="259"/>
      <c r="Q714" s="259"/>
      <c r="R714" s="259"/>
      <c r="S714" s="259"/>
      <c r="T714" s="260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61" t="s">
        <v>174</v>
      </c>
      <c r="AU714" s="261" t="s">
        <v>87</v>
      </c>
      <c r="AV714" s="14" t="s">
        <v>87</v>
      </c>
      <c r="AW714" s="14" t="s">
        <v>4</v>
      </c>
      <c r="AX714" s="14" t="s">
        <v>85</v>
      </c>
      <c r="AY714" s="261" t="s">
        <v>165</v>
      </c>
    </row>
    <row r="715" s="2" customFormat="1" ht="33" customHeight="1">
      <c r="A715" s="39"/>
      <c r="B715" s="40"/>
      <c r="C715" s="227" t="s">
        <v>773</v>
      </c>
      <c r="D715" s="227" t="s">
        <v>167</v>
      </c>
      <c r="E715" s="228" t="s">
        <v>774</v>
      </c>
      <c r="F715" s="229" t="s">
        <v>775</v>
      </c>
      <c r="G715" s="230" t="s">
        <v>198</v>
      </c>
      <c r="H715" s="231">
        <v>1117.1400000000001</v>
      </c>
      <c r="I715" s="232"/>
      <c r="J715" s="233">
        <f>ROUND(I715*H715,2)</f>
        <v>0</v>
      </c>
      <c r="K715" s="229" t="s">
        <v>171</v>
      </c>
      <c r="L715" s="45"/>
      <c r="M715" s="234" t="s">
        <v>1</v>
      </c>
      <c r="N715" s="235" t="s">
        <v>43</v>
      </c>
      <c r="O715" s="92"/>
      <c r="P715" s="236">
        <f>O715*H715</f>
        <v>0</v>
      </c>
      <c r="Q715" s="236">
        <v>0</v>
      </c>
      <c r="R715" s="236">
        <f>Q715*H715</f>
        <v>0</v>
      </c>
      <c r="S715" s="236">
        <v>0.0054999999999999997</v>
      </c>
      <c r="T715" s="237">
        <f>S715*H715</f>
        <v>6.1442700000000006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38" t="s">
        <v>284</v>
      </c>
      <c r="AT715" s="238" t="s">
        <v>167</v>
      </c>
      <c r="AU715" s="238" t="s">
        <v>87</v>
      </c>
      <c r="AY715" s="18" t="s">
        <v>165</v>
      </c>
      <c r="BE715" s="239">
        <f>IF(N715="základní",J715,0)</f>
        <v>0</v>
      </c>
      <c r="BF715" s="239">
        <f>IF(N715="snížená",J715,0)</f>
        <v>0</v>
      </c>
      <c r="BG715" s="239">
        <f>IF(N715="zákl. přenesená",J715,0)</f>
        <v>0</v>
      </c>
      <c r="BH715" s="239">
        <f>IF(N715="sníž. přenesená",J715,0)</f>
        <v>0</v>
      </c>
      <c r="BI715" s="239">
        <f>IF(N715="nulová",J715,0)</f>
        <v>0</v>
      </c>
      <c r="BJ715" s="18" t="s">
        <v>85</v>
      </c>
      <c r="BK715" s="239">
        <f>ROUND(I715*H715,2)</f>
        <v>0</v>
      </c>
      <c r="BL715" s="18" t="s">
        <v>284</v>
      </c>
      <c r="BM715" s="238" t="s">
        <v>776</v>
      </c>
    </row>
    <row r="716" s="13" customFormat="1">
      <c r="A716" s="13"/>
      <c r="B716" s="240"/>
      <c r="C716" s="241"/>
      <c r="D716" s="242" t="s">
        <v>174</v>
      </c>
      <c r="E716" s="243" t="s">
        <v>1</v>
      </c>
      <c r="F716" s="244" t="s">
        <v>777</v>
      </c>
      <c r="G716" s="241"/>
      <c r="H716" s="243" t="s">
        <v>1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50" t="s">
        <v>174</v>
      </c>
      <c r="AU716" s="250" t="s">
        <v>87</v>
      </c>
      <c r="AV716" s="13" t="s">
        <v>85</v>
      </c>
      <c r="AW716" s="13" t="s">
        <v>34</v>
      </c>
      <c r="AX716" s="13" t="s">
        <v>78</v>
      </c>
      <c r="AY716" s="250" t="s">
        <v>165</v>
      </c>
    </row>
    <row r="717" s="13" customFormat="1">
      <c r="A717" s="13"/>
      <c r="B717" s="240"/>
      <c r="C717" s="241"/>
      <c r="D717" s="242" t="s">
        <v>174</v>
      </c>
      <c r="E717" s="243" t="s">
        <v>1</v>
      </c>
      <c r="F717" s="244" t="s">
        <v>206</v>
      </c>
      <c r="G717" s="241"/>
      <c r="H717" s="243" t="s">
        <v>1</v>
      </c>
      <c r="I717" s="245"/>
      <c r="J717" s="241"/>
      <c r="K717" s="241"/>
      <c r="L717" s="246"/>
      <c r="M717" s="247"/>
      <c r="N717" s="248"/>
      <c r="O717" s="248"/>
      <c r="P717" s="248"/>
      <c r="Q717" s="248"/>
      <c r="R717" s="248"/>
      <c r="S717" s="248"/>
      <c r="T717" s="249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50" t="s">
        <v>174</v>
      </c>
      <c r="AU717" s="250" t="s">
        <v>87</v>
      </c>
      <c r="AV717" s="13" t="s">
        <v>85</v>
      </c>
      <c r="AW717" s="13" t="s">
        <v>34</v>
      </c>
      <c r="AX717" s="13" t="s">
        <v>78</v>
      </c>
      <c r="AY717" s="250" t="s">
        <v>165</v>
      </c>
    </row>
    <row r="718" s="14" customFormat="1">
      <c r="A718" s="14"/>
      <c r="B718" s="251"/>
      <c r="C718" s="252"/>
      <c r="D718" s="242" t="s">
        <v>174</v>
      </c>
      <c r="E718" s="253" t="s">
        <v>1</v>
      </c>
      <c r="F718" s="254" t="s">
        <v>778</v>
      </c>
      <c r="G718" s="252"/>
      <c r="H718" s="255">
        <v>223.16499999999999</v>
      </c>
      <c r="I718" s="256"/>
      <c r="J718" s="252"/>
      <c r="K718" s="252"/>
      <c r="L718" s="257"/>
      <c r="M718" s="258"/>
      <c r="N718" s="259"/>
      <c r="O718" s="259"/>
      <c r="P718" s="259"/>
      <c r="Q718" s="259"/>
      <c r="R718" s="259"/>
      <c r="S718" s="259"/>
      <c r="T718" s="260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61" t="s">
        <v>174</v>
      </c>
      <c r="AU718" s="261" t="s">
        <v>87</v>
      </c>
      <c r="AV718" s="14" t="s">
        <v>87</v>
      </c>
      <c r="AW718" s="14" t="s">
        <v>34</v>
      </c>
      <c r="AX718" s="14" t="s">
        <v>78</v>
      </c>
      <c r="AY718" s="261" t="s">
        <v>165</v>
      </c>
    </row>
    <row r="719" s="14" customFormat="1">
      <c r="A719" s="14"/>
      <c r="B719" s="251"/>
      <c r="C719" s="252"/>
      <c r="D719" s="242" t="s">
        <v>174</v>
      </c>
      <c r="E719" s="253" t="s">
        <v>1</v>
      </c>
      <c r="F719" s="254" t="s">
        <v>779</v>
      </c>
      <c r="G719" s="252"/>
      <c r="H719" s="255">
        <v>24.268999999999998</v>
      </c>
      <c r="I719" s="256"/>
      <c r="J719" s="252"/>
      <c r="K719" s="252"/>
      <c r="L719" s="257"/>
      <c r="M719" s="258"/>
      <c r="N719" s="259"/>
      <c r="O719" s="259"/>
      <c r="P719" s="259"/>
      <c r="Q719" s="259"/>
      <c r="R719" s="259"/>
      <c r="S719" s="259"/>
      <c r="T719" s="260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61" t="s">
        <v>174</v>
      </c>
      <c r="AU719" s="261" t="s">
        <v>87</v>
      </c>
      <c r="AV719" s="14" t="s">
        <v>87</v>
      </c>
      <c r="AW719" s="14" t="s">
        <v>34</v>
      </c>
      <c r="AX719" s="14" t="s">
        <v>78</v>
      </c>
      <c r="AY719" s="261" t="s">
        <v>165</v>
      </c>
    </row>
    <row r="720" s="13" customFormat="1">
      <c r="A720" s="13"/>
      <c r="B720" s="240"/>
      <c r="C720" s="241"/>
      <c r="D720" s="242" t="s">
        <v>174</v>
      </c>
      <c r="E720" s="243" t="s">
        <v>1</v>
      </c>
      <c r="F720" s="244" t="s">
        <v>780</v>
      </c>
      <c r="G720" s="241"/>
      <c r="H720" s="243" t="s">
        <v>1</v>
      </c>
      <c r="I720" s="245"/>
      <c r="J720" s="241"/>
      <c r="K720" s="241"/>
      <c r="L720" s="246"/>
      <c r="M720" s="247"/>
      <c r="N720" s="248"/>
      <c r="O720" s="248"/>
      <c r="P720" s="248"/>
      <c r="Q720" s="248"/>
      <c r="R720" s="248"/>
      <c r="S720" s="248"/>
      <c r="T720" s="249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50" t="s">
        <v>174</v>
      </c>
      <c r="AU720" s="250" t="s">
        <v>87</v>
      </c>
      <c r="AV720" s="13" t="s">
        <v>85</v>
      </c>
      <c r="AW720" s="13" t="s">
        <v>34</v>
      </c>
      <c r="AX720" s="13" t="s">
        <v>78</v>
      </c>
      <c r="AY720" s="250" t="s">
        <v>165</v>
      </c>
    </row>
    <row r="721" s="14" customFormat="1">
      <c r="A721" s="14"/>
      <c r="B721" s="251"/>
      <c r="C721" s="252"/>
      <c r="D721" s="242" t="s">
        <v>174</v>
      </c>
      <c r="E721" s="253" t="s">
        <v>1</v>
      </c>
      <c r="F721" s="254" t="s">
        <v>781</v>
      </c>
      <c r="G721" s="252"/>
      <c r="H721" s="255">
        <v>9.4339999999999993</v>
      </c>
      <c r="I721" s="256"/>
      <c r="J721" s="252"/>
      <c r="K721" s="252"/>
      <c r="L721" s="257"/>
      <c r="M721" s="258"/>
      <c r="N721" s="259"/>
      <c r="O721" s="259"/>
      <c r="P721" s="259"/>
      <c r="Q721" s="259"/>
      <c r="R721" s="259"/>
      <c r="S721" s="259"/>
      <c r="T721" s="260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61" t="s">
        <v>174</v>
      </c>
      <c r="AU721" s="261" t="s">
        <v>87</v>
      </c>
      <c r="AV721" s="14" t="s">
        <v>87</v>
      </c>
      <c r="AW721" s="14" t="s">
        <v>34</v>
      </c>
      <c r="AX721" s="14" t="s">
        <v>78</v>
      </c>
      <c r="AY721" s="261" t="s">
        <v>165</v>
      </c>
    </row>
    <row r="722" s="14" customFormat="1">
      <c r="A722" s="14"/>
      <c r="B722" s="251"/>
      <c r="C722" s="252"/>
      <c r="D722" s="242" t="s">
        <v>174</v>
      </c>
      <c r="E722" s="253" t="s">
        <v>1</v>
      </c>
      <c r="F722" s="254" t="s">
        <v>782</v>
      </c>
      <c r="G722" s="252"/>
      <c r="H722" s="255">
        <v>5.3339999999999996</v>
      </c>
      <c r="I722" s="256"/>
      <c r="J722" s="252"/>
      <c r="K722" s="252"/>
      <c r="L722" s="257"/>
      <c r="M722" s="258"/>
      <c r="N722" s="259"/>
      <c r="O722" s="259"/>
      <c r="P722" s="259"/>
      <c r="Q722" s="259"/>
      <c r="R722" s="259"/>
      <c r="S722" s="259"/>
      <c r="T722" s="260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61" t="s">
        <v>174</v>
      </c>
      <c r="AU722" s="261" t="s">
        <v>87</v>
      </c>
      <c r="AV722" s="14" t="s">
        <v>87</v>
      </c>
      <c r="AW722" s="14" t="s">
        <v>34</v>
      </c>
      <c r="AX722" s="14" t="s">
        <v>78</v>
      </c>
      <c r="AY722" s="261" t="s">
        <v>165</v>
      </c>
    </row>
    <row r="723" s="14" customFormat="1">
      <c r="A723" s="14"/>
      <c r="B723" s="251"/>
      <c r="C723" s="252"/>
      <c r="D723" s="242" t="s">
        <v>174</v>
      </c>
      <c r="E723" s="253" t="s">
        <v>1</v>
      </c>
      <c r="F723" s="254" t="s">
        <v>783</v>
      </c>
      <c r="G723" s="252"/>
      <c r="H723" s="255">
        <v>0.48799999999999999</v>
      </c>
      <c r="I723" s="256"/>
      <c r="J723" s="252"/>
      <c r="K723" s="252"/>
      <c r="L723" s="257"/>
      <c r="M723" s="258"/>
      <c r="N723" s="259"/>
      <c r="O723" s="259"/>
      <c r="P723" s="259"/>
      <c r="Q723" s="259"/>
      <c r="R723" s="259"/>
      <c r="S723" s="259"/>
      <c r="T723" s="260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61" t="s">
        <v>174</v>
      </c>
      <c r="AU723" s="261" t="s">
        <v>87</v>
      </c>
      <c r="AV723" s="14" t="s">
        <v>87</v>
      </c>
      <c r="AW723" s="14" t="s">
        <v>34</v>
      </c>
      <c r="AX723" s="14" t="s">
        <v>78</v>
      </c>
      <c r="AY723" s="261" t="s">
        <v>165</v>
      </c>
    </row>
    <row r="724" s="14" customFormat="1">
      <c r="A724" s="14"/>
      <c r="B724" s="251"/>
      <c r="C724" s="252"/>
      <c r="D724" s="242" t="s">
        <v>174</v>
      </c>
      <c r="E724" s="253" t="s">
        <v>1</v>
      </c>
      <c r="F724" s="254" t="s">
        <v>784</v>
      </c>
      <c r="G724" s="252"/>
      <c r="H724" s="255">
        <v>0.32500000000000001</v>
      </c>
      <c r="I724" s="256"/>
      <c r="J724" s="252"/>
      <c r="K724" s="252"/>
      <c r="L724" s="257"/>
      <c r="M724" s="258"/>
      <c r="N724" s="259"/>
      <c r="O724" s="259"/>
      <c r="P724" s="259"/>
      <c r="Q724" s="259"/>
      <c r="R724" s="259"/>
      <c r="S724" s="259"/>
      <c r="T724" s="260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61" t="s">
        <v>174</v>
      </c>
      <c r="AU724" s="261" t="s">
        <v>87</v>
      </c>
      <c r="AV724" s="14" t="s">
        <v>87</v>
      </c>
      <c r="AW724" s="14" t="s">
        <v>34</v>
      </c>
      <c r="AX724" s="14" t="s">
        <v>78</v>
      </c>
      <c r="AY724" s="261" t="s">
        <v>165</v>
      </c>
    </row>
    <row r="725" s="14" customFormat="1">
      <c r="A725" s="14"/>
      <c r="B725" s="251"/>
      <c r="C725" s="252"/>
      <c r="D725" s="242" t="s">
        <v>174</v>
      </c>
      <c r="E725" s="253" t="s">
        <v>1</v>
      </c>
      <c r="F725" s="254" t="s">
        <v>785</v>
      </c>
      <c r="G725" s="252"/>
      <c r="H725" s="255">
        <v>2.3180000000000001</v>
      </c>
      <c r="I725" s="256"/>
      <c r="J725" s="252"/>
      <c r="K725" s="252"/>
      <c r="L725" s="257"/>
      <c r="M725" s="258"/>
      <c r="N725" s="259"/>
      <c r="O725" s="259"/>
      <c r="P725" s="259"/>
      <c r="Q725" s="259"/>
      <c r="R725" s="259"/>
      <c r="S725" s="259"/>
      <c r="T725" s="260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61" t="s">
        <v>174</v>
      </c>
      <c r="AU725" s="261" t="s">
        <v>87</v>
      </c>
      <c r="AV725" s="14" t="s">
        <v>87</v>
      </c>
      <c r="AW725" s="14" t="s">
        <v>34</v>
      </c>
      <c r="AX725" s="14" t="s">
        <v>78</v>
      </c>
      <c r="AY725" s="261" t="s">
        <v>165</v>
      </c>
    </row>
    <row r="726" s="13" customFormat="1">
      <c r="A726" s="13"/>
      <c r="B726" s="240"/>
      <c r="C726" s="241"/>
      <c r="D726" s="242" t="s">
        <v>174</v>
      </c>
      <c r="E726" s="243" t="s">
        <v>1</v>
      </c>
      <c r="F726" s="244" t="s">
        <v>786</v>
      </c>
      <c r="G726" s="241"/>
      <c r="H726" s="243" t="s">
        <v>1</v>
      </c>
      <c r="I726" s="245"/>
      <c r="J726" s="241"/>
      <c r="K726" s="241"/>
      <c r="L726" s="246"/>
      <c r="M726" s="247"/>
      <c r="N726" s="248"/>
      <c r="O726" s="248"/>
      <c r="P726" s="248"/>
      <c r="Q726" s="248"/>
      <c r="R726" s="248"/>
      <c r="S726" s="248"/>
      <c r="T726" s="249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50" t="s">
        <v>174</v>
      </c>
      <c r="AU726" s="250" t="s">
        <v>87</v>
      </c>
      <c r="AV726" s="13" t="s">
        <v>85</v>
      </c>
      <c r="AW726" s="13" t="s">
        <v>34</v>
      </c>
      <c r="AX726" s="13" t="s">
        <v>78</v>
      </c>
      <c r="AY726" s="250" t="s">
        <v>165</v>
      </c>
    </row>
    <row r="727" s="14" customFormat="1">
      <c r="A727" s="14"/>
      <c r="B727" s="251"/>
      <c r="C727" s="252"/>
      <c r="D727" s="242" t="s">
        <v>174</v>
      </c>
      <c r="E727" s="253" t="s">
        <v>1</v>
      </c>
      <c r="F727" s="254" t="s">
        <v>787</v>
      </c>
      <c r="G727" s="252"/>
      <c r="H727" s="255">
        <v>12.337999999999999</v>
      </c>
      <c r="I727" s="256"/>
      <c r="J727" s="252"/>
      <c r="K727" s="252"/>
      <c r="L727" s="257"/>
      <c r="M727" s="258"/>
      <c r="N727" s="259"/>
      <c r="O727" s="259"/>
      <c r="P727" s="259"/>
      <c r="Q727" s="259"/>
      <c r="R727" s="259"/>
      <c r="S727" s="259"/>
      <c r="T727" s="260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61" t="s">
        <v>174</v>
      </c>
      <c r="AU727" s="261" t="s">
        <v>87</v>
      </c>
      <c r="AV727" s="14" t="s">
        <v>87</v>
      </c>
      <c r="AW727" s="14" t="s">
        <v>34</v>
      </c>
      <c r="AX727" s="14" t="s">
        <v>78</v>
      </c>
      <c r="AY727" s="261" t="s">
        <v>165</v>
      </c>
    </row>
    <row r="728" s="14" customFormat="1">
      <c r="A728" s="14"/>
      <c r="B728" s="251"/>
      <c r="C728" s="252"/>
      <c r="D728" s="242" t="s">
        <v>174</v>
      </c>
      <c r="E728" s="253" t="s">
        <v>1</v>
      </c>
      <c r="F728" s="254" t="s">
        <v>788</v>
      </c>
      <c r="G728" s="252"/>
      <c r="H728" s="255">
        <v>7.6379999999999999</v>
      </c>
      <c r="I728" s="256"/>
      <c r="J728" s="252"/>
      <c r="K728" s="252"/>
      <c r="L728" s="257"/>
      <c r="M728" s="258"/>
      <c r="N728" s="259"/>
      <c r="O728" s="259"/>
      <c r="P728" s="259"/>
      <c r="Q728" s="259"/>
      <c r="R728" s="259"/>
      <c r="S728" s="259"/>
      <c r="T728" s="260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61" t="s">
        <v>174</v>
      </c>
      <c r="AU728" s="261" t="s">
        <v>87</v>
      </c>
      <c r="AV728" s="14" t="s">
        <v>87</v>
      </c>
      <c r="AW728" s="14" t="s">
        <v>34</v>
      </c>
      <c r="AX728" s="14" t="s">
        <v>78</v>
      </c>
      <c r="AY728" s="261" t="s">
        <v>165</v>
      </c>
    </row>
    <row r="729" s="13" customFormat="1">
      <c r="A729" s="13"/>
      <c r="B729" s="240"/>
      <c r="C729" s="241"/>
      <c r="D729" s="242" t="s">
        <v>174</v>
      </c>
      <c r="E729" s="243" t="s">
        <v>1</v>
      </c>
      <c r="F729" s="244" t="s">
        <v>789</v>
      </c>
      <c r="G729" s="241"/>
      <c r="H729" s="243" t="s">
        <v>1</v>
      </c>
      <c r="I729" s="245"/>
      <c r="J729" s="241"/>
      <c r="K729" s="241"/>
      <c r="L729" s="246"/>
      <c r="M729" s="247"/>
      <c r="N729" s="248"/>
      <c r="O729" s="248"/>
      <c r="P729" s="248"/>
      <c r="Q729" s="248"/>
      <c r="R729" s="248"/>
      <c r="S729" s="248"/>
      <c r="T729" s="249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50" t="s">
        <v>174</v>
      </c>
      <c r="AU729" s="250" t="s">
        <v>87</v>
      </c>
      <c r="AV729" s="13" t="s">
        <v>85</v>
      </c>
      <c r="AW729" s="13" t="s">
        <v>34</v>
      </c>
      <c r="AX729" s="13" t="s">
        <v>78</v>
      </c>
      <c r="AY729" s="250" t="s">
        <v>165</v>
      </c>
    </row>
    <row r="730" s="14" customFormat="1">
      <c r="A730" s="14"/>
      <c r="B730" s="251"/>
      <c r="C730" s="252"/>
      <c r="D730" s="242" t="s">
        <v>174</v>
      </c>
      <c r="E730" s="253" t="s">
        <v>1</v>
      </c>
      <c r="F730" s="254" t="s">
        <v>790</v>
      </c>
      <c r="G730" s="252"/>
      <c r="H730" s="255">
        <v>274.69799999999998</v>
      </c>
      <c r="I730" s="256"/>
      <c r="J730" s="252"/>
      <c r="K730" s="252"/>
      <c r="L730" s="257"/>
      <c r="M730" s="258"/>
      <c r="N730" s="259"/>
      <c r="O730" s="259"/>
      <c r="P730" s="259"/>
      <c r="Q730" s="259"/>
      <c r="R730" s="259"/>
      <c r="S730" s="259"/>
      <c r="T730" s="260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61" t="s">
        <v>174</v>
      </c>
      <c r="AU730" s="261" t="s">
        <v>87</v>
      </c>
      <c r="AV730" s="14" t="s">
        <v>87</v>
      </c>
      <c r="AW730" s="14" t="s">
        <v>34</v>
      </c>
      <c r="AX730" s="14" t="s">
        <v>78</v>
      </c>
      <c r="AY730" s="261" t="s">
        <v>165</v>
      </c>
    </row>
    <row r="731" s="14" customFormat="1">
      <c r="A731" s="14"/>
      <c r="B731" s="251"/>
      <c r="C731" s="252"/>
      <c r="D731" s="242" t="s">
        <v>174</v>
      </c>
      <c r="E731" s="253" t="s">
        <v>1</v>
      </c>
      <c r="F731" s="254" t="s">
        <v>791</v>
      </c>
      <c r="G731" s="252"/>
      <c r="H731" s="255">
        <v>144.493</v>
      </c>
      <c r="I731" s="256"/>
      <c r="J731" s="252"/>
      <c r="K731" s="252"/>
      <c r="L731" s="257"/>
      <c r="M731" s="258"/>
      <c r="N731" s="259"/>
      <c r="O731" s="259"/>
      <c r="P731" s="259"/>
      <c r="Q731" s="259"/>
      <c r="R731" s="259"/>
      <c r="S731" s="259"/>
      <c r="T731" s="260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61" t="s">
        <v>174</v>
      </c>
      <c r="AU731" s="261" t="s">
        <v>87</v>
      </c>
      <c r="AV731" s="14" t="s">
        <v>87</v>
      </c>
      <c r="AW731" s="14" t="s">
        <v>34</v>
      </c>
      <c r="AX731" s="14" t="s">
        <v>78</v>
      </c>
      <c r="AY731" s="261" t="s">
        <v>165</v>
      </c>
    </row>
    <row r="732" s="14" customFormat="1">
      <c r="A732" s="14"/>
      <c r="B732" s="251"/>
      <c r="C732" s="252"/>
      <c r="D732" s="242" t="s">
        <v>174</v>
      </c>
      <c r="E732" s="253" t="s">
        <v>1</v>
      </c>
      <c r="F732" s="254" t="s">
        <v>792</v>
      </c>
      <c r="G732" s="252"/>
      <c r="H732" s="255">
        <v>276.60700000000003</v>
      </c>
      <c r="I732" s="256"/>
      <c r="J732" s="252"/>
      <c r="K732" s="252"/>
      <c r="L732" s="257"/>
      <c r="M732" s="258"/>
      <c r="N732" s="259"/>
      <c r="O732" s="259"/>
      <c r="P732" s="259"/>
      <c r="Q732" s="259"/>
      <c r="R732" s="259"/>
      <c r="S732" s="259"/>
      <c r="T732" s="260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61" t="s">
        <v>174</v>
      </c>
      <c r="AU732" s="261" t="s">
        <v>87</v>
      </c>
      <c r="AV732" s="14" t="s">
        <v>87</v>
      </c>
      <c r="AW732" s="14" t="s">
        <v>34</v>
      </c>
      <c r="AX732" s="14" t="s">
        <v>78</v>
      </c>
      <c r="AY732" s="261" t="s">
        <v>165</v>
      </c>
    </row>
    <row r="733" s="13" customFormat="1">
      <c r="A733" s="13"/>
      <c r="B733" s="240"/>
      <c r="C733" s="241"/>
      <c r="D733" s="242" t="s">
        <v>174</v>
      </c>
      <c r="E733" s="243" t="s">
        <v>1</v>
      </c>
      <c r="F733" s="244" t="s">
        <v>780</v>
      </c>
      <c r="G733" s="241"/>
      <c r="H733" s="243" t="s">
        <v>1</v>
      </c>
      <c r="I733" s="245"/>
      <c r="J733" s="241"/>
      <c r="K733" s="241"/>
      <c r="L733" s="246"/>
      <c r="M733" s="247"/>
      <c r="N733" s="248"/>
      <c r="O733" s="248"/>
      <c r="P733" s="248"/>
      <c r="Q733" s="248"/>
      <c r="R733" s="248"/>
      <c r="S733" s="248"/>
      <c r="T733" s="249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50" t="s">
        <v>174</v>
      </c>
      <c r="AU733" s="250" t="s">
        <v>87</v>
      </c>
      <c r="AV733" s="13" t="s">
        <v>85</v>
      </c>
      <c r="AW733" s="13" t="s">
        <v>34</v>
      </c>
      <c r="AX733" s="13" t="s">
        <v>78</v>
      </c>
      <c r="AY733" s="250" t="s">
        <v>165</v>
      </c>
    </row>
    <row r="734" s="14" customFormat="1">
      <c r="A734" s="14"/>
      <c r="B734" s="251"/>
      <c r="C734" s="252"/>
      <c r="D734" s="242" t="s">
        <v>174</v>
      </c>
      <c r="E734" s="253" t="s">
        <v>1</v>
      </c>
      <c r="F734" s="254" t="s">
        <v>793</v>
      </c>
      <c r="G734" s="252"/>
      <c r="H734" s="255">
        <v>34.024999999999999</v>
      </c>
      <c r="I734" s="256"/>
      <c r="J734" s="252"/>
      <c r="K734" s="252"/>
      <c r="L734" s="257"/>
      <c r="M734" s="258"/>
      <c r="N734" s="259"/>
      <c r="O734" s="259"/>
      <c r="P734" s="259"/>
      <c r="Q734" s="259"/>
      <c r="R734" s="259"/>
      <c r="S734" s="259"/>
      <c r="T734" s="260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61" t="s">
        <v>174</v>
      </c>
      <c r="AU734" s="261" t="s">
        <v>87</v>
      </c>
      <c r="AV734" s="14" t="s">
        <v>87</v>
      </c>
      <c r="AW734" s="14" t="s">
        <v>34</v>
      </c>
      <c r="AX734" s="14" t="s">
        <v>78</v>
      </c>
      <c r="AY734" s="261" t="s">
        <v>165</v>
      </c>
    </row>
    <row r="735" s="13" customFormat="1">
      <c r="A735" s="13"/>
      <c r="B735" s="240"/>
      <c r="C735" s="241"/>
      <c r="D735" s="242" t="s">
        <v>174</v>
      </c>
      <c r="E735" s="243" t="s">
        <v>1</v>
      </c>
      <c r="F735" s="244" t="s">
        <v>786</v>
      </c>
      <c r="G735" s="241"/>
      <c r="H735" s="243" t="s">
        <v>1</v>
      </c>
      <c r="I735" s="245"/>
      <c r="J735" s="241"/>
      <c r="K735" s="241"/>
      <c r="L735" s="246"/>
      <c r="M735" s="247"/>
      <c r="N735" s="248"/>
      <c r="O735" s="248"/>
      <c r="P735" s="248"/>
      <c r="Q735" s="248"/>
      <c r="R735" s="248"/>
      <c r="S735" s="248"/>
      <c r="T735" s="249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50" t="s">
        <v>174</v>
      </c>
      <c r="AU735" s="250" t="s">
        <v>87</v>
      </c>
      <c r="AV735" s="13" t="s">
        <v>85</v>
      </c>
      <c r="AW735" s="13" t="s">
        <v>34</v>
      </c>
      <c r="AX735" s="13" t="s">
        <v>78</v>
      </c>
      <c r="AY735" s="250" t="s">
        <v>165</v>
      </c>
    </row>
    <row r="736" s="14" customFormat="1">
      <c r="A736" s="14"/>
      <c r="B736" s="251"/>
      <c r="C736" s="252"/>
      <c r="D736" s="242" t="s">
        <v>174</v>
      </c>
      <c r="E736" s="253" t="s">
        <v>1</v>
      </c>
      <c r="F736" s="254" t="s">
        <v>794</v>
      </c>
      <c r="G736" s="252"/>
      <c r="H736" s="255">
        <v>102.008</v>
      </c>
      <c r="I736" s="256"/>
      <c r="J736" s="252"/>
      <c r="K736" s="252"/>
      <c r="L736" s="257"/>
      <c r="M736" s="258"/>
      <c r="N736" s="259"/>
      <c r="O736" s="259"/>
      <c r="P736" s="259"/>
      <c r="Q736" s="259"/>
      <c r="R736" s="259"/>
      <c r="S736" s="259"/>
      <c r="T736" s="260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61" t="s">
        <v>174</v>
      </c>
      <c r="AU736" s="261" t="s">
        <v>87</v>
      </c>
      <c r="AV736" s="14" t="s">
        <v>87</v>
      </c>
      <c r="AW736" s="14" t="s">
        <v>34</v>
      </c>
      <c r="AX736" s="14" t="s">
        <v>78</v>
      </c>
      <c r="AY736" s="261" t="s">
        <v>165</v>
      </c>
    </row>
    <row r="737" s="15" customFormat="1">
      <c r="A737" s="15"/>
      <c r="B737" s="262"/>
      <c r="C737" s="263"/>
      <c r="D737" s="242" t="s">
        <v>174</v>
      </c>
      <c r="E737" s="264" t="s">
        <v>1</v>
      </c>
      <c r="F737" s="265" t="s">
        <v>189</v>
      </c>
      <c r="G737" s="263"/>
      <c r="H737" s="266">
        <v>1117.1400000000001</v>
      </c>
      <c r="I737" s="267"/>
      <c r="J737" s="263"/>
      <c r="K737" s="263"/>
      <c r="L737" s="268"/>
      <c r="M737" s="269"/>
      <c r="N737" s="270"/>
      <c r="O737" s="270"/>
      <c r="P737" s="270"/>
      <c r="Q737" s="270"/>
      <c r="R737" s="270"/>
      <c r="S737" s="270"/>
      <c r="T737" s="271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72" t="s">
        <v>174</v>
      </c>
      <c r="AU737" s="272" t="s">
        <v>87</v>
      </c>
      <c r="AV737" s="15" t="s">
        <v>172</v>
      </c>
      <c r="AW737" s="15" t="s">
        <v>34</v>
      </c>
      <c r="AX737" s="15" t="s">
        <v>85</v>
      </c>
      <c r="AY737" s="272" t="s">
        <v>165</v>
      </c>
    </row>
    <row r="738" s="2" customFormat="1" ht="24.15" customHeight="1">
      <c r="A738" s="39"/>
      <c r="B738" s="40"/>
      <c r="C738" s="227" t="s">
        <v>795</v>
      </c>
      <c r="D738" s="227" t="s">
        <v>167</v>
      </c>
      <c r="E738" s="228" t="s">
        <v>796</v>
      </c>
      <c r="F738" s="229" t="s">
        <v>797</v>
      </c>
      <c r="G738" s="230" t="s">
        <v>198</v>
      </c>
      <c r="H738" s="231">
        <v>1136.2470000000001</v>
      </c>
      <c r="I738" s="232"/>
      <c r="J738" s="233">
        <f>ROUND(I738*H738,2)</f>
        <v>0</v>
      </c>
      <c r="K738" s="229" t="s">
        <v>171</v>
      </c>
      <c r="L738" s="45"/>
      <c r="M738" s="234" t="s">
        <v>1</v>
      </c>
      <c r="N738" s="235" t="s">
        <v>43</v>
      </c>
      <c r="O738" s="92"/>
      <c r="P738" s="236">
        <f>O738*H738</f>
        <v>0</v>
      </c>
      <c r="Q738" s="236">
        <v>0.00088312999999999998</v>
      </c>
      <c r="R738" s="236">
        <f>Q738*H738</f>
        <v>1.0034538131100002</v>
      </c>
      <c r="S738" s="236">
        <v>0</v>
      </c>
      <c r="T738" s="237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38" t="s">
        <v>284</v>
      </c>
      <c r="AT738" s="238" t="s">
        <v>167</v>
      </c>
      <c r="AU738" s="238" t="s">
        <v>87</v>
      </c>
      <c r="AY738" s="18" t="s">
        <v>165</v>
      </c>
      <c r="BE738" s="239">
        <f>IF(N738="základní",J738,0)</f>
        <v>0</v>
      </c>
      <c r="BF738" s="239">
        <f>IF(N738="snížená",J738,0)</f>
        <v>0</v>
      </c>
      <c r="BG738" s="239">
        <f>IF(N738="zákl. přenesená",J738,0)</f>
        <v>0</v>
      </c>
      <c r="BH738" s="239">
        <f>IF(N738="sníž. přenesená",J738,0)</f>
        <v>0</v>
      </c>
      <c r="BI738" s="239">
        <f>IF(N738="nulová",J738,0)</f>
        <v>0</v>
      </c>
      <c r="BJ738" s="18" t="s">
        <v>85</v>
      </c>
      <c r="BK738" s="239">
        <f>ROUND(I738*H738,2)</f>
        <v>0</v>
      </c>
      <c r="BL738" s="18" t="s">
        <v>284</v>
      </c>
      <c r="BM738" s="238" t="s">
        <v>798</v>
      </c>
    </row>
    <row r="739" s="13" customFormat="1">
      <c r="A739" s="13"/>
      <c r="B739" s="240"/>
      <c r="C739" s="241"/>
      <c r="D739" s="242" t="s">
        <v>174</v>
      </c>
      <c r="E739" s="243" t="s">
        <v>1</v>
      </c>
      <c r="F739" s="244" t="s">
        <v>756</v>
      </c>
      <c r="G739" s="241"/>
      <c r="H739" s="243" t="s">
        <v>1</v>
      </c>
      <c r="I739" s="245"/>
      <c r="J739" s="241"/>
      <c r="K739" s="241"/>
      <c r="L739" s="246"/>
      <c r="M739" s="247"/>
      <c r="N739" s="248"/>
      <c r="O739" s="248"/>
      <c r="P739" s="248"/>
      <c r="Q739" s="248"/>
      <c r="R739" s="248"/>
      <c r="S739" s="248"/>
      <c r="T739" s="249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50" t="s">
        <v>174</v>
      </c>
      <c r="AU739" s="250" t="s">
        <v>87</v>
      </c>
      <c r="AV739" s="13" t="s">
        <v>85</v>
      </c>
      <c r="AW739" s="13" t="s">
        <v>34</v>
      </c>
      <c r="AX739" s="13" t="s">
        <v>78</v>
      </c>
      <c r="AY739" s="250" t="s">
        <v>165</v>
      </c>
    </row>
    <row r="740" s="14" customFormat="1">
      <c r="A740" s="14"/>
      <c r="B740" s="251"/>
      <c r="C740" s="252"/>
      <c r="D740" s="242" t="s">
        <v>174</v>
      </c>
      <c r="E740" s="253" t="s">
        <v>1</v>
      </c>
      <c r="F740" s="254" t="s">
        <v>757</v>
      </c>
      <c r="G740" s="252"/>
      <c r="H740" s="255">
        <v>220.57400000000001</v>
      </c>
      <c r="I740" s="256"/>
      <c r="J740" s="252"/>
      <c r="K740" s="252"/>
      <c r="L740" s="257"/>
      <c r="M740" s="258"/>
      <c r="N740" s="259"/>
      <c r="O740" s="259"/>
      <c r="P740" s="259"/>
      <c r="Q740" s="259"/>
      <c r="R740" s="259"/>
      <c r="S740" s="259"/>
      <c r="T740" s="260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61" t="s">
        <v>174</v>
      </c>
      <c r="AU740" s="261" t="s">
        <v>87</v>
      </c>
      <c r="AV740" s="14" t="s">
        <v>87</v>
      </c>
      <c r="AW740" s="14" t="s">
        <v>34</v>
      </c>
      <c r="AX740" s="14" t="s">
        <v>78</v>
      </c>
      <c r="AY740" s="261" t="s">
        <v>165</v>
      </c>
    </row>
    <row r="741" s="13" customFormat="1">
      <c r="A741" s="13"/>
      <c r="B741" s="240"/>
      <c r="C741" s="241"/>
      <c r="D741" s="242" t="s">
        <v>174</v>
      </c>
      <c r="E741" s="243" t="s">
        <v>1</v>
      </c>
      <c r="F741" s="244" t="s">
        <v>758</v>
      </c>
      <c r="G741" s="241"/>
      <c r="H741" s="243" t="s">
        <v>1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50" t="s">
        <v>174</v>
      </c>
      <c r="AU741" s="250" t="s">
        <v>87</v>
      </c>
      <c r="AV741" s="13" t="s">
        <v>85</v>
      </c>
      <c r="AW741" s="13" t="s">
        <v>34</v>
      </c>
      <c r="AX741" s="13" t="s">
        <v>78</v>
      </c>
      <c r="AY741" s="250" t="s">
        <v>165</v>
      </c>
    </row>
    <row r="742" s="14" customFormat="1">
      <c r="A742" s="14"/>
      <c r="B742" s="251"/>
      <c r="C742" s="252"/>
      <c r="D742" s="242" t="s">
        <v>174</v>
      </c>
      <c r="E742" s="253" t="s">
        <v>1</v>
      </c>
      <c r="F742" s="254" t="s">
        <v>759</v>
      </c>
      <c r="G742" s="252"/>
      <c r="H742" s="255">
        <v>48.984000000000002</v>
      </c>
      <c r="I742" s="256"/>
      <c r="J742" s="252"/>
      <c r="K742" s="252"/>
      <c r="L742" s="257"/>
      <c r="M742" s="258"/>
      <c r="N742" s="259"/>
      <c r="O742" s="259"/>
      <c r="P742" s="259"/>
      <c r="Q742" s="259"/>
      <c r="R742" s="259"/>
      <c r="S742" s="259"/>
      <c r="T742" s="260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61" t="s">
        <v>174</v>
      </c>
      <c r="AU742" s="261" t="s">
        <v>87</v>
      </c>
      <c r="AV742" s="14" t="s">
        <v>87</v>
      </c>
      <c r="AW742" s="14" t="s">
        <v>34</v>
      </c>
      <c r="AX742" s="14" t="s">
        <v>78</v>
      </c>
      <c r="AY742" s="261" t="s">
        <v>165</v>
      </c>
    </row>
    <row r="743" s="13" customFormat="1">
      <c r="A743" s="13"/>
      <c r="B743" s="240"/>
      <c r="C743" s="241"/>
      <c r="D743" s="242" t="s">
        <v>174</v>
      </c>
      <c r="E743" s="243" t="s">
        <v>1</v>
      </c>
      <c r="F743" s="244" t="s">
        <v>760</v>
      </c>
      <c r="G743" s="241"/>
      <c r="H743" s="243" t="s">
        <v>1</v>
      </c>
      <c r="I743" s="245"/>
      <c r="J743" s="241"/>
      <c r="K743" s="241"/>
      <c r="L743" s="246"/>
      <c r="M743" s="247"/>
      <c r="N743" s="248"/>
      <c r="O743" s="248"/>
      <c r="P743" s="248"/>
      <c r="Q743" s="248"/>
      <c r="R743" s="248"/>
      <c r="S743" s="248"/>
      <c r="T743" s="249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50" t="s">
        <v>174</v>
      </c>
      <c r="AU743" s="250" t="s">
        <v>87</v>
      </c>
      <c r="AV743" s="13" t="s">
        <v>85</v>
      </c>
      <c r="AW743" s="13" t="s">
        <v>34</v>
      </c>
      <c r="AX743" s="13" t="s">
        <v>78</v>
      </c>
      <c r="AY743" s="250" t="s">
        <v>165</v>
      </c>
    </row>
    <row r="744" s="14" customFormat="1">
      <c r="A744" s="14"/>
      <c r="B744" s="251"/>
      <c r="C744" s="252"/>
      <c r="D744" s="242" t="s">
        <v>174</v>
      </c>
      <c r="E744" s="253" t="s">
        <v>1</v>
      </c>
      <c r="F744" s="254" t="s">
        <v>761</v>
      </c>
      <c r="G744" s="252"/>
      <c r="H744" s="255">
        <v>694.62</v>
      </c>
      <c r="I744" s="256"/>
      <c r="J744" s="252"/>
      <c r="K744" s="252"/>
      <c r="L744" s="257"/>
      <c r="M744" s="258"/>
      <c r="N744" s="259"/>
      <c r="O744" s="259"/>
      <c r="P744" s="259"/>
      <c r="Q744" s="259"/>
      <c r="R744" s="259"/>
      <c r="S744" s="259"/>
      <c r="T744" s="260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61" t="s">
        <v>174</v>
      </c>
      <c r="AU744" s="261" t="s">
        <v>87</v>
      </c>
      <c r="AV744" s="14" t="s">
        <v>87</v>
      </c>
      <c r="AW744" s="14" t="s">
        <v>34</v>
      </c>
      <c r="AX744" s="14" t="s">
        <v>78</v>
      </c>
      <c r="AY744" s="261" t="s">
        <v>165</v>
      </c>
    </row>
    <row r="745" s="13" customFormat="1">
      <c r="A745" s="13"/>
      <c r="B745" s="240"/>
      <c r="C745" s="241"/>
      <c r="D745" s="242" t="s">
        <v>174</v>
      </c>
      <c r="E745" s="243" t="s">
        <v>1</v>
      </c>
      <c r="F745" s="244" t="s">
        <v>758</v>
      </c>
      <c r="G745" s="241"/>
      <c r="H745" s="243" t="s">
        <v>1</v>
      </c>
      <c r="I745" s="245"/>
      <c r="J745" s="241"/>
      <c r="K745" s="241"/>
      <c r="L745" s="246"/>
      <c r="M745" s="247"/>
      <c r="N745" s="248"/>
      <c r="O745" s="248"/>
      <c r="P745" s="248"/>
      <c r="Q745" s="248"/>
      <c r="R745" s="248"/>
      <c r="S745" s="248"/>
      <c r="T745" s="249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50" t="s">
        <v>174</v>
      </c>
      <c r="AU745" s="250" t="s">
        <v>87</v>
      </c>
      <c r="AV745" s="13" t="s">
        <v>85</v>
      </c>
      <c r="AW745" s="13" t="s">
        <v>34</v>
      </c>
      <c r="AX745" s="13" t="s">
        <v>78</v>
      </c>
      <c r="AY745" s="250" t="s">
        <v>165</v>
      </c>
    </row>
    <row r="746" s="14" customFormat="1">
      <c r="A746" s="14"/>
      <c r="B746" s="251"/>
      <c r="C746" s="252"/>
      <c r="D746" s="242" t="s">
        <v>174</v>
      </c>
      <c r="E746" s="253" t="s">
        <v>1</v>
      </c>
      <c r="F746" s="254" t="s">
        <v>762</v>
      </c>
      <c r="G746" s="252"/>
      <c r="H746" s="255">
        <v>136.857</v>
      </c>
      <c r="I746" s="256"/>
      <c r="J746" s="252"/>
      <c r="K746" s="252"/>
      <c r="L746" s="257"/>
      <c r="M746" s="258"/>
      <c r="N746" s="259"/>
      <c r="O746" s="259"/>
      <c r="P746" s="259"/>
      <c r="Q746" s="259"/>
      <c r="R746" s="259"/>
      <c r="S746" s="259"/>
      <c r="T746" s="260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61" t="s">
        <v>174</v>
      </c>
      <c r="AU746" s="261" t="s">
        <v>87</v>
      </c>
      <c r="AV746" s="14" t="s">
        <v>87</v>
      </c>
      <c r="AW746" s="14" t="s">
        <v>34</v>
      </c>
      <c r="AX746" s="14" t="s">
        <v>78</v>
      </c>
      <c r="AY746" s="261" t="s">
        <v>165</v>
      </c>
    </row>
    <row r="747" s="13" customFormat="1">
      <c r="A747" s="13"/>
      <c r="B747" s="240"/>
      <c r="C747" s="241"/>
      <c r="D747" s="242" t="s">
        <v>174</v>
      </c>
      <c r="E747" s="243" t="s">
        <v>1</v>
      </c>
      <c r="F747" s="244" t="s">
        <v>763</v>
      </c>
      <c r="G747" s="241"/>
      <c r="H747" s="243" t="s">
        <v>1</v>
      </c>
      <c r="I747" s="245"/>
      <c r="J747" s="241"/>
      <c r="K747" s="241"/>
      <c r="L747" s="246"/>
      <c r="M747" s="247"/>
      <c r="N747" s="248"/>
      <c r="O747" s="248"/>
      <c r="P747" s="248"/>
      <c r="Q747" s="248"/>
      <c r="R747" s="248"/>
      <c r="S747" s="248"/>
      <c r="T747" s="249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50" t="s">
        <v>174</v>
      </c>
      <c r="AU747" s="250" t="s">
        <v>87</v>
      </c>
      <c r="AV747" s="13" t="s">
        <v>85</v>
      </c>
      <c r="AW747" s="13" t="s">
        <v>34</v>
      </c>
      <c r="AX747" s="13" t="s">
        <v>78</v>
      </c>
      <c r="AY747" s="250" t="s">
        <v>165</v>
      </c>
    </row>
    <row r="748" s="14" customFormat="1">
      <c r="A748" s="14"/>
      <c r="B748" s="251"/>
      <c r="C748" s="252"/>
      <c r="D748" s="242" t="s">
        <v>174</v>
      </c>
      <c r="E748" s="253" t="s">
        <v>1</v>
      </c>
      <c r="F748" s="254" t="s">
        <v>764</v>
      </c>
      <c r="G748" s="252"/>
      <c r="H748" s="255">
        <v>20.948</v>
      </c>
      <c r="I748" s="256"/>
      <c r="J748" s="252"/>
      <c r="K748" s="252"/>
      <c r="L748" s="257"/>
      <c r="M748" s="258"/>
      <c r="N748" s="259"/>
      <c r="O748" s="259"/>
      <c r="P748" s="259"/>
      <c r="Q748" s="259"/>
      <c r="R748" s="259"/>
      <c r="S748" s="259"/>
      <c r="T748" s="260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61" t="s">
        <v>174</v>
      </c>
      <c r="AU748" s="261" t="s">
        <v>87</v>
      </c>
      <c r="AV748" s="14" t="s">
        <v>87</v>
      </c>
      <c r="AW748" s="14" t="s">
        <v>34</v>
      </c>
      <c r="AX748" s="14" t="s">
        <v>78</v>
      </c>
      <c r="AY748" s="261" t="s">
        <v>165</v>
      </c>
    </row>
    <row r="749" s="13" customFormat="1">
      <c r="A749" s="13"/>
      <c r="B749" s="240"/>
      <c r="C749" s="241"/>
      <c r="D749" s="242" t="s">
        <v>174</v>
      </c>
      <c r="E749" s="243" t="s">
        <v>1</v>
      </c>
      <c r="F749" s="244" t="s">
        <v>758</v>
      </c>
      <c r="G749" s="241"/>
      <c r="H749" s="243" t="s">
        <v>1</v>
      </c>
      <c r="I749" s="245"/>
      <c r="J749" s="241"/>
      <c r="K749" s="241"/>
      <c r="L749" s="246"/>
      <c r="M749" s="247"/>
      <c r="N749" s="248"/>
      <c r="O749" s="248"/>
      <c r="P749" s="248"/>
      <c r="Q749" s="248"/>
      <c r="R749" s="248"/>
      <c r="S749" s="248"/>
      <c r="T749" s="249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50" t="s">
        <v>174</v>
      </c>
      <c r="AU749" s="250" t="s">
        <v>87</v>
      </c>
      <c r="AV749" s="13" t="s">
        <v>85</v>
      </c>
      <c r="AW749" s="13" t="s">
        <v>34</v>
      </c>
      <c r="AX749" s="13" t="s">
        <v>78</v>
      </c>
      <c r="AY749" s="250" t="s">
        <v>165</v>
      </c>
    </row>
    <row r="750" s="14" customFormat="1">
      <c r="A750" s="14"/>
      <c r="B750" s="251"/>
      <c r="C750" s="252"/>
      <c r="D750" s="242" t="s">
        <v>174</v>
      </c>
      <c r="E750" s="253" t="s">
        <v>1</v>
      </c>
      <c r="F750" s="254" t="s">
        <v>765</v>
      </c>
      <c r="G750" s="252"/>
      <c r="H750" s="255">
        <v>14.263999999999999</v>
      </c>
      <c r="I750" s="256"/>
      <c r="J750" s="252"/>
      <c r="K750" s="252"/>
      <c r="L750" s="257"/>
      <c r="M750" s="258"/>
      <c r="N750" s="259"/>
      <c r="O750" s="259"/>
      <c r="P750" s="259"/>
      <c r="Q750" s="259"/>
      <c r="R750" s="259"/>
      <c r="S750" s="259"/>
      <c r="T750" s="260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61" t="s">
        <v>174</v>
      </c>
      <c r="AU750" s="261" t="s">
        <v>87</v>
      </c>
      <c r="AV750" s="14" t="s">
        <v>87</v>
      </c>
      <c r="AW750" s="14" t="s">
        <v>34</v>
      </c>
      <c r="AX750" s="14" t="s">
        <v>78</v>
      </c>
      <c r="AY750" s="261" t="s">
        <v>165</v>
      </c>
    </row>
    <row r="751" s="15" customFormat="1">
      <c r="A751" s="15"/>
      <c r="B751" s="262"/>
      <c r="C751" s="263"/>
      <c r="D751" s="242" t="s">
        <v>174</v>
      </c>
      <c r="E751" s="264" t="s">
        <v>1</v>
      </c>
      <c r="F751" s="265" t="s">
        <v>189</v>
      </c>
      <c r="G751" s="263"/>
      <c r="H751" s="266">
        <v>1136.2470000000001</v>
      </c>
      <c r="I751" s="267"/>
      <c r="J751" s="263"/>
      <c r="K751" s="263"/>
      <c r="L751" s="268"/>
      <c r="M751" s="269"/>
      <c r="N751" s="270"/>
      <c r="O751" s="270"/>
      <c r="P751" s="270"/>
      <c r="Q751" s="270"/>
      <c r="R751" s="270"/>
      <c r="S751" s="270"/>
      <c r="T751" s="271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72" t="s">
        <v>174</v>
      </c>
      <c r="AU751" s="272" t="s">
        <v>87</v>
      </c>
      <c r="AV751" s="15" t="s">
        <v>172</v>
      </c>
      <c r="AW751" s="15" t="s">
        <v>34</v>
      </c>
      <c r="AX751" s="15" t="s">
        <v>85</v>
      </c>
      <c r="AY751" s="272" t="s">
        <v>165</v>
      </c>
    </row>
    <row r="752" s="2" customFormat="1" ht="44.25" customHeight="1">
      <c r="A752" s="39"/>
      <c r="B752" s="40"/>
      <c r="C752" s="273" t="s">
        <v>799</v>
      </c>
      <c r="D752" s="273" t="s">
        <v>225</v>
      </c>
      <c r="E752" s="274" t="s">
        <v>800</v>
      </c>
      <c r="F752" s="275" t="s">
        <v>801</v>
      </c>
      <c r="G752" s="276" t="s">
        <v>198</v>
      </c>
      <c r="H752" s="277">
        <v>1306.684</v>
      </c>
      <c r="I752" s="278"/>
      <c r="J752" s="279">
        <f>ROUND(I752*H752,2)</f>
        <v>0</v>
      </c>
      <c r="K752" s="275" t="s">
        <v>171</v>
      </c>
      <c r="L752" s="280"/>
      <c r="M752" s="281" t="s">
        <v>1</v>
      </c>
      <c r="N752" s="282" t="s">
        <v>43</v>
      </c>
      <c r="O752" s="92"/>
      <c r="P752" s="236">
        <f>O752*H752</f>
        <v>0</v>
      </c>
      <c r="Q752" s="236">
        <v>0.0054000000000000003</v>
      </c>
      <c r="R752" s="236">
        <f>Q752*H752</f>
        <v>7.0560936000000005</v>
      </c>
      <c r="S752" s="236">
        <v>0</v>
      </c>
      <c r="T752" s="237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38" t="s">
        <v>444</v>
      </c>
      <c r="AT752" s="238" t="s">
        <v>225</v>
      </c>
      <c r="AU752" s="238" t="s">
        <v>87</v>
      </c>
      <c r="AY752" s="18" t="s">
        <v>165</v>
      </c>
      <c r="BE752" s="239">
        <f>IF(N752="základní",J752,0)</f>
        <v>0</v>
      </c>
      <c r="BF752" s="239">
        <f>IF(N752="snížená",J752,0)</f>
        <v>0</v>
      </c>
      <c r="BG752" s="239">
        <f>IF(N752="zákl. přenesená",J752,0)</f>
        <v>0</v>
      </c>
      <c r="BH752" s="239">
        <f>IF(N752="sníž. přenesená",J752,0)</f>
        <v>0</v>
      </c>
      <c r="BI752" s="239">
        <f>IF(N752="nulová",J752,0)</f>
        <v>0</v>
      </c>
      <c r="BJ752" s="18" t="s">
        <v>85</v>
      </c>
      <c r="BK752" s="239">
        <f>ROUND(I752*H752,2)</f>
        <v>0</v>
      </c>
      <c r="BL752" s="18" t="s">
        <v>284</v>
      </c>
      <c r="BM752" s="238" t="s">
        <v>802</v>
      </c>
    </row>
    <row r="753" s="14" customFormat="1">
      <c r="A753" s="14"/>
      <c r="B753" s="251"/>
      <c r="C753" s="252"/>
      <c r="D753" s="242" t="s">
        <v>174</v>
      </c>
      <c r="E753" s="252"/>
      <c r="F753" s="254" t="s">
        <v>803</v>
      </c>
      <c r="G753" s="252"/>
      <c r="H753" s="255">
        <v>1306.684</v>
      </c>
      <c r="I753" s="256"/>
      <c r="J753" s="252"/>
      <c r="K753" s="252"/>
      <c r="L753" s="257"/>
      <c r="M753" s="258"/>
      <c r="N753" s="259"/>
      <c r="O753" s="259"/>
      <c r="P753" s="259"/>
      <c r="Q753" s="259"/>
      <c r="R753" s="259"/>
      <c r="S753" s="259"/>
      <c r="T753" s="260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61" t="s">
        <v>174</v>
      </c>
      <c r="AU753" s="261" t="s">
        <v>87</v>
      </c>
      <c r="AV753" s="14" t="s">
        <v>87</v>
      </c>
      <c r="AW753" s="14" t="s">
        <v>4</v>
      </c>
      <c r="AX753" s="14" t="s">
        <v>85</v>
      </c>
      <c r="AY753" s="261" t="s">
        <v>165</v>
      </c>
    </row>
    <row r="754" s="2" customFormat="1" ht="62.7" customHeight="1">
      <c r="A754" s="39"/>
      <c r="B754" s="40"/>
      <c r="C754" s="227" t="s">
        <v>804</v>
      </c>
      <c r="D754" s="227" t="s">
        <v>167</v>
      </c>
      <c r="E754" s="228" t="s">
        <v>805</v>
      </c>
      <c r="F754" s="229" t="s">
        <v>806</v>
      </c>
      <c r="G754" s="230" t="s">
        <v>198</v>
      </c>
      <c r="H754" s="231">
        <v>1036.194</v>
      </c>
      <c r="I754" s="232"/>
      <c r="J754" s="233">
        <f>ROUND(I754*H754,2)</f>
        <v>0</v>
      </c>
      <c r="K754" s="229" t="s">
        <v>171</v>
      </c>
      <c r="L754" s="45"/>
      <c r="M754" s="234" t="s">
        <v>1</v>
      </c>
      <c r="N754" s="235" t="s">
        <v>43</v>
      </c>
      <c r="O754" s="92"/>
      <c r="P754" s="236">
        <f>O754*H754</f>
        <v>0</v>
      </c>
      <c r="Q754" s="236">
        <v>0.00014224800000000001</v>
      </c>
      <c r="R754" s="236">
        <f>Q754*H754</f>
        <v>0.14739652411199999</v>
      </c>
      <c r="S754" s="236">
        <v>0</v>
      </c>
      <c r="T754" s="237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38" t="s">
        <v>284</v>
      </c>
      <c r="AT754" s="238" t="s">
        <v>167</v>
      </c>
      <c r="AU754" s="238" t="s">
        <v>87</v>
      </c>
      <c r="AY754" s="18" t="s">
        <v>165</v>
      </c>
      <c r="BE754" s="239">
        <f>IF(N754="základní",J754,0)</f>
        <v>0</v>
      </c>
      <c r="BF754" s="239">
        <f>IF(N754="snížená",J754,0)</f>
        <v>0</v>
      </c>
      <c r="BG754" s="239">
        <f>IF(N754="zákl. přenesená",J754,0)</f>
        <v>0</v>
      </c>
      <c r="BH754" s="239">
        <f>IF(N754="sníž. přenesená",J754,0)</f>
        <v>0</v>
      </c>
      <c r="BI754" s="239">
        <f>IF(N754="nulová",J754,0)</f>
        <v>0</v>
      </c>
      <c r="BJ754" s="18" t="s">
        <v>85</v>
      </c>
      <c r="BK754" s="239">
        <f>ROUND(I754*H754,2)</f>
        <v>0</v>
      </c>
      <c r="BL754" s="18" t="s">
        <v>284</v>
      </c>
      <c r="BM754" s="238" t="s">
        <v>807</v>
      </c>
    </row>
    <row r="755" s="13" customFormat="1">
      <c r="A755" s="13"/>
      <c r="B755" s="240"/>
      <c r="C755" s="241"/>
      <c r="D755" s="242" t="s">
        <v>174</v>
      </c>
      <c r="E755" s="243" t="s">
        <v>1</v>
      </c>
      <c r="F755" s="244" t="s">
        <v>756</v>
      </c>
      <c r="G755" s="241"/>
      <c r="H755" s="243" t="s">
        <v>1</v>
      </c>
      <c r="I755" s="245"/>
      <c r="J755" s="241"/>
      <c r="K755" s="241"/>
      <c r="L755" s="246"/>
      <c r="M755" s="247"/>
      <c r="N755" s="248"/>
      <c r="O755" s="248"/>
      <c r="P755" s="248"/>
      <c r="Q755" s="248"/>
      <c r="R755" s="248"/>
      <c r="S755" s="248"/>
      <c r="T755" s="249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50" t="s">
        <v>174</v>
      </c>
      <c r="AU755" s="250" t="s">
        <v>87</v>
      </c>
      <c r="AV755" s="13" t="s">
        <v>85</v>
      </c>
      <c r="AW755" s="13" t="s">
        <v>34</v>
      </c>
      <c r="AX755" s="13" t="s">
        <v>78</v>
      </c>
      <c r="AY755" s="250" t="s">
        <v>165</v>
      </c>
    </row>
    <row r="756" s="14" customFormat="1">
      <c r="A756" s="14"/>
      <c r="B756" s="251"/>
      <c r="C756" s="252"/>
      <c r="D756" s="242" t="s">
        <v>174</v>
      </c>
      <c r="E756" s="253" t="s">
        <v>1</v>
      </c>
      <c r="F756" s="254" t="s">
        <v>757</v>
      </c>
      <c r="G756" s="252"/>
      <c r="H756" s="255">
        <v>220.57400000000001</v>
      </c>
      <c r="I756" s="256"/>
      <c r="J756" s="252"/>
      <c r="K756" s="252"/>
      <c r="L756" s="257"/>
      <c r="M756" s="258"/>
      <c r="N756" s="259"/>
      <c r="O756" s="259"/>
      <c r="P756" s="259"/>
      <c r="Q756" s="259"/>
      <c r="R756" s="259"/>
      <c r="S756" s="259"/>
      <c r="T756" s="260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61" t="s">
        <v>174</v>
      </c>
      <c r="AU756" s="261" t="s">
        <v>87</v>
      </c>
      <c r="AV756" s="14" t="s">
        <v>87</v>
      </c>
      <c r="AW756" s="14" t="s">
        <v>34</v>
      </c>
      <c r="AX756" s="14" t="s">
        <v>78</v>
      </c>
      <c r="AY756" s="261" t="s">
        <v>165</v>
      </c>
    </row>
    <row r="757" s="13" customFormat="1">
      <c r="A757" s="13"/>
      <c r="B757" s="240"/>
      <c r="C757" s="241"/>
      <c r="D757" s="242" t="s">
        <v>174</v>
      </c>
      <c r="E757" s="243" t="s">
        <v>1</v>
      </c>
      <c r="F757" s="244" t="s">
        <v>758</v>
      </c>
      <c r="G757" s="241"/>
      <c r="H757" s="243" t="s">
        <v>1</v>
      </c>
      <c r="I757" s="245"/>
      <c r="J757" s="241"/>
      <c r="K757" s="241"/>
      <c r="L757" s="246"/>
      <c r="M757" s="247"/>
      <c r="N757" s="248"/>
      <c r="O757" s="248"/>
      <c r="P757" s="248"/>
      <c r="Q757" s="248"/>
      <c r="R757" s="248"/>
      <c r="S757" s="248"/>
      <c r="T757" s="249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50" t="s">
        <v>174</v>
      </c>
      <c r="AU757" s="250" t="s">
        <v>87</v>
      </c>
      <c r="AV757" s="13" t="s">
        <v>85</v>
      </c>
      <c r="AW757" s="13" t="s">
        <v>34</v>
      </c>
      <c r="AX757" s="13" t="s">
        <v>78</v>
      </c>
      <c r="AY757" s="250" t="s">
        <v>165</v>
      </c>
    </row>
    <row r="758" s="14" customFormat="1">
      <c r="A758" s="14"/>
      <c r="B758" s="251"/>
      <c r="C758" s="252"/>
      <c r="D758" s="242" t="s">
        <v>174</v>
      </c>
      <c r="E758" s="253" t="s">
        <v>1</v>
      </c>
      <c r="F758" s="254" t="s">
        <v>808</v>
      </c>
      <c r="G758" s="252"/>
      <c r="H758" s="255">
        <v>24.492000000000001</v>
      </c>
      <c r="I758" s="256"/>
      <c r="J758" s="252"/>
      <c r="K758" s="252"/>
      <c r="L758" s="257"/>
      <c r="M758" s="258"/>
      <c r="N758" s="259"/>
      <c r="O758" s="259"/>
      <c r="P758" s="259"/>
      <c r="Q758" s="259"/>
      <c r="R758" s="259"/>
      <c r="S758" s="259"/>
      <c r="T758" s="260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61" t="s">
        <v>174</v>
      </c>
      <c r="AU758" s="261" t="s">
        <v>87</v>
      </c>
      <c r="AV758" s="14" t="s">
        <v>87</v>
      </c>
      <c r="AW758" s="14" t="s">
        <v>34</v>
      </c>
      <c r="AX758" s="14" t="s">
        <v>78</v>
      </c>
      <c r="AY758" s="261" t="s">
        <v>165</v>
      </c>
    </row>
    <row r="759" s="13" customFormat="1">
      <c r="A759" s="13"/>
      <c r="B759" s="240"/>
      <c r="C759" s="241"/>
      <c r="D759" s="242" t="s">
        <v>174</v>
      </c>
      <c r="E759" s="243" t="s">
        <v>1</v>
      </c>
      <c r="F759" s="244" t="s">
        <v>760</v>
      </c>
      <c r="G759" s="241"/>
      <c r="H759" s="243" t="s">
        <v>1</v>
      </c>
      <c r="I759" s="245"/>
      <c r="J759" s="241"/>
      <c r="K759" s="241"/>
      <c r="L759" s="246"/>
      <c r="M759" s="247"/>
      <c r="N759" s="248"/>
      <c r="O759" s="248"/>
      <c r="P759" s="248"/>
      <c r="Q759" s="248"/>
      <c r="R759" s="248"/>
      <c r="S759" s="248"/>
      <c r="T759" s="249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50" t="s">
        <v>174</v>
      </c>
      <c r="AU759" s="250" t="s">
        <v>87</v>
      </c>
      <c r="AV759" s="13" t="s">
        <v>85</v>
      </c>
      <c r="AW759" s="13" t="s">
        <v>34</v>
      </c>
      <c r="AX759" s="13" t="s">
        <v>78</v>
      </c>
      <c r="AY759" s="250" t="s">
        <v>165</v>
      </c>
    </row>
    <row r="760" s="14" customFormat="1">
      <c r="A760" s="14"/>
      <c r="B760" s="251"/>
      <c r="C760" s="252"/>
      <c r="D760" s="242" t="s">
        <v>174</v>
      </c>
      <c r="E760" s="253" t="s">
        <v>1</v>
      </c>
      <c r="F760" s="254" t="s">
        <v>761</v>
      </c>
      <c r="G760" s="252"/>
      <c r="H760" s="255">
        <v>694.62</v>
      </c>
      <c r="I760" s="256"/>
      <c r="J760" s="252"/>
      <c r="K760" s="252"/>
      <c r="L760" s="257"/>
      <c r="M760" s="258"/>
      <c r="N760" s="259"/>
      <c r="O760" s="259"/>
      <c r="P760" s="259"/>
      <c r="Q760" s="259"/>
      <c r="R760" s="259"/>
      <c r="S760" s="259"/>
      <c r="T760" s="260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61" t="s">
        <v>174</v>
      </c>
      <c r="AU760" s="261" t="s">
        <v>87</v>
      </c>
      <c r="AV760" s="14" t="s">
        <v>87</v>
      </c>
      <c r="AW760" s="14" t="s">
        <v>34</v>
      </c>
      <c r="AX760" s="14" t="s">
        <v>78</v>
      </c>
      <c r="AY760" s="261" t="s">
        <v>165</v>
      </c>
    </row>
    <row r="761" s="13" customFormat="1">
      <c r="A761" s="13"/>
      <c r="B761" s="240"/>
      <c r="C761" s="241"/>
      <c r="D761" s="242" t="s">
        <v>174</v>
      </c>
      <c r="E761" s="243" t="s">
        <v>1</v>
      </c>
      <c r="F761" s="244" t="s">
        <v>758</v>
      </c>
      <c r="G761" s="241"/>
      <c r="H761" s="243" t="s">
        <v>1</v>
      </c>
      <c r="I761" s="245"/>
      <c r="J761" s="241"/>
      <c r="K761" s="241"/>
      <c r="L761" s="246"/>
      <c r="M761" s="247"/>
      <c r="N761" s="248"/>
      <c r="O761" s="248"/>
      <c r="P761" s="248"/>
      <c r="Q761" s="248"/>
      <c r="R761" s="248"/>
      <c r="S761" s="248"/>
      <c r="T761" s="249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50" t="s">
        <v>174</v>
      </c>
      <c r="AU761" s="250" t="s">
        <v>87</v>
      </c>
      <c r="AV761" s="13" t="s">
        <v>85</v>
      </c>
      <c r="AW761" s="13" t="s">
        <v>34</v>
      </c>
      <c r="AX761" s="13" t="s">
        <v>78</v>
      </c>
      <c r="AY761" s="250" t="s">
        <v>165</v>
      </c>
    </row>
    <row r="762" s="14" customFormat="1">
      <c r="A762" s="14"/>
      <c r="B762" s="251"/>
      <c r="C762" s="252"/>
      <c r="D762" s="242" t="s">
        <v>174</v>
      </c>
      <c r="E762" s="253" t="s">
        <v>1</v>
      </c>
      <c r="F762" s="254" t="s">
        <v>809</v>
      </c>
      <c r="G762" s="252"/>
      <c r="H762" s="255">
        <v>68.427999999999997</v>
      </c>
      <c r="I762" s="256"/>
      <c r="J762" s="252"/>
      <c r="K762" s="252"/>
      <c r="L762" s="257"/>
      <c r="M762" s="258"/>
      <c r="N762" s="259"/>
      <c r="O762" s="259"/>
      <c r="P762" s="259"/>
      <c r="Q762" s="259"/>
      <c r="R762" s="259"/>
      <c r="S762" s="259"/>
      <c r="T762" s="260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61" t="s">
        <v>174</v>
      </c>
      <c r="AU762" s="261" t="s">
        <v>87</v>
      </c>
      <c r="AV762" s="14" t="s">
        <v>87</v>
      </c>
      <c r="AW762" s="14" t="s">
        <v>34</v>
      </c>
      <c r="AX762" s="14" t="s">
        <v>78</v>
      </c>
      <c r="AY762" s="261" t="s">
        <v>165</v>
      </c>
    </row>
    <row r="763" s="13" customFormat="1">
      <c r="A763" s="13"/>
      <c r="B763" s="240"/>
      <c r="C763" s="241"/>
      <c r="D763" s="242" t="s">
        <v>174</v>
      </c>
      <c r="E763" s="243" t="s">
        <v>1</v>
      </c>
      <c r="F763" s="244" t="s">
        <v>763</v>
      </c>
      <c r="G763" s="241"/>
      <c r="H763" s="243" t="s">
        <v>1</v>
      </c>
      <c r="I763" s="245"/>
      <c r="J763" s="241"/>
      <c r="K763" s="241"/>
      <c r="L763" s="246"/>
      <c r="M763" s="247"/>
      <c r="N763" s="248"/>
      <c r="O763" s="248"/>
      <c r="P763" s="248"/>
      <c r="Q763" s="248"/>
      <c r="R763" s="248"/>
      <c r="S763" s="248"/>
      <c r="T763" s="249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50" t="s">
        <v>174</v>
      </c>
      <c r="AU763" s="250" t="s">
        <v>87</v>
      </c>
      <c r="AV763" s="13" t="s">
        <v>85</v>
      </c>
      <c r="AW763" s="13" t="s">
        <v>34</v>
      </c>
      <c r="AX763" s="13" t="s">
        <v>78</v>
      </c>
      <c r="AY763" s="250" t="s">
        <v>165</v>
      </c>
    </row>
    <row r="764" s="14" customFormat="1">
      <c r="A764" s="14"/>
      <c r="B764" s="251"/>
      <c r="C764" s="252"/>
      <c r="D764" s="242" t="s">
        <v>174</v>
      </c>
      <c r="E764" s="253" t="s">
        <v>1</v>
      </c>
      <c r="F764" s="254" t="s">
        <v>764</v>
      </c>
      <c r="G764" s="252"/>
      <c r="H764" s="255">
        <v>20.948</v>
      </c>
      <c r="I764" s="256"/>
      <c r="J764" s="252"/>
      <c r="K764" s="252"/>
      <c r="L764" s="257"/>
      <c r="M764" s="258"/>
      <c r="N764" s="259"/>
      <c r="O764" s="259"/>
      <c r="P764" s="259"/>
      <c r="Q764" s="259"/>
      <c r="R764" s="259"/>
      <c r="S764" s="259"/>
      <c r="T764" s="260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61" t="s">
        <v>174</v>
      </c>
      <c r="AU764" s="261" t="s">
        <v>87</v>
      </c>
      <c r="AV764" s="14" t="s">
        <v>87</v>
      </c>
      <c r="AW764" s="14" t="s">
        <v>34</v>
      </c>
      <c r="AX764" s="14" t="s">
        <v>78</v>
      </c>
      <c r="AY764" s="261" t="s">
        <v>165</v>
      </c>
    </row>
    <row r="765" s="13" customFormat="1">
      <c r="A765" s="13"/>
      <c r="B765" s="240"/>
      <c r="C765" s="241"/>
      <c r="D765" s="242" t="s">
        <v>174</v>
      </c>
      <c r="E765" s="243" t="s">
        <v>1</v>
      </c>
      <c r="F765" s="244" t="s">
        <v>758</v>
      </c>
      <c r="G765" s="241"/>
      <c r="H765" s="243" t="s">
        <v>1</v>
      </c>
      <c r="I765" s="245"/>
      <c r="J765" s="241"/>
      <c r="K765" s="241"/>
      <c r="L765" s="246"/>
      <c r="M765" s="247"/>
      <c r="N765" s="248"/>
      <c r="O765" s="248"/>
      <c r="P765" s="248"/>
      <c r="Q765" s="248"/>
      <c r="R765" s="248"/>
      <c r="S765" s="248"/>
      <c r="T765" s="249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50" t="s">
        <v>174</v>
      </c>
      <c r="AU765" s="250" t="s">
        <v>87</v>
      </c>
      <c r="AV765" s="13" t="s">
        <v>85</v>
      </c>
      <c r="AW765" s="13" t="s">
        <v>34</v>
      </c>
      <c r="AX765" s="13" t="s">
        <v>78</v>
      </c>
      <c r="AY765" s="250" t="s">
        <v>165</v>
      </c>
    </row>
    <row r="766" s="14" customFormat="1">
      <c r="A766" s="14"/>
      <c r="B766" s="251"/>
      <c r="C766" s="252"/>
      <c r="D766" s="242" t="s">
        <v>174</v>
      </c>
      <c r="E766" s="253" t="s">
        <v>1</v>
      </c>
      <c r="F766" s="254" t="s">
        <v>810</v>
      </c>
      <c r="G766" s="252"/>
      <c r="H766" s="255">
        <v>7.1319999999999997</v>
      </c>
      <c r="I766" s="256"/>
      <c r="J766" s="252"/>
      <c r="K766" s="252"/>
      <c r="L766" s="257"/>
      <c r="M766" s="258"/>
      <c r="N766" s="259"/>
      <c r="O766" s="259"/>
      <c r="P766" s="259"/>
      <c r="Q766" s="259"/>
      <c r="R766" s="259"/>
      <c r="S766" s="259"/>
      <c r="T766" s="260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61" t="s">
        <v>174</v>
      </c>
      <c r="AU766" s="261" t="s">
        <v>87</v>
      </c>
      <c r="AV766" s="14" t="s">
        <v>87</v>
      </c>
      <c r="AW766" s="14" t="s">
        <v>34</v>
      </c>
      <c r="AX766" s="14" t="s">
        <v>78</v>
      </c>
      <c r="AY766" s="261" t="s">
        <v>165</v>
      </c>
    </row>
    <row r="767" s="15" customFormat="1">
      <c r="A767" s="15"/>
      <c r="B767" s="262"/>
      <c r="C767" s="263"/>
      <c r="D767" s="242" t="s">
        <v>174</v>
      </c>
      <c r="E767" s="264" t="s">
        <v>1</v>
      </c>
      <c r="F767" s="265" t="s">
        <v>189</v>
      </c>
      <c r="G767" s="263"/>
      <c r="H767" s="266">
        <v>1036.194</v>
      </c>
      <c r="I767" s="267"/>
      <c r="J767" s="263"/>
      <c r="K767" s="263"/>
      <c r="L767" s="268"/>
      <c r="M767" s="269"/>
      <c r="N767" s="270"/>
      <c r="O767" s="270"/>
      <c r="P767" s="270"/>
      <c r="Q767" s="270"/>
      <c r="R767" s="270"/>
      <c r="S767" s="270"/>
      <c r="T767" s="271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72" t="s">
        <v>174</v>
      </c>
      <c r="AU767" s="272" t="s">
        <v>87</v>
      </c>
      <c r="AV767" s="15" t="s">
        <v>172</v>
      </c>
      <c r="AW767" s="15" t="s">
        <v>34</v>
      </c>
      <c r="AX767" s="15" t="s">
        <v>85</v>
      </c>
      <c r="AY767" s="272" t="s">
        <v>165</v>
      </c>
    </row>
    <row r="768" s="2" customFormat="1" ht="24.15" customHeight="1">
      <c r="A768" s="39"/>
      <c r="B768" s="40"/>
      <c r="C768" s="273" t="s">
        <v>811</v>
      </c>
      <c r="D768" s="273" t="s">
        <v>225</v>
      </c>
      <c r="E768" s="274" t="s">
        <v>812</v>
      </c>
      <c r="F768" s="275" t="s">
        <v>813</v>
      </c>
      <c r="G768" s="276" t="s">
        <v>198</v>
      </c>
      <c r="H768" s="277">
        <v>1191.6230000000001</v>
      </c>
      <c r="I768" s="278"/>
      <c r="J768" s="279">
        <f>ROUND(I768*H768,2)</f>
        <v>0</v>
      </c>
      <c r="K768" s="275" t="s">
        <v>171</v>
      </c>
      <c r="L768" s="280"/>
      <c r="M768" s="281" t="s">
        <v>1</v>
      </c>
      <c r="N768" s="282" t="s">
        <v>43</v>
      </c>
      <c r="O768" s="92"/>
      <c r="P768" s="236">
        <f>O768*H768</f>
        <v>0</v>
      </c>
      <c r="Q768" s="236">
        <v>0.0019</v>
      </c>
      <c r="R768" s="236">
        <f>Q768*H768</f>
        <v>2.2640837</v>
      </c>
      <c r="S768" s="236">
        <v>0</v>
      </c>
      <c r="T768" s="237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38" t="s">
        <v>444</v>
      </c>
      <c r="AT768" s="238" t="s">
        <v>225</v>
      </c>
      <c r="AU768" s="238" t="s">
        <v>87</v>
      </c>
      <c r="AY768" s="18" t="s">
        <v>165</v>
      </c>
      <c r="BE768" s="239">
        <f>IF(N768="základní",J768,0)</f>
        <v>0</v>
      </c>
      <c r="BF768" s="239">
        <f>IF(N768="snížená",J768,0)</f>
        <v>0</v>
      </c>
      <c r="BG768" s="239">
        <f>IF(N768="zákl. přenesená",J768,0)</f>
        <v>0</v>
      </c>
      <c r="BH768" s="239">
        <f>IF(N768="sníž. přenesená",J768,0)</f>
        <v>0</v>
      </c>
      <c r="BI768" s="239">
        <f>IF(N768="nulová",J768,0)</f>
        <v>0</v>
      </c>
      <c r="BJ768" s="18" t="s">
        <v>85</v>
      </c>
      <c r="BK768" s="239">
        <f>ROUND(I768*H768,2)</f>
        <v>0</v>
      </c>
      <c r="BL768" s="18" t="s">
        <v>284</v>
      </c>
      <c r="BM768" s="238" t="s">
        <v>814</v>
      </c>
    </row>
    <row r="769" s="14" customFormat="1">
      <c r="A769" s="14"/>
      <c r="B769" s="251"/>
      <c r="C769" s="252"/>
      <c r="D769" s="242" t="s">
        <v>174</v>
      </c>
      <c r="E769" s="252"/>
      <c r="F769" s="254" t="s">
        <v>815</v>
      </c>
      <c r="G769" s="252"/>
      <c r="H769" s="255">
        <v>1191.6230000000001</v>
      </c>
      <c r="I769" s="256"/>
      <c r="J769" s="252"/>
      <c r="K769" s="252"/>
      <c r="L769" s="257"/>
      <c r="M769" s="258"/>
      <c r="N769" s="259"/>
      <c r="O769" s="259"/>
      <c r="P769" s="259"/>
      <c r="Q769" s="259"/>
      <c r="R769" s="259"/>
      <c r="S769" s="259"/>
      <c r="T769" s="260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61" t="s">
        <v>174</v>
      </c>
      <c r="AU769" s="261" t="s">
        <v>87</v>
      </c>
      <c r="AV769" s="14" t="s">
        <v>87</v>
      </c>
      <c r="AW769" s="14" t="s">
        <v>4</v>
      </c>
      <c r="AX769" s="14" t="s">
        <v>85</v>
      </c>
      <c r="AY769" s="261" t="s">
        <v>165</v>
      </c>
    </row>
    <row r="770" s="2" customFormat="1" ht="33" customHeight="1">
      <c r="A770" s="39"/>
      <c r="B770" s="40"/>
      <c r="C770" s="227" t="s">
        <v>816</v>
      </c>
      <c r="D770" s="227" t="s">
        <v>167</v>
      </c>
      <c r="E770" s="228" t="s">
        <v>817</v>
      </c>
      <c r="F770" s="229" t="s">
        <v>818</v>
      </c>
      <c r="G770" s="230" t="s">
        <v>198</v>
      </c>
      <c r="H770" s="231">
        <v>1036.194</v>
      </c>
      <c r="I770" s="232"/>
      <c r="J770" s="233">
        <f>ROUND(I770*H770,2)</f>
        <v>0</v>
      </c>
      <c r="K770" s="229" t="s">
        <v>171</v>
      </c>
      <c r="L770" s="45"/>
      <c r="M770" s="234" t="s">
        <v>1</v>
      </c>
      <c r="N770" s="235" t="s">
        <v>43</v>
      </c>
      <c r="O770" s="92"/>
      <c r="P770" s="236">
        <f>O770*H770</f>
        <v>0</v>
      </c>
      <c r="Q770" s="236">
        <v>0</v>
      </c>
      <c r="R770" s="236">
        <f>Q770*H770</f>
        <v>0</v>
      </c>
      <c r="S770" s="236">
        <v>0</v>
      </c>
      <c r="T770" s="237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38" t="s">
        <v>284</v>
      </c>
      <c r="AT770" s="238" t="s">
        <v>167</v>
      </c>
      <c r="AU770" s="238" t="s">
        <v>87</v>
      </c>
      <c r="AY770" s="18" t="s">
        <v>165</v>
      </c>
      <c r="BE770" s="239">
        <f>IF(N770="základní",J770,0)</f>
        <v>0</v>
      </c>
      <c r="BF770" s="239">
        <f>IF(N770="snížená",J770,0)</f>
        <v>0</v>
      </c>
      <c r="BG770" s="239">
        <f>IF(N770="zákl. přenesená",J770,0)</f>
        <v>0</v>
      </c>
      <c r="BH770" s="239">
        <f>IF(N770="sníž. přenesená",J770,0)</f>
        <v>0</v>
      </c>
      <c r="BI770" s="239">
        <f>IF(N770="nulová",J770,0)</f>
        <v>0</v>
      </c>
      <c r="BJ770" s="18" t="s">
        <v>85</v>
      </c>
      <c r="BK770" s="239">
        <f>ROUND(I770*H770,2)</f>
        <v>0</v>
      </c>
      <c r="BL770" s="18" t="s">
        <v>284</v>
      </c>
      <c r="BM770" s="238" t="s">
        <v>819</v>
      </c>
    </row>
    <row r="771" s="13" customFormat="1">
      <c r="A771" s="13"/>
      <c r="B771" s="240"/>
      <c r="C771" s="241"/>
      <c r="D771" s="242" t="s">
        <v>174</v>
      </c>
      <c r="E771" s="243" t="s">
        <v>1</v>
      </c>
      <c r="F771" s="244" t="s">
        <v>756</v>
      </c>
      <c r="G771" s="241"/>
      <c r="H771" s="243" t="s">
        <v>1</v>
      </c>
      <c r="I771" s="245"/>
      <c r="J771" s="241"/>
      <c r="K771" s="241"/>
      <c r="L771" s="246"/>
      <c r="M771" s="247"/>
      <c r="N771" s="248"/>
      <c r="O771" s="248"/>
      <c r="P771" s="248"/>
      <c r="Q771" s="248"/>
      <c r="R771" s="248"/>
      <c r="S771" s="248"/>
      <c r="T771" s="249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50" t="s">
        <v>174</v>
      </c>
      <c r="AU771" s="250" t="s">
        <v>87</v>
      </c>
      <c r="AV771" s="13" t="s">
        <v>85</v>
      </c>
      <c r="AW771" s="13" t="s">
        <v>34</v>
      </c>
      <c r="AX771" s="13" t="s">
        <v>78</v>
      </c>
      <c r="AY771" s="250" t="s">
        <v>165</v>
      </c>
    </row>
    <row r="772" s="14" customFormat="1">
      <c r="A772" s="14"/>
      <c r="B772" s="251"/>
      <c r="C772" s="252"/>
      <c r="D772" s="242" t="s">
        <v>174</v>
      </c>
      <c r="E772" s="253" t="s">
        <v>1</v>
      </c>
      <c r="F772" s="254" t="s">
        <v>757</v>
      </c>
      <c r="G772" s="252"/>
      <c r="H772" s="255">
        <v>220.57400000000001</v>
      </c>
      <c r="I772" s="256"/>
      <c r="J772" s="252"/>
      <c r="K772" s="252"/>
      <c r="L772" s="257"/>
      <c r="M772" s="258"/>
      <c r="N772" s="259"/>
      <c r="O772" s="259"/>
      <c r="P772" s="259"/>
      <c r="Q772" s="259"/>
      <c r="R772" s="259"/>
      <c r="S772" s="259"/>
      <c r="T772" s="260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61" t="s">
        <v>174</v>
      </c>
      <c r="AU772" s="261" t="s">
        <v>87</v>
      </c>
      <c r="AV772" s="14" t="s">
        <v>87</v>
      </c>
      <c r="AW772" s="14" t="s">
        <v>34</v>
      </c>
      <c r="AX772" s="14" t="s">
        <v>78</v>
      </c>
      <c r="AY772" s="261" t="s">
        <v>165</v>
      </c>
    </row>
    <row r="773" s="13" customFormat="1">
      <c r="A773" s="13"/>
      <c r="B773" s="240"/>
      <c r="C773" s="241"/>
      <c r="D773" s="242" t="s">
        <v>174</v>
      </c>
      <c r="E773" s="243" t="s">
        <v>1</v>
      </c>
      <c r="F773" s="244" t="s">
        <v>758</v>
      </c>
      <c r="G773" s="241"/>
      <c r="H773" s="243" t="s">
        <v>1</v>
      </c>
      <c r="I773" s="245"/>
      <c r="J773" s="241"/>
      <c r="K773" s="241"/>
      <c r="L773" s="246"/>
      <c r="M773" s="247"/>
      <c r="N773" s="248"/>
      <c r="O773" s="248"/>
      <c r="P773" s="248"/>
      <c r="Q773" s="248"/>
      <c r="R773" s="248"/>
      <c r="S773" s="248"/>
      <c r="T773" s="249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50" t="s">
        <v>174</v>
      </c>
      <c r="AU773" s="250" t="s">
        <v>87</v>
      </c>
      <c r="AV773" s="13" t="s">
        <v>85</v>
      </c>
      <c r="AW773" s="13" t="s">
        <v>34</v>
      </c>
      <c r="AX773" s="13" t="s">
        <v>78</v>
      </c>
      <c r="AY773" s="250" t="s">
        <v>165</v>
      </c>
    </row>
    <row r="774" s="14" customFormat="1">
      <c r="A774" s="14"/>
      <c r="B774" s="251"/>
      <c r="C774" s="252"/>
      <c r="D774" s="242" t="s">
        <v>174</v>
      </c>
      <c r="E774" s="253" t="s">
        <v>1</v>
      </c>
      <c r="F774" s="254" t="s">
        <v>808</v>
      </c>
      <c r="G774" s="252"/>
      <c r="H774" s="255">
        <v>24.492000000000001</v>
      </c>
      <c r="I774" s="256"/>
      <c r="J774" s="252"/>
      <c r="K774" s="252"/>
      <c r="L774" s="257"/>
      <c r="M774" s="258"/>
      <c r="N774" s="259"/>
      <c r="O774" s="259"/>
      <c r="P774" s="259"/>
      <c r="Q774" s="259"/>
      <c r="R774" s="259"/>
      <c r="S774" s="259"/>
      <c r="T774" s="260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61" t="s">
        <v>174</v>
      </c>
      <c r="AU774" s="261" t="s">
        <v>87</v>
      </c>
      <c r="AV774" s="14" t="s">
        <v>87</v>
      </c>
      <c r="AW774" s="14" t="s">
        <v>34</v>
      </c>
      <c r="AX774" s="14" t="s">
        <v>78</v>
      </c>
      <c r="AY774" s="261" t="s">
        <v>165</v>
      </c>
    </row>
    <row r="775" s="13" customFormat="1">
      <c r="A775" s="13"/>
      <c r="B775" s="240"/>
      <c r="C775" s="241"/>
      <c r="D775" s="242" t="s">
        <v>174</v>
      </c>
      <c r="E775" s="243" t="s">
        <v>1</v>
      </c>
      <c r="F775" s="244" t="s">
        <v>760</v>
      </c>
      <c r="G775" s="241"/>
      <c r="H775" s="243" t="s">
        <v>1</v>
      </c>
      <c r="I775" s="245"/>
      <c r="J775" s="241"/>
      <c r="K775" s="241"/>
      <c r="L775" s="246"/>
      <c r="M775" s="247"/>
      <c r="N775" s="248"/>
      <c r="O775" s="248"/>
      <c r="P775" s="248"/>
      <c r="Q775" s="248"/>
      <c r="R775" s="248"/>
      <c r="S775" s="248"/>
      <c r="T775" s="249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50" t="s">
        <v>174</v>
      </c>
      <c r="AU775" s="250" t="s">
        <v>87</v>
      </c>
      <c r="AV775" s="13" t="s">
        <v>85</v>
      </c>
      <c r="AW775" s="13" t="s">
        <v>34</v>
      </c>
      <c r="AX775" s="13" t="s">
        <v>78</v>
      </c>
      <c r="AY775" s="250" t="s">
        <v>165</v>
      </c>
    </row>
    <row r="776" s="14" customFormat="1">
      <c r="A776" s="14"/>
      <c r="B776" s="251"/>
      <c r="C776" s="252"/>
      <c r="D776" s="242" t="s">
        <v>174</v>
      </c>
      <c r="E776" s="253" t="s">
        <v>1</v>
      </c>
      <c r="F776" s="254" t="s">
        <v>761</v>
      </c>
      <c r="G776" s="252"/>
      <c r="H776" s="255">
        <v>694.62</v>
      </c>
      <c r="I776" s="256"/>
      <c r="J776" s="252"/>
      <c r="K776" s="252"/>
      <c r="L776" s="257"/>
      <c r="M776" s="258"/>
      <c r="N776" s="259"/>
      <c r="O776" s="259"/>
      <c r="P776" s="259"/>
      <c r="Q776" s="259"/>
      <c r="R776" s="259"/>
      <c r="S776" s="259"/>
      <c r="T776" s="260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61" t="s">
        <v>174</v>
      </c>
      <c r="AU776" s="261" t="s">
        <v>87</v>
      </c>
      <c r="AV776" s="14" t="s">
        <v>87</v>
      </c>
      <c r="AW776" s="14" t="s">
        <v>34</v>
      </c>
      <c r="AX776" s="14" t="s">
        <v>78</v>
      </c>
      <c r="AY776" s="261" t="s">
        <v>165</v>
      </c>
    </row>
    <row r="777" s="13" customFormat="1">
      <c r="A777" s="13"/>
      <c r="B777" s="240"/>
      <c r="C777" s="241"/>
      <c r="D777" s="242" t="s">
        <v>174</v>
      </c>
      <c r="E777" s="243" t="s">
        <v>1</v>
      </c>
      <c r="F777" s="244" t="s">
        <v>758</v>
      </c>
      <c r="G777" s="241"/>
      <c r="H777" s="243" t="s">
        <v>1</v>
      </c>
      <c r="I777" s="245"/>
      <c r="J777" s="241"/>
      <c r="K777" s="241"/>
      <c r="L777" s="246"/>
      <c r="M777" s="247"/>
      <c r="N777" s="248"/>
      <c r="O777" s="248"/>
      <c r="P777" s="248"/>
      <c r="Q777" s="248"/>
      <c r="R777" s="248"/>
      <c r="S777" s="248"/>
      <c r="T777" s="249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50" t="s">
        <v>174</v>
      </c>
      <c r="AU777" s="250" t="s">
        <v>87</v>
      </c>
      <c r="AV777" s="13" t="s">
        <v>85</v>
      </c>
      <c r="AW777" s="13" t="s">
        <v>34</v>
      </c>
      <c r="AX777" s="13" t="s">
        <v>78</v>
      </c>
      <c r="AY777" s="250" t="s">
        <v>165</v>
      </c>
    </row>
    <row r="778" s="14" customFormat="1">
      <c r="A778" s="14"/>
      <c r="B778" s="251"/>
      <c r="C778" s="252"/>
      <c r="D778" s="242" t="s">
        <v>174</v>
      </c>
      <c r="E778" s="253" t="s">
        <v>1</v>
      </c>
      <c r="F778" s="254" t="s">
        <v>809</v>
      </c>
      <c r="G778" s="252"/>
      <c r="H778" s="255">
        <v>68.427999999999997</v>
      </c>
      <c r="I778" s="256"/>
      <c r="J778" s="252"/>
      <c r="K778" s="252"/>
      <c r="L778" s="257"/>
      <c r="M778" s="258"/>
      <c r="N778" s="259"/>
      <c r="O778" s="259"/>
      <c r="P778" s="259"/>
      <c r="Q778" s="259"/>
      <c r="R778" s="259"/>
      <c r="S778" s="259"/>
      <c r="T778" s="260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61" t="s">
        <v>174</v>
      </c>
      <c r="AU778" s="261" t="s">
        <v>87</v>
      </c>
      <c r="AV778" s="14" t="s">
        <v>87</v>
      </c>
      <c r="AW778" s="14" t="s">
        <v>34</v>
      </c>
      <c r="AX778" s="14" t="s">
        <v>78</v>
      </c>
      <c r="AY778" s="261" t="s">
        <v>165</v>
      </c>
    </row>
    <row r="779" s="13" customFormat="1">
      <c r="A779" s="13"/>
      <c r="B779" s="240"/>
      <c r="C779" s="241"/>
      <c r="D779" s="242" t="s">
        <v>174</v>
      </c>
      <c r="E779" s="243" t="s">
        <v>1</v>
      </c>
      <c r="F779" s="244" t="s">
        <v>763</v>
      </c>
      <c r="G779" s="241"/>
      <c r="H779" s="243" t="s">
        <v>1</v>
      </c>
      <c r="I779" s="245"/>
      <c r="J779" s="241"/>
      <c r="K779" s="241"/>
      <c r="L779" s="246"/>
      <c r="M779" s="247"/>
      <c r="N779" s="248"/>
      <c r="O779" s="248"/>
      <c r="P779" s="248"/>
      <c r="Q779" s="248"/>
      <c r="R779" s="248"/>
      <c r="S779" s="248"/>
      <c r="T779" s="249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50" t="s">
        <v>174</v>
      </c>
      <c r="AU779" s="250" t="s">
        <v>87</v>
      </c>
      <c r="AV779" s="13" t="s">
        <v>85</v>
      </c>
      <c r="AW779" s="13" t="s">
        <v>34</v>
      </c>
      <c r="AX779" s="13" t="s">
        <v>78</v>
      </c>
      <c r="AY779" s="250" t="s">
        <v>165</v>
      </c>
    </row>
    <row r="780" s="14" customFormat="1">
      <c r="A780" s="14"/>
      <c r="B780" s="251"/>
      <c r="C780" s="252"/>
      <c r="D780" s="242" t="s">
        <v>174</v>
      </c>
      <c r="E780" s="253" t="s">
        <v>1</v>
      </c>
      <c r="F780" s="254" t="s">
        <v>764</v>
      </c>
      <c r="G780" s="252"/>
      <c r="H780" s="255">
        <v>20.948</v>
      </c>
      <c r="I780" s="256"/>
      <c r="J780" s="252"/>
      <c r="K780" s="252"/>
      <c r="L780" s="257"/>
      <c r="M780" s="258"/>
      <c r="N780" s="259"/>
      <c r="O780" s="259"/>
      <c r="P780" s="259"/>
      <c r="Q780" s="259"/>
      <c r="R780" s="259"/>
      <c r="S780" s="259"/>
      <c r="T780" s="260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61" t="s">
        <v>174</v>
      </c>
      <c r="AU780" s="261" t="s">
        <v>87</v>
      </c>
      <c r="AV780" s="14" t="s">
        <v>87</v>
      </c>
      <c r="AW780" s="14" t="s">
        <v>34</v>
      </c>
      <c r="AX780" s="14" t="s">
        <v>78</v>
      </c>
      <c r="AY780" s="261" t="s">
        <v>165</v>
      </c>
    </row>
    <row r="781" s="13" customFormat="1">
      <c r="A781" s="13"/>
      <c r="B781" s="240"/>
      <c r="C781" s="241"/>
      <c r="D781" s="242" t="s">
        <v>174</v>
      </c>
      <c r="E781" s="243" t="s">
        <v>1</v>
      </c>
      <c r="F781" s="244" t="s">
        <v>758</v>
      </c>
      <c r="G781" s="241"/>
      <c r="H781" s="243" t="s">
        <v>1</v>
      </c>
      <c r="I781" s="245"/>
      <c r="J781" s="241"/>
      <c r="K781" s="241"/>
      <c r="L781" s="246"/>
      <c r="M781" s="247"/>
      <c r="N781" s="248"/>
      <c r="O781" s="248"/>
      <c r="P781" s="248"/>
      <c r="Q781" s="248"/>
      <c r="R781" s="248"/>
      <c r="S781" s="248"/>
      <c r="T781" s="249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50" t="s">
        <v>174</v>
      </c>
      <c r="AU781" s="250" t="s">
        <v>87</v>
      </c>
      <c r="AV781" s="13" t="s">
        <v>85</v>
      </c>
      <c r="AW781" s="13" t="s">
        <v>34</v>
      </c>
      <c r="AX781" s="13" t="s">
        <v>78</v>
      </c>
      <c r="AY781" s="250" t="s">
        <v>165</v>
      </c>
    </row>
    <row r="782" s="14" customFormat="1">
      <c r="A782" s="14"/>
      <c r="B782" s="251"/>
      <c r="C782" s="252"/>
      <c r="D782" s="242" t="s">
        <v>174</v>
      </c>
      <c r="E782" s="253" t="s">
        <v>1</v>
      </c>
      <c r="F782" s="254" t="s">
        <v>810</v>
      </c>
      <c r="G782" s="252"/>
      <c r="H782" s="255">
        <v>7.1319999999999997</v>
      </c>
      <c r="I782" s="256"/>
      <c r="J782" s="252"/>
      <c r="K782" s="252"/>
      <c r="L782" s="257"/>
      <c r="M782" s="258"/>
      <c r="N782" s="259"/>
      <c r="O782" s="259"/>
      <c r="P782" s="259"/>
      <c r="Q782" s="259"/>
      <c r="R782" s="259"/>
      <c r="S782" s="259"/>
      <c r="T782" s="260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61" t="s">
        <v>174</v>
      </c>
      <c r="AU782" s="261" t="s">
        <v>87</v>
      </c>
      <c r="AV782" s="14" t="s">
        <v>87</v>
      </c>
      <c r="AW782" s="14" t="s">
        <v>34</v>
      </c>
      <c r="AX782" s="14" t="s">
        <v>78</v>
      </c>
      <c r="AY782" s="261" t="s">
        <v>165</v>
      </c>
    </row>
    <row r="783" s="15" customFormat="1">
      <c r="A783" s="15"/>
      <c r="B783" s="262"/>
      <c r="C783" s="263"/>
      <c r="D783" s="242" t="s">
        <v>174</v>
      </c>
      <c r="E783" s="264" t="s">
        <v>1</v>
      </c>
      <c r="F783" s="265" t="s">
        <v>189</v>
      </c>
      <c r="G783" s="263"/>
      <c r="H783" s="266">
        <v>1036.194</v>
      </c>
      <c r="I783" s="267"/>
      <c r="J783" s="263"/>
      <c r="K783" s="263"/>
      <c r="L783" s="268"/>
      <c r="M783" s="269"/>
      <c r="N783" s="270"/>
      <c r="O783" s="270"/>
      <c r="P783" s="270"/>
      <c r="Q783" s="270"/>
      <c r="R783" s="270"/>
      <c r="S783" s="270"/>
      <c r="T783" s="271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72" t="s">
        <v>174</v>
      </c>
      <c r="AU783" s="272" t="s">
        <v>87</v>
      </c>
      <c r="AV783" s="15" t="s">
        <v>172</v>
      </c>
      <c r="AW783" s="15" t="s">
        <v>34</v>
      </c>
      <c r="AX783" s="15" t="s">
        <v>85</v>
      </c>
      <c r="AY783" s="272" t="s">
        <v>165</v>
      </c>
    </row>
    <row r="784" s="2" customFormat="1" ht="16.5" customHeight="1">
      <c r="A784" s="39"/>
      <c r="B784" s="40"/>
      <c r="C784" s="273" t="s">
        <v>820</v>
      </c>
      <c r="D784" s="273" t="s">
        <v>225</v>
      </c>
      <c r="E784" s="274" t="s">
        <v>821</v>
      </c>
      <c r="F784" s="275" t="s">
        <v>822</v>
      </c>
      <c r="G784" s="276" t="s">
        <v>198</v>
      </c>
      <c r="H784" s="277">
        <v>1191.6230000000001</v>
      </c>
      <c r="I784" s="278"/>
      <c r="J784" s="279">
        <f>ROUND(I784*H784,2)</f>
        <v>0</v>
      </c>
      <c r="K784" s="275" t="s">
        <v>171</v>
      </c>
      <c r="L784" s="280"/>
      <c r="M784" s="281" t="s">
        <v>1</v>
      </c>
      <c r="N784" s="282" t="s">
        <v>43</v>
      </c>
      <c r="O784" s="92"/>
      <c r="P784" s="236">
        <f>O784*H784</f>
        <v>0</v>
      </c>
      <c r="Q784" s="236">
        <v>0.00050000000000000001</v>
      </c>
      <c r="R784" s="236">
        <f>Q784*H784</f>
        <v>0.59581150000000005</v>
      </c>
      <c r="S784" s="236">
        <v>0</v>
      </c>
      <c r="T784" s="237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38" t="s">
        <v>444</v>
      </c>
      <c r="AT784" s="238" t="s">
        <v>225</v>
      </c>
      <c r="AU784" s="238" t="s">
        <v>87</v>
      </c>
      <c r="AY784" s="18" t="s">
        <v>165</v>
      </c>
      <c r="BE784" s="239">
        <f>IF(N784="základní",J784,0)</f>
        <v>0</v>
      </c>
      <c r="BF784" s="239">
        <f>IF(N784="snížená",J784,0)</f>
        <v>0</v>
      </c>
      <c r="BG784" s="239">
        <f>IF(N784="zákl. přenesená",J784,0)</f>
        <v>0</v>
      </c>
      <c r="BH784" s="239">
        <f>IF(N784="sníž. přenesená",J784,0)</f>
        <v>0</v>
      </c>
      <c r="BI784" s="239">
        <f>IF(N784="nulová",J784,0)</f>
        <v>0</v>
      </c>
      <c r="BJ784" s="18" t="s">
        <v>85</v>
      </c>
      <c r="BK784" s="239">
        <f>ROUND(I784*H784,2)</f>
        <v>0</v>
      </c>
      <c r="BL784" s="18" t="s">
        <v>284</v>
      </c>
      <c r="BM784" s="238" t="s">
        <v>823</v>
      </c>
    </row>
    <row r="785" s="14" customFormat="1">
      <c r="A785" s="14"/>
      <c r="B785" s="251"/>
      <c r="C785" s="252"/>
      <c r="D785" s="242" t="s">
        <v>174</v>
      </c>
      <c r="E785" s="252"/>
      <c r="F785" s="254" t="s">
        <v>815</v>
      </c>
      <c r="G785" s="252"/>
      <c r="H785" s="255">
        <v>1191.6230000000001</v>
      </c>
      <c r="I785" s="256"/>
      <c r="J785" s="252"/>
      <c r="K785" s="252"/>
      <c r="L785" s="257"/>
      <c r="M785" s="258"/>
      <c r="N785" s="259"/>
      <c r="O785" s="259"/>
      <c r="P785" s="259"/>
      <c r="Q785" s="259"/>
      <c r="R785" s="259"/>
      <c r="S785" s="259"/>
      <c r="T785" s="260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61" t="s">
        <v>174</v>
      </c>
      <c r="AU785" s="261" t="s">
        <v>87</v>
      </c>
      <c r="AV785" s="14" t="s">
        <v>87</v>
      </c>
      <c r="AW785" s="14" t="s">
        <v>4</v>
      </c>
      <c r="AX785" s="14" t="s">
        <v>85</v>
      </c>
      <c r="AY785" s="261" t="s">
        <v>165</v>
      </c>
    </row>
    <row r="786" s="2" customFormat="1" ht="44.25" customHeight="1">
      <c r="A786" s="39"/>
      <c r="B786" s="40"/>
      <c r="C786" s="227" t="s">
        <v>824</v>
      </c>
      <c r="D786" s="227" t="s">
        <v>167</v>
      </c>
      <c r="E786" s="228" t="s">
        <v>825</v>
      </c>
      <c r="F786" s="229" t="s">
        <v>826</v>
      </c>
      <c r="G786" s="230" t="s">
        <v>385</v>
      </c>
      <c r="H786" s="231">
        <v>6</v>
      </c>
      <c r="I786" s="232"/>
      <c r="J786" s="233">
        <f>ROUND(I786*H786,2)</f>
        <v>0</v>
      </c>
      <c r="K786" s="229" t="s">
        <v>171</v>
      </c>
      <c r="L786" s="45"/>
      <c r="M786" s="234" t="s">
        <v>1</v>
      </c>
      <c r="N786" s="235" t="s">
        <v>43</v>
      </c>
      <c r="O786" s="92"/>
      <c r="P786" s="236">
        <f>O786*H786</f>
        <v>0</v>
      </c>
      <c r="Q786" s="236">
        <v>0.00010000000000000001</v>
      </c>
      <c r="R786" s="236">
        <f>Q786*H786</f>
        <v>0.00060000000000000006</v>
      </c>
      <c r="S786" s="236">
        <v>0</v>
      </c>
      <c r="T786" s="237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38" t="s">
        <v>284</v>
      </c>
      <c r="AT786" s="238" t="s">
        <v>167</v>
      </c>
      <c r="AU786" s="238" t="s">
        <v>87</v>
      </c>
      <c r="AY786" s="18" t="s">
        <v>165</v>
      </c>
      <c r="BE786" s="239">
        <f>IF(N786="základní",J786,0)</f>
        <v>0</v>
      </c>
      <c r="BF786" s="239">
        <f>IF(N786="snížená",J786,0)</f>
        <v>0</v>
      </c>
      <c r="BG786" s="239">
        <f>IF(N786="zákl. přenesená",J786,0)</f>
        <v>0</v>
      </c>
      <c r="BH786" s="239">
        <f>IF(N786="sníž. přenesená",J786,0)</f>
        <v>0</v>
      </c>
      <c r="BI786" s="239">
        <f>IF(N786="nulová",J786,0)</f>
        <v>0</v>
      </c>
      <c r="BJ786" s="18" t="s">
        <v>85</v>
      </c>
      <c r="BK786" s="239">
        <f>ROUND(I786*H786,2)</f>
        <v>0</v>
      </c>
      <c r="BL786" s="18" t="s">
        <v>284</v>
      </c>
      <c r="BM786" s="238" t="s">
        <v>827</v>
      </c>
    </row>
    <row r="787" s="13" customFormat="1">
      <c r="A787" s="13"/>
      <c r="B787" s="240"/>
      <c r="C787" s="241"/>
      <c r="D787" s="242" t="s">
        <v>174</v>
      </c>
      <c r="E787" s="243" t="s">
        <v>1</v>
      </c>
      <c r="F787" s="244" t="s">
        <v>828</v>
      </c>
      <c r="G787" s="241"/>
      <c r="H787" s="243" t="s">
        <v>1</v>
      </c>
      <c r="I787" s="245"/>
      <c r="J787" s="241"/>
      <c r="K787" s="241"/>
      <c r="L787" s="246"/>
      <c r="M787" s="247"/>
      <c r="N787" s="248"/>
      <c r="O787" s="248"/>
      <c r="P787" s="248"/>
      <c r="Q787" s="248"/>
      <c r="R787" s="248"/>
      <c r="S787" s="248"/>
      <c r="T787" s="249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50" t="s">
        <v>174</v>
      </c>
      <c r="AU787" s="250" t="s">
        <v>87</v>
      </c>
      <c r="AV787" s="13" t="s">
        <v>85</v>
      </c>
      <c r="AW787" s="13" t="s">
        <v>34</v>
      </c>
      <c r="AX787" s="13" t="s">
        <v>78</v>
      </c>
      <c r="AY787" s="250" t="s">
        <v>165</v>
      </c>
    </row>
    <row r="788" s="14" customFormat="1">
      <c r="A788" s="14"/>
      <c r="B788" s="251"/>
      <c r="C788" s="252"/>
      <c r="D788" s="242" t="s">
        <v>174</v>
      </c>
      <c r="E788" s="253" t="s">
        <v>1</v>
      </c>
      <c r="F788" s="254" t="s">
        <v>193</v>
      </c>
      <c r="G788" s="252"/>
      <c r="H788" s="255">
        <v>6</v>
      </c>
      <c r="I788" s="256"/>
      <c r="J788" s="252"/>
      <c r="K788" s="252"/>
      <c r="L788" s="257"/>
      <c r="M788" s="258"/>
      <c r="N788" s="259"/>
      <c r="O788" s="259"/>
      <c r="P788" s="259"/>
      <c r="Q788" s="259"/>
      <c r="R788" s="259"/>
      <c r="S788" s="259"/>
      <c r="T788" s="260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61" t="s">
        <v>174</v>
      </c>
      <c r="AU788" s="261" t="s">
        <v>87</v>
      </c>
      <c r="AV788" s="14" t="s">
        <v>87</v>
      </c>
      <c r="AW788" s="14" t="s">
        <v>34</v>
      </c>
      <c r="AX788" s="14" t="s">
        <v>85</v>
      </c>
      <c r="AY788" s="261" t="s">
        <v>165</v>
      </c>
    </row>
    <row r="789" s="2" customFormat="1" ht="24.15" customHeight="1">
      <c r="A789" s="39"/>
      <c r="B789" s="40"/>
      <c r="C789" s="273" t="s">
        <v>829</v>
      </c>
      <c r="D789" s="273" t="s">
        <v>225</v>
      </c>
      <c r="E789" s="274" t="s">
        <v>830</v>
      </c>
      <c r="F789" s="275" t="s">
        <v>831</v>
      </c>
      <c r="G789" s="276" t="s">
        <v>385</v>
      </c>
      <c r="H789" s="277">
        <v>6</v>
      </c>
      <c r="I789" s="278"/>
      <c r="J789" s="279">
        <f>ROUND(I789*H789,2)</f>
        <v>0</v>
      </c>
      <c r="K789" s="275" t="s">
        <v>171</v>
      </c>
      <c r="L789" s="280"/>
      <c r="M789" s="281" t="s">
        <v>1</v>
      </c>
      <c r="N789" s="282" t="s">
        <v>43</v>
      </c>
      <c r="O789" s="92"/>
      <c r="P789" s="236">
        <f>O789*H789</f>
        <v>0</v>
      </c>
      <c r="Q789" s="236">
        <v>0.001</v>
      </c>
      <c r="R789" s="236">
        <f>Q789*H789</f>
        <v>0.0060000000000000001</v>
      </c>
      <c r="S789" s="236">
        <v>0</v>
      </c>
      <c r="T789" s="237">
        <f>S789*H789</f>
        <v>0</v>
      </c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R789" s="238" t="s">
        <v>444</v>
      </c>
      <c r="AT789" s="238" t="s">
        <v>225</v>
      </c>
      <c r="AU789" s="238" t="s">
        <v>87</v>
      </c>
      <c r="AY789" s="18" t="s">
        <v>165</v>
      </c>
      <c r="BE789" s="239">
        <f>IF(N789="základní",J789,0)</f>
        <v>0</v>
      </c>
      <c r="BF789" s="239">
        <f>IF(N789="snížená",J789,0)</f>
        <v>0</v>
      </c>
      <c r="BG789" s="239">
        <f>IF(N789="zákl. přenesená",J789,0)</f>
        <v>0</v>
      </c>
      <c r="BH789" s="239">
        <f>IF(N789="sníž. přenesená",J789,0)</f>
        <v>0</v>
      </c>
      <c r="BI789" s="239">
        <f>IF(N789="nulová",J789,0)</f>
        <v>0</v>
      </c>
      <c r="BJ789" s="18" t="s">
        <v>85</v>
      </c>
      <c r="BK789" s="239">
        <f>ROUND(I789*H789,2)</f>
        <v>0</v>
      </c>
      <c r="BL789" s="18" t="s">
        <v>284</v>
      </c>
      <c r="BM789" s="238" t="s">
        <v>832</v>
      </c>
    </row>
    <row r="790" s="2" customFormat="1" ht="49.05" customHeight="1">
      <c r="A790" s="39"/>
      <c r="B790" s="40"/>
      <c r="C790" s="227" t="s">
        <v>833</v>
      </c>
      <c r="D790" s="227" t="s">
        <v>167</v>
      </c>
      <c r="E790" s="228" t="s">
        <v>834</v>
      </c>
      <c r="F790" s="229" t="s">
        <v>835</v>
      </c>
      <c r="G790" s="230" t="s">
        <v>702</v>
      </c>
      <c r="H790" s="231">
        <v>11.436999999999999</v>
      </c>
      <c r="I790" s="232"/>
      <c r="J790" s="233">
        <f>ROUND(I790*H790,2)</f>
        <v>0</v>
      </c>
      <c r="K790" s="229" t="s">
        <v>171</v>
      </c>
      <c r="L790" s="45"/>
      <c r="M790" s="234" t="s">
        <v>1</v>
      </c>
      <c r="N790" s="235" t="s">
        <v>43</v>
      </c>
      <c r="O790" s="92"/>
      <c r="P790" s="236">
        <f>O790*H790</f>
        <v>0</v>
      </c>
      <c r="Q790" s="236">
        <v>0</v>
      </c>
      <c r="R790" s="236">
        <f>Q790*H790</f>
        <v>0</v>
      </c>
      <c r="S790" s="236">
        <v>0</v>
      </c>
      <c r="T790" s="237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38" t="s">
        <v>284</v>
      </c>
      <c r="AT790" s="238" t="s">
        <v>167</v>
      </c>
      <c r="AU790" s="238" t="s">
        <v>87</v>
      </c>
      <c r="AY790" s="18" t="s">
        <v>165</v>
      </c>
      <c r="BE790" s="239">
        <f>IF(N790="základní",J790,0)</f>
        <v>0</v>
      </c>
      <c r="BF790" s="239">
        <f>IF(N790="snížená",J790,0)</f>
        <v>0</v>
      </c>
      <c r="BG790" s="239">
        <f>IF(N790="zákl. přenesená",J790,0)</f>
        <v>0</v>
      </c>
      <c r="BH790" s="239">
        <f>IF(N790="sníž. přenesená",J790,0)</f>
        <v>0</v>
      </c>
      <c r="BI790" s="239">
        <f>IF(N790="nulová",J790,0)</f>
        <v>0</v>
      </c>
      <c r="BJ790" s="18" t="s">
        <v>85</v>
      </c>
      <c r="BK790" s="239">
        <f>ROUND(I790*H790,2)</f>
        <v>0</v>
      </c>
      <c r="BL790" s="18" t="s">
        <v>284</v>
      </c>
      <c r="BM790" s="238" t="s">
        <v>836</v>
      </c>
    </row>
    <row r="791" s="12" customFormat="1" ht="22.8" customHeight="1">
      <c r="A791" s="12"/>
      <c r="B791" s="211"/>
      <c r="C791" s="212"/>
      <c r="D791" s="213" t="s">
        <v>77</v>
      </c>
      <c r="E791" s="225" t="s">
        <v>837</v>
      </c>
      <c r="F791" s="225" t="s">
        <v>838</v>
      </c>
      <c r="G791" s="212"/>
      <c r="H791" s="212"/>
      <c r="I791" s="215"/>
      <c r="J791" s="226">
        <f>BK791</f>
        <v>0</v>
      </c>
      <c r="K791" s="212"/>
      <c r="L791" s="217"/>
      <c r="M791" s="218"/>
      <c r="N791" s="219"/>
      <c r="O791" s="219"/>
      <c r="P791" s="220">
        <f>SUM(P792:P854)</f>
        <v>0</v>
      </c>
      <c r="Q791" s="219"/>
      <c r="R791" s="220">
        <f>SUM(R792:R854)</f>
        <v>22.988896649999997</v>
      </c>
      <c r="S791" s="219"/>
      <c r="T791" s="221">
        <f>SUM(T792:T854)</f>
        <v>4.9519679999999999</v>
      </c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R791" s="222" t="s">
        <v>87</v>
      </c>
      <c r="AT791" s="223" t="s">
        <v>77</v>
      </c>
      <c r="AU791" s="223" t="s">
        <v>85</v>
      </c>
      <c r="AY791" s="222" t="s">
        <v>165</v>
      </c>
      <c r="BK791" s="224">
        <f>SUM(BK792:BK854)</f>
        <v>0</v>
      </c>
    </row>
    <row r="792" s="2" customFormat="1" ht="49.05" customHeight="1">
      <c r="A792" s="39"/>
      <c r="B792" s="40"/>
      <c r="C792" s="227" t="s">
        <v>839</v>
      </c>
      <c r="D792" s="227" t="s">
        <v>167</v>
      </c>
      <c r="E792" s="228" t="s">
        <v>840</v>
      </c>
      <c r="F792" s="229" t="s">
        <v>841</v>
      </c>
      <c r="G792" s="230" t="s">
        <v>198</v>
      </c>
      <c r="H792" s="231">
        <v>39.130000000000003</v>
      </c>
      <c r="I792" s="232"/>
      <c r="J792" s="233">
        <f>ROUND(I792*H792,2)</f>
        <v>0</v>
      </c>
      <c r="K792" s="229" t="s">
        <v>171</v>
      </c>
      <c r="L792" s="45"/>
      <c r="M792" s="234" t="s">
        <v>1</v>
      </c>
      <c r="N792" s="235" t="s">
        <v>43</v>
      </c>
      <c r="O792" s="92"/>
      <c r="P792" s="236">
        <f>O792*H792</f>
        <v>0</v>
      </c>
      <c r="Q792" s="236">
        <v>0.0063</v>
      </c>
      <c r="R792" s="236">
        <f>Q792*H792</f>
        <v>0.24651900000000002</v>
      </c>
      <c r="S792" s="236">
        <v>0</v>
      </c>
      <c r="T792" s="237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38" t="s">
        <v>284</v>
      </c>
      <c r="AT792" s="238" t="s">
        <v>167</v>
      </c>
      <c r="AU792" s="238" t="s">
        <v>87</v>
      </c>
      <c r="AY792" s="18" t="s">
        <v>165</v>
      </c>
      <c r="BE792" s="239">
        <f>IF(N792="základní",J792,0)</f>
        <v>0</v>
      </c>
      <c r="BF792" s="239">
        <f>IF(N792="snížená",J792,0)</f>
        <v>0</v>
      </c>
      <c r="BG792" s="239">
        <f>IF(N792="zákl. přenesená",J792,0)</f>
        <v>0</v>
      </c>
      <c r="BH792" s="239">
        <f>IF(N792="sníž. přenesená",J792,0)</f>
        <v>0</v>
      </c>
      <c r="BI792" s="239">
        <f>IF(N792="nulová",J792,0)</f>
        <v>0</v>
      </c>
      <c r="BJ792" s="18" t="s">
        <v>85</v>
      </c>
      <c r="BK792" s="239">
        <f>ROUND(I792*H792,2)</f>
        <v>0</v>
      </c>
      <c r="BL792" s="18" t="s">
        <v>284</v>
      </c>
      <c r="BM792" s="238" t="s">
        <v>842</v>
      </c>
    </row>
    <row r="793" s="13" customFormat="1">
      <c r="A793" s="13"/>
      <c r="B793" s="240"/>
      <c r="C793" s="241"/>
      <c r="D793" s="242" t="s">
        <v>174</v>
      </c>
      <c r="E793" s="243" t="s">
        <v>1</v>
      </c>
      <c r="F793" s="244" t="s">
        <v>843</v>
      </c>
      <c r="G793" s="241"/>
      <c r="H793" s="243" t="s">
        <v>1</v>
      </c>
      <c r="I793" s="245"/>
      <c r="J793" s="241"/>
      <c r="K793" s="241"/>
      <c r="L793" s="246"/>
      <c r="M793" s="247"/>
      <c r="N793" s="248"/>
      <c r="O793" s="248"/>
      <c r="P793" s="248"/>
      <c r="Q793" s="248"/>
      <c r="R793" s="248"/>
      <c r="S793" s="248"/>
      <c r="T793" s="249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50" t="s">
        <v>174</v>
      </c>
      <c r="AU793" s="250" t="s">
        <v>87</v>
      </c>
      <c r="AV793" s="13" t="s">
        <v>85</v>
      </c>
      <c r="AW793" s="13" t="s">
        <v>34</v>
      </c>
      <c r="AX793" s="13" t="s">
        <v>78</v>
      </c>
      <c r="AY793" s="250" t="s">
        <v>165</v>
      </c>
    </row>
    <row r="794" s="13" customFormat="1">
      <c r="A794" s="13"/>
      <c r="B794" s="240"/>
      <c r="C794" s="241"/>
      <c r="D794" s="242" t="s">
        <v>174</v>
      </c>
      <c r="E794" s="243" t="s">
        <v>1</v>
      </c>
      <c r="F794" s="244" t="s">
        <v>370</v>
      </c>
      <c r="G794" s="241"/>
      <c r="H794" s="243" t="s">
        <v>1</v>
      </c>
      <c r="I794" s="245"/>
      <c r="J794" s="241"/>
      <c r="K794" s="241"/>
      <c r="L794" s="246"/>
      <c r="M794" s="247"/>
      <c r="N794" s="248"/>
      <c r="O794" s="248"/>
      <c r="P794" s="248"/>
      <c r="Q794" s="248"/>
      <c r="R794" s="248"/>
      <c r="S794" s="248"/>
      <c r="T794" s="249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50" t="s">
        <v>174</v>
      </c>
      <c r="AU794" s="250" t="s">
        <v>87</v>
      </c>
      <c r="AV794" s="13" t="s">
        <v>85</v>
      </c>
      <c r="AW794" s="13" t="s">
        <v>34</v>
      </c>
      <c r="AX794" s="13" t="s">
        <v>78</v>
      </c>
      <c r="AY794" s="250" t="s">
        <v>165</v>
      </c>
    </row>
    <row r="795" s="13" customFormat="1">
      <c r="A795" s="13"/>
      <c r="B795" s="240"/>
      <c r="C795" s="241"/>
      <c r="D795" s="242" t="s">
        <v>174</v>
      </c>
      <c r="E795" s="243" t="s">
        <v>1</v>
      </c>
      <c r="F795" s="244" t="s">
        <v>182</v>
      </c>
      <c r="G795" s="241"/>
      <c r="H795" s="243" t="s">
        <v>1</v>
      </c>
      <c r="I795" s="245"/>
      <c r="J795" s="241"/>
      <c r="K795" s="241"/>
      <c r="L795" s="246"/>
      <c r="M795" s="247"/>
      <c r="N795" s="248"/>
      <c r="O795" s="248"/>
      <c r="P795" s="248"/>
      <c r="Q795" s="248"/>
      <c r="R795" s="248"/>
      <c r="S795" s="248"/>
      <c r="T795" s="249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50" t="s">
        <v>174</v>
      </c>
      <c r="AU795" s="250" t="s">
        <v>87</v>
      </c>
      <c r="AV795" s="13" t="s">
        <v>85</v>
      </c>
      <c r="AW795" s="13" t="s">
        <v>34</v>
      </c>
      <c r="AX795" s="13" t="s">
        <v>78</v>
      </c>
      <c r="AY795" s="250" t="s">
        <v>165</v>
      </c>
    </row>
    <row r="796" s="14" customFormat="1">
      <c r="A796" s="14"/>
      <c r="B796" s="251"/>
      <c r="C796" s="252"/>
      <c r="D796" s="242" t="s">
        <v>174</v>
      </c>
      <c r="E796" s="253" t="s">
        <v>1</v>
      </c>
      <c r="F796" s="254" t="s">
        <v>371</v>
      </c>
      <c r="G796" s="252"/>
      <c r="H796" s="255">
        <v>3.1499999999999999</v>
      </c>
      <c r="I796" s="256"/>
      <c r="J796" s="252"/>
      <c r="K796" s="252"/>
      <c r="L796" s="257"/>
      <c r="M796" s="258"/>
      <c r="N796" s="259"/>
      <c r="O796" s="259"/>
      <c r="P796" s="259"/>
      <c r="Q796" s="259"/>
      <c r="R796" s="259"/>
      <c r="S796" s="259"/>
      <c r="T796" s="260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61" t="s">
        <v>174</v>
      </c>
      <c r="AU796" s="261" t="s">
        <v>87</v>
      </c>
      <c r="AV796" s="14" t="s">
        <v>87</v>
      </c>
      <c r="AW796" s="14" t="s">
        <v>34</v>
      </c>
      <c r="AX796" s="14" t="s">
        <v>78</v>
      </c>
      <c r="AY796" s="261" t="s">
        <v>165</v>
      </c>
    </row>
    <row r="797" s="13" customFormat="1">
      <c r="A797" s="13"/>
      <c r="B797" s="240"/>
      <c r="C797" s="241"/>
      <c r="D797" s="242" t="s">
        <v>174</v>
      </c>
      <c r="E797" s="243" t="s">
        <v>1</v>
      </c>
      <c r="F797" s="244" t="s">
        <v>184</v>
      </c>
      <c r="G797" s="241"/>
      <c r="H797" s="243" t="s">
        <v>1</v>
      </c>
      <c r="I797" s="245"/>
      <c r="J797" s="241"/>
      <c r="K797" s="241"/>
      <c r="L797" s="246"/>
      <c r="M797" s="247"/>
      <c r="N797" s="248"/>
      <c r="O797" s="248"/>
      <c r="P797" s="248"/>
      <c r="Q797" s="248"/>
      <c r="R797" s="248"/>
      <c r="S797" s="248"/>
      <c r="T797" s="249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50" t="s">
        <v>174</v>
      </c>
      <c r="AU797" s="250" t="s">
        <v>87</v>
      </c>
      <c r="AV797" s="13" t="s">
        <v>85</v>
      </c>
      <c r="AW797" s="13" t="s">
        <v>34</v>
      </c>
      <c r="AX797" s="13" t="s">
        <v>78</v>
      </c>
      <c r="AY797" s="250" t="s">
        <v>165</v>
      </c>
    </row>
    <row r="798" s="14" customFormat="1">
      <c r="A798" s="14"/>
      <c r="B798" s="251"/>
      <c r="C798" s="252"/>
      <c r="D798" s="242" t="s">
        <v>174</v>
      </c>
      <c r="E798" s="253" t="s">
        <v>1</v>
      </c>
      <c r="F798" s="254" t="s">
        <v>372</v>
      </c>
      <c r="G798" s="252"/>
      <c r="H798" s="255">
        <v>4.7999999999999998</v>
      </c>
      <c r="I798" s="256"/>
      <c r="J798" s="252"/>
      <c r="K798" s="252"/>
      <c r="L798" s="257"/>
      <c r="M798" s="258"/>
      <c r="N798" s="259"/>
      <c r="O798" s="259"/>
      <c r="P798" s="259"/>
      <c r="Q798" s="259"/>
      <c r="R798" s="259"/>
      <c r="S798" s="259"/>
      <c r="T798" s="260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61" t="s">
        <v>174</v>
      </c>
      <c r="AU798" s="261" t="s">
        <v>87</v>
      </c>
      <c r="AV798" s="14" t="s">
        <v>87</v>
      </c>
      <c r="AW798" s="14" t="s">
        <v>34</v>
      </c>
      <c r="AX798" s="14" t="s">
        <v>78</v>
      </c>
      <c r="AY798" s="261" t="s">
        <v>165</v>
      </c>
    </row>
    <row r="799" s="13" customFormat="1">
      <c r="A799" s="13"/>
      <c r="B799" s="240"/>
      <c r="C799" s="241"/>
      <c r="D799" s="242" t="s">
        <v>174</v>
      </c>
      <c r="E799" s="243" t="s">
        <v>1</v>
      </c>
      <c r="F799" s="244" t="s">
        <v>187</v>
      </c>
      <c r="G799" s="241"/>
      <c r="H799" s="243" t="s">
        <v>1</v>
      </c>
      <c r="I799" s="245"/>
      <c r="J799" s="241"/>
      <c r="K799" s="241"/>
      <c r="L799" s="246"/>
      <c r="M799" s="247"/>
      <c r="N799" s="248"/>
      <c r="O799" s="248"/>
      <c r="P799" s="248"/>
      <c r="Q799" s="248"/>
      <c r="R799" s="248"/>
      <c r="S799" s="248"/>
      <c r="T799" s="249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50" t="s">
        <v>174</v>
      </c>
      <c r="AU799" s="250" t="s">
        <v>87</v>
      </c>
      <c r="AV799" s="13" t="s">
        <v>85</v>
      </c>
      <c r="AW799" s="13" t="s">
        <v>34</v>
      </c>
      <c r="AX799" s="13" t="s">
        <v>78</v>
      </c>
      <c r="AY799" s="250" t="s">
        <v>165</v>
      </c>
    </row>
    <row r="800" s="14" customFormat="1">
      <c r="A800" s="14"/>
      <c r="B800" s="251"/>
      <c r="C800" s="252"/>
      <c r="D800" s="242" t="s">
        <v>174</v>
      </c>
      <c r="E800" s="253" t="s">
        <v>1</v>
      </c>
      <c r="F800" s="254" t="s">
        <v>373</v>
      </c>
      <c r="G800" s="252"/>
      <c r="H800" s="255">
        <v>20.98</v>
      </c>
      <c r="I800" s="256"/>
      <c r="J800" s="252"/>
      <c r="K800" s="252"/>
      <c r="L800" s="257"/>
      <c r="M800" s="258"/>
      <c r="N800" s="259"/>
      <c r="O800" s="259"/>
      <c r="P800" s="259"/>
      <c r="Q800" s="259"/>
      <c r="R800" s="259"/>
      <c r="S800" s="259"/>
      <c r="T800" s="260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61" t="s">
        <v>174</v>
      </c>
      <c r="AU800" s="261" t="s">
        <v>87</v>
      </c>
      <c r="AV800" s="14" t="s">
        <v>87</v>
      </c>
      <c r="AW800" s="14" t="s">
        <v>34</v>
      </c>
      <c r="AX800" s="14" t="s">
        <v>78</v>
      </c>
      <c r="AY800" s="261" t="s">
        <v>165</v>
      </c>
    </row>
    <row r="801" s="14" customFormat="1">
      <c r="A801" s="14"/>
      <c r="B801" s="251"/>
      <c r="C801" s="252"/>
      <c r="D801" s="242" t="s">
        <v>174</v>
      </c>
      <c r="E801" s="253" t="s">
        <v>1</v>
      </c>
      <c r="F801" s="254" t="s">
        <v>374</v>
      </c>
      <c r="G801" s="252"/>
      <c r="H801" s="255">
        <v>10.199999999999999</v>
      </c>
      <c r="I801" s="256"/>
      <c r="J801" s="252"/>
      <c r="K801" s="252"/>
      <c r="L801" s="257"/>
      <c r="M801" s="258"/>
      <c r="N801" s="259"/>
      <c r="O801" s="259"/>
      <c r="P801" s="259"/>
      <c r="Q801" s="259"/>
      <c r="R801" s="259"/>
      <c r="S801" s="259"/>
      <c r="T801" s="260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61" t="s">
        <v>174</v>
      </c>
      <c r="AU801" s="261" t="s">
        <v>87</v>
      </c>
      <c r="AV801" s="14" t="s">
        <v>87</v>
      </c>
      <c r="AW801" s="14" t="s">
        <v>34</v>
      </c>
      <c r="AX801" s="14" t="s">
        <v>78</v>
      </c>
      <c r="AY801" s="261" t="s">
        <v>165</v>
      </c>
    </row>
    <row r="802" s="15" customFormat="1">
      <c r="A802" s="15"/>
      <c r="B802" s="262"/>
      <c r="C802" s="263"/>
      <c r="D802" s="242" t="s">
        <v>174</v>
      </c>
      <c r="E802" s="264" t="s">
        <v>1</v>
      </c>
      <c r="F802" s="265" t="s">
        <v>189</v>
      </c>
      <c r="G802" s="263"/>
      <c r="H802" s="266">
        <v>39.130000000000003</v>
      </c>
      <c r="I802" s="267"/>
      <c r="J802" s="263"/>
      <c r="K802" s="263"/>
      <c r="L802" s="268"/>
      <c r="M802" s="269"/>
      <c r="N802" s="270"/>
      <c r="O802" s="270"/>
      <c r="P802" s="270"/>
      <c r="Q802" s="270"/>
      <c r="R802" s="270"/>
      <c r="S802" s="270"/>
      <c r="T802" s="271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72" t="s">
        <v>174</v>
      </c>
      <c r="AU802" s="272" t="s">
        <v>87</v>
      </c>
      <c r="AV802" s="15" t="s">
        <v>172</v>
      </c>
      <c r="AW802" s="15" t="s">
        <v>34</v>
      </c>
      <c r="AX802" s="15" t="s">
        <v>85</v>
      </c>
      <c r="AY802" s="272" t="s">
        <v>165</v>
      </c>
    </row>
    <row r="803" s="2" customFormat="1" ht="24.15" customHeight="1">
      <c r="A803" s="39"/>
      <c r="B803" s="40"/>
      <c r="C803" s="273" t="s">
        <v>844</v>
      </c>
      <c r="D803" s="273" t="s">
        <v>225</v>
      </c>
      <c r="E803" s="274" t="s">
        <v>845</v>
      </c>
      <c r="F803" s="275" t="s">
        <v>846</v>
      </c>
      <c r="G803" s="276" t="s">
        <v>198</v>
      </c>
      <c r="H803" s="277">
        <v>43.042999999999999</v>
      </c>
      <c r="I803" s="278"/>
      <c r="J803" s="279">
        <f>ROUND(I803*H803,2)</f>
        <v>0</v>
      </c>
      <c r="K803" s="275" t="s">
        <v>171</v>
      </c>
      <c r="L803" s="280"/>
      <c r="M803" s="281" t="s">
        <v>1</v>
      </c>
      <c r="N803" s="282" t="s">
        <v>43</v>
      </c>
      <c r="O803" s="92"/>
      <c r="P803" s="236">
        <f>O803*H803</f>
        <v>0</v>
      </c>
      <c r="Q803" s="236">
        <v>0.0047999999999999996</v>
      </c>
      <c r="R803" s="236">
        <f>Q803*H803</f>
        <v>0.20660639999999997</v>
      </c>
      <c r="S803" s="236">
        <v>0</v>
      </c>
      <c r="T803" s="237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38" t="s">
        <v>444</v>
      </c>
      <c r="AT803" s="238" t="s">
        <v>225</v>
      </c>
      <c r="AU803" s="238" t="s">
        <v>87</v>
      </c>
      <c r="AY803" s="18" t="s">
        <v>165</v>
      </c>
      <c r="BE803" s="239">
        <f>IF(N803="základní",J803,0)</f>
        <v>0</v>
      </c>
      <c r="BF803" s="239">
        <f>IF(N803="snížená",J803,0)</f>
        <v>0</v>
      </c>
      <c r="BG803" s="239">
        <f>IF(N803="zákl. přenesená",J803,0)</f>
        <v>0</v>
      </c>
      <c r="BH803" s="239">
        <f>IF(N803="sníž. přenesená",J803,0)</f>
        <v>0</v>
      </c>
      <c r="BI803" s="239">
        <f>IF(N803="nulová",J803,0)</f>
        <v>0</v>
      </c>
      <c r="BJ803" s="18" t="s">
        <v>85</v>
      </c>
      <c r="BK803" s="239">
        <f>ROUND(I803*H803,2)</f>
        <v>0</v>
      </c>
      <c r="BL803" s="18" t="s">
        <v>284</v>
      </c>
      <c r="BM803" s="238" t="s">
        <v>847</v>
      </c>
    </row>
    <row r="804" s="14" customFormat="1">
      <c r="A804" s="14"/>
      <c r="B804" s="251"/>
      <c r="C804" s="252"/>
      <c r="D804" s="242" t="s">
        <v>174</v>
      </c>
      <c r="E804" s="252"/>
      <c r="F804" s="254" t="s">
        <v>848</v>
      </c>
      <c r="G804" s="252"/>
      <c r="H804" s="255">
        <v>43.042999999999999</v>
      </c>
      <c r="I804" s="256"/>
      <c r="J804" s="252"/>
      <c r="K804" s="252"/>
      <c r="L804" s="257"/>
      <c r="M804" s="258"/>
      <c r="N804" s="259"/>
      <c r="O804" s="259"/>
      <c r="P804" s="259"/>
      <c r="Q804" s="259"/>
      <c r="R804" s="259"/>
      <c r="S804" s="259"/>
      <c r="T804" s="260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61" t="s">
        <v>174</v>
      </c>
      <c r="AU804" s="261" t="s">
        <v>87</v>
      </c>
      <c r="AV804" s="14" t="s">
        <v>87</v>
      </c>
      <c r="AW804" s="14" t="s">
        <v>4</v>
      </c>
      <c r="AX804" s="14" t="s">
        <v>85</v>
      </c>
      <c r="AY804" s="261" t="s">
        <v>165</v>
      </c>
    </row>
    <row r="805" s="2" customFormat="1" ht="49.05" customHeight="1">
      <c r="A805" s="39"/>
      <c r="B805" s="40"/>
      <c r="C805" s="227" t="s">
        <v>849</v>
      </c>
      <c r="D805" s="227" t="s">
        <v>167</v>
      </c>
      <c r="E805" s="228" t="s">
        <v>850</v>
      </c>
      <c r="F805" s="229" t="s">
        <v>851</v>
      </c>
      <c r="G805" s="230" t="s">
        <v>198</v>
      </c>
      <c r="H805" s="231">
        <v>943.23199999999997</v>
      </c>
      <c r="I805" s="232"/>
      <c r="J805" s="233">
        <f>ROUND(I805*H805,2)</f>
        <v>0</v>
      </c>
      <c r="K805" s="229" t="s">
        <v>171</v>
      </c>
      <c r="L805" s="45"/>
      <c r="M805" s="234" t="s">
        <v>1</v>
      </c>
      <c r="N805" s="235" t="s">
        <v>43</v>
      </c>
      <c r="O805" s="92"/>
      <c r="P805" s="236">
        <f>O805*H805</f>
        <v>0</v>
      </c>
      <c r="Q805" s="236">
        <v>0</v>
      </c>
      <c r="R805" s="236">
        <f>Q805*H805</f>
        <v>0</v>
      </c>
      <c r="S805" s="236">
        <v>0.0052500000000000003</v>
      </c>
      <c r="T805" s="237">
        <f>S805*H805</f>
        <v>4.9519679999999999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38" t="s">
        <v>284</v>
      </c>
      <c r="AT805" s="238" t="s">
        <v>167</v>
      </c>
      <c r="AU805" s="238" t="s">
        <v>87</v>
      </c>
      <c r="AY805" s="18" t="s">
        <v>165</v>
      </c>
      <c r="BE805" s="239">
        <f>IF(N805="základní",J805,0)</f>
        <v>0</v>
      </c>
      <c r="BF805" s="239">
        <f>IF(N805="snížená",J805,0)</f>
        <v>0</v>
      </c>
      <c r="BG805" s="239">
        <f>IF(N805="zákl. přenesená",J805,0)</f>
        <v>0</v>
      </c>
      <c r="BH805" s="239">
        <f>IF(N805="sníž. přenesená",J805,0)</f>
        <v>0</v>
      </c>
      <c r="BI805" s="239">
        <f>IF(N805="nulová",J805,0)</f>
        <v>0</v>
      </c>
      <c r="BJ805" s="18" t="s">
        <v>85</v>
      </c>
      <c r="BK805" s="239">
        <f>ROUND(I805*H805,2)</f>
        <v>0</v>
      </c>
      <c r="BL805" s="18" t="s">
        <v>284</v>
      </c>
      <c r="BM805" s="238" t="s">
        <v>852</v>
      </c>
    </row>
    <row r="806" s="13" customFormat="1">
      <c r="A806" s="13"/>
      <c r="B806" s="240"/>
      <c r="C806" s="241"/>
      <c r="D806" s="242" t="s">
        <v>174</v>
      </c>
      <c r="E806" s="243" t="s">
        <v>1</v>
      </c>
      <c r="F806" s="244" t="s">
        <v>853</v>
      </c>
      <c r="G806" s="241"/>
      <c r="H806" s="243" t="s">
        <v>1</v>
      </c>
      <c r="I806" s="245"/>
      <c r="J806" s="241"/>
      <c r="K806" s="241"/>
      <c r="L806" s="246"/>
      <c r="M806" s="247"/>
      <c r="N806" s="248"/>
      <c r="O806" s="248"/>
      <c r="P806" s="248"/>
      <c r="Q806" s="248"/>
      <c r="R806" s="248"/>
      <c r="S806" s="248"/>
      <c r="T806" s="249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50" t="s">
        <v>174</v>
      </c>
      <c r="AU806" s="250" t="s">
        <v>87</v>
      </c>
      <c r="AV806" s="13" t="s">
        <v>85</v>
      </c>
      <c r="AW806" s="13" t="s">
        <v>34</v>
      </c>
      <c r="AX806" s="13" t="s">
        <v>78</v>
      </c>
      <c r="AY806" s="250" t="s">
        <v>165</v>
      </c>
    </row>
    <row r="807" s="13" customFormat="1">
      <c r="A807" s="13"/>
      <c r="B807" s="240"/>
      <c r="C807" s="241"/>
      <c r="D807" s="242" t="s">
        <v>174</v>
      </c>
      <c r="E807" s="243" t="s">
        <v>1</v>
      </c>
      <c r="F807" s="244" t="s">
        <v>777</v>
      </c>
      <c r="G807" s="241"/>
      <c r="H807" s="243" t="s">
        <v>1</v>
      </c>
      <c r="I807" s="245"/>
      <c r="J807" s="241"/>
      <c r="K807" s="241"/>
      <c r="L807" s="246"/>
      <c r="M807" s="247"/>
      <c r="N807" s="248"/>
      <c r="O807" s="248"/>
      <c r="P807" s="248"/>
      <c r="Q807" s="248"/>
      <c r="R807" s="248"/>
      <c r="S807" s="248"/>
      <c r="T807" s="249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50" t="s">
        <v>174</v>
      </c>
      <c r="AU807" s="250" t="s">
        <v>87</v>
      </c>
      <c r="AV807" s="13" t="s">
        <v>85</v>
      </c>
      <c r="AW807" s="13" t="s">
        <v>34</v>
      </c>
      <c r="AX807" s="13" t="s">
        <v>78</v>
      </c>
      <c r="AY807" s="250" t="s">
        <v>165</v>
      </c>
    </row>
    <row r="808" s="13" customFormat="1">
      <c r="A808" s="13"/>
      <c r="B808" s="240"/>
      <c r="C808" s="241"/>
      <c r="D808" s="242" t="s">
        <v>174</v>
      </c>
      <c r="E808" s="243" t="s">
        <v>1</v>
      </c>
      <c r="F808" s="244" t="s">
        <v>206</v>
      </c>
      <c r="G808" s="241"/>
      <c r="H808" s="243" t="s">
        <v>1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50" t="s">
        <v>174</v>
      </c>
      <c r="AU808" s="250" t="s">
        <v>87</v>
      </c>
      <c r="AV808" s="13" t="s">
        <v>85</v>
      </c>
      <c r="AW808" s="13" t="s">
        <v>34</v>
      </c>
      <c r="AX808" s="13" t="s">
        <v>78</v>
      </c>
      <c r="AY808" s="250" t="s">
        <v>165</v>
      </c>
    </row>
    <row r="809" s="14" customFormat="1">
      <c r="A809" s="14"/>
      <c r="B809" s="251"/>
      <c r="C809" s="252"/>
      <c r="D809" s="242" t="s">
        <v>174</v>
      </c>
      <c r="E809" s="253" t="s">
        <v>1</v>
      </c>
      <c r="F809" s="254" t="s">
        <v>778</v>
      </c>
      <c r="G809" s="252"/>
      <c r="H809" s="255">
        <v>223.16499999999999</v>
      </c>
      <c r="I809" s="256"/>
      <c r="J809" s="252"/>
      <c r="K809" s="252"/>
      <c r="L809" s="257"/>
      <c r="M809" s="258"/>
      <c r="N809" s="259"/>
      <c r="O809" s="259"/>
      <c r="P809" s="259"/>
      <c r="Q809" s="259"/>
      <c r="R809" s="259"/>
      <c r="S809" s="259"/>
      <c r="T809" s="260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61" t="s">
        <v>174</v>
      </c>
      <c r="AU809" s="261" t="s">
        <v>87</v>
      </c>
      <c r="AV809" s="14" t="s">
        <v>87</v>
      </c>
      <c r="AW809" s="14" t="s">
        <v>34</v>
      </c>
      <c r="AX809" s="14" t="s">
        <v>78</v>
      </c>
      <c r="AY809" s="261" t="s">
        <v>165</v>
      </c>
    </row>
    <row r="810" s="14" customFormat="1">
      <c r="A810" s="14"/>
      <c r="B810" s="251"/>
      <c r="C810" s="252"/>
      <c r="D810" s="242" t="s">
        <v>174</v>
      </c>
      <c r="E810" s="253" t="s">
        <v>1</v>
      </c>
      <c r="F810" s="254" t="s">
        <v>779</v>
      </c>
      <c r="G810" s="252"/>
      <c r="H810" s="255">
        <v>24.268999999999998</v>
      </c>
      <c r="I810" s="256"/>
      <c r="J810" s="252"/>
      <c r="K810" s="252"/>
      <c r="L810" s="257"/>
      <c r="M810" s="258"/>
      <c r="N810" s="259"/>
      <c r="O810" s="259"/>
      <c r="P810" s="259"/>
      <c r="Q810" s="259"/>
      <c r="R810" s="259"/>
      <c r="S810" s="259"/>
      <c r="T810" s="260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61" t="s">
        <v>174</v>
      </c>
      <c r="AU810" s="261" t="s">
        <v>87</v>
      </c>
      <c r="AV810" s="14" t="s">
        <v>87</v>
      </c>
      <c r="AW810" s="14" t="s">
        <v>34</v>
      </c>
      <c r="AX810" s="14" t="s">
        <v>78</v>
      </c>
      <c r="AY810" s="261" t="s">
        <v>165</v>
      </c>
    </row>
    <row r="811" s="13" customFormat="1">
      <c r="A811" s="13"/>
      <c r="B811" s="240"/>
      <c r="C811" s="241"/>
      <c r="D811" s="242" t="s">
        <v>174</v>
      </c>
      <c r="E811" s="243" t="s">
        <v>1</v>
      </c>
      <c r="F811" s="244" t="s">
        <v>789</v>
      </c>
      <c r="G811" s="241"/>
      <c r="H811" s="243" t="s">
        <v>1</v>
      </c>
      <c r="I811" s="245"/>
      <c r="J811" s="241"/>
      <c r="K811" s="241"/>
      <c r="L811" s="246"/>
      <c r="M811" s="247"/>
      <c r="N811" s="248"/>
      <c r="O811" s="248"/>
      <c r="P811" s="248"/>
      <c r="Q811" s="248"/>
      <c r="R811" s="248"/>
      <c r="S811" s="248"/>
      <c r="T811" s="249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50" t="s">
        <v>174</v>
      </c>
      <c r="AU811" s="250" t="s">
        <v>87</v>
      </c>
      <c r="AV811" s="13" t="s">
        <v>85</v>
      </c>
      <c r="AW811" s="13" t="s">
        <v>34</v>
      </c>
      <c r="AX811" s="13" t="s">
        <v>78</v>
      </c>
      <c r="AY811" s="250" t="s">
        <v>165</v>
      </c>
    </row>
    <row r="812" s="14" customFormat="1">
      <c r="A812" s="14"/>
      <c r="B812" s="251"/>
      <c r="C812" s="252"/>
      <c r="D812" s="242" t="s">
        <v>174</v>
      </c>
      <c r="E812" s="253" t="s">
        <v>1</v>
      </c>
      <c r="F812" s="254" t="s">
        <v>790</v>
      </c>
      <c r="G812" s="252"/>
      <c r="H812" s="255">
        <v>274.69799999999998</v>
      </c>
      <c r="I812" s="256"/>
      <c r="J812" s="252"/>
      <c r="K812" s="252"/>
      <c r="L812" s="257"/>
      <c r="M812" s="258"/>
      <c r="N812" s="259"/>
      <c r="O812" s="259"/>
      <c r="P812" s="259"/>
      <c r="Q812" s="259"/>
      <c r="R812" s="259"/>
      <c r="S812" s="259"/>
      <c r="T812" s="260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61" t="s">
        <v>174</v>
      </c>
      <c r="AU812" s="261" t="s">
        <v>87</v>
      </c>
      <c r="AV812" s="14" t="s">
        <v>87</v>
      </c>
      <c r="AW812" s="14" t="s">
        <v>34</v>
      </c>
      <c r="AX812" s="14" t="s">
        <v>78</v>
      </c>
      <c r="AY812" s="261" t="s">
        <v>165</v>
      </c>
    </row>
    <row r="813" s="14" customFormat="1">
      <c r="A813" s="14"/>
      <c r="B813" s="251"/>
      <c r="C813" s="252"/>
      <c r="D813" s="242" t="s">
        <v>174</v>
      </c>
      <c r="E813" s="253" t="s">
        <v>1</v>
      </c>
      <c r="F813" s="254" t="s">
        <v>791</v>
      </c>
      <c r="G813" s="252"/>
      <c r="H813" s="255">
        <v>144.493</v>
      </c>
      <c r="I813" s="256"/>
      <c r="J813" s="252"/>
      <c r="K813" s="252"/>
      <c r="L813" s="257"/>
      <c r="M813" s="258"/>
      <c r="N813" s="259"/>
      <c r="O813" s="259"/>
      <c r="P813" s="259"/>
      <c r="Q813" s="259"/>
      <c r="R813" s="259"/>
      <c r="S813" s="259"/>
      <c r="T813" s="260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61" t="s">
        <v>174</v>
      </c>
      <c r="AU813" s="261" t="s">
        <v>87</v>
      </c>
      <c r="AV813" s="14" t="s">
        <v>87</v>
      </c>
      <c r="AW813" s="14" t="s">
        <v>34</v>
      </c>
      <c r="AX813" s="14" t="s">
        <v>78</v>
      </c>
      <c r="AY813" s="261" t="s">
        <v>165</v>
      </c>
    </row>
    <row r="814" s="14" customFormat="1">
      <c r="A814" s="14"/>
      <c r="B814" s="251"/>
      <c r="C814" s="252"/>
      <c r="D814" s="242" t="s">
        <v>174</v>
      </c>
      <c r="E814" s="253" t="s">
        <v>1</v>
      </c>
      <c r="F814" s="254" t="s">
        <v>792</v>
      </c>
      <c r="G814" s="252"/>
      <c r="H814" s="255">
        <v>276.60700000000003</v>
      </c>
      <c r="I814" s="256"/>
      <c r="J814" s="252"/>
      <c r="K814" s="252"/>
      <c r="L814" s="257"/>
      <c r="M814" s="258"/>
      <c r="N814" s="259"/>
      <c r="O814" s="259"/>
      <c r="P814" s="259"/>
      <c r="Q814" s="259"/>
      <c r="R814" s="259"/>
      <c r="S814" s="259"/>
      <c r="T814" s="260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61" t="s">
        <v>174</v>
      </c>
      <c r="AU814" s="261" t="s">
        <v>87</v>
      </c>
      <c r="AV814" s="14" t="s">
        <v>87</v>
      </c>
      <c r="AW814" s="14" t="s">
        <v>34</v>
      </c>
      <c r="AX814" s="14" t="s">
        <v>78</v>
      </c>
      <c r="AY814" s="261" t="s">
        <v>165</v>
      </c>
    </row>
    <row r="815" s="15" customFormat="1">
      <c r="A815" s="15"/>
      <c r="B815" s="262"/>
      <c r="C815" s="263"/>
      <c r="D815" s="242" t="s">
        <v>174</v>
      </c>
      <c r="E815" s="264" t="s">
        <v>1</v>
      </c>
      <c r="F815" s="265" t="s">
        <v>189</v>
      </c>
      <c r="G815" s="263"/>
      <c r="H815" s="266">
        <v>943.23199999999997</v>
      </c>
      <c r="I815" s="267"/>
      <c r="J815" s="263"/>
      <c r="K815" s="263"/>
      <c r="L815" s="268"/>
      <c r="M815" s="269"/>
      <c r="N815" s="270"/>
      <c r="O815" s="270"/>
      <c r="P815" s="270"/>
      <c r="Q815" s="270"/>
      <c r="R815" s="270"/>
      <c r="S815" s="270"/>
      <c r="T815" s="271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T815" s="272" t="s">
        <v>174</v>
      </c>
      <c r="AU815" s="272" t="s">
        <v>87</v>
      </c>
      <c r="AV815" s="15" t="s">
        <v>172</v>
      </c>
      <c r="AW815" s="15" t="s">
        <v>34</v>
      </c>
      <c r="AX815" s="15" t="s">
        <v>85</v>
      </c>
      <c r="AY815" s="272" t="s">
        <v>165</v>
      </c>
    </row>
    <row r="816" s="2" customFormat="1" ht="37.8" customHeight="1">
      <c r="A816" s="39"/>
      <c r="B816" s="40"/>
      <c r="C816" s="227" t="s">
        <v>854</v>
      </c>
      <c r="D816" s="227" t="s">
        <v>167</v>
      </c>
      <c r="E816" s="228" t="s">
        <v>855</v>
      </c>
      <c r="F816" s="229" t="s">
        <v>856</v>
      </c>
      <c r="G816" s="230" t="s">
        <v>198</v>
      </c>
      <c r="H816" s="231">
        <v>915.19399999999996</v>
      </c>
      <c r="I816" s="232"/>
      <c r="J816" s="233">
        <f>ROUND(I816*H816,2)</f>
        <v>0</v>
      </c>
      <c r="K816" s="229" t="s">
        <v>171</v>
      </c>
      <c r="L816" s="45"/>
      <c r="M816" s="234" t="s">
        <v>1</v>
      </c>
      <c r="N816" s="235" t="s">
        <v>43</v>
      </c>
      <c r="O816" s="92"/>
      <c r="P816" s="236">
        <f>O816*H816</f>
        <v>0</v>
      </c>
      <c r="Q816" s="236">
        <v>0</v>
      </c>
      <c r="R816" s="236">
        <f>Q816*H816</f>
        <v>0</v>
      </c>
      <c r="S816" s="236">
        <v>0</v>
      </c>
      <c r="T816" s="237">
        <f>S816*H816</f>
        <v>0</v>
      </c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R816" s="238" t="s">
        <v>284</v>
      </c>
      <c r="AT816" s="238" t="s">
        <v>167</v>
      </c>
      <c r="AU816" s="238" t="s">
        <v>87</v>
      </c>
      <c r="AY816" s="18" t="s">
        <v>165</v>
      </c>
      <c r="BE816" s="239">
        <f>IF(N816="základní",J816,0)</f>
        <v>0</v>
      </c>
      <c r="BF816" s="239">
        <f>IF(N816="snížená",J816,0)</f>
        <v>0</v>
      </c>
      <c r="BG816" s="239">
        <f>IF(N816="zákl. přenesená",J816,0)</f>
        <v>0</v>
      </c>
      <c r="BH816" s="239">
        <f>IF(N816="sníž. přenesená",J816,0)</f>
        <v>0</v>
      </c>
      <c r="BI816" s="239">
        <f>IF(N816="nulová",J816,0)</f>
        <v>0</v>
      </c>
      <c r="BJ816" s="18" t="s">
        <v>85</v>
      </c>
      <c r="BK816" s="239">
        <f>ROUND(I816*H816,2)</f>
        <v>0</v>
      </c>
      <c r="BL816" s="18" t="s">
        <v>284</v>
      </c>
      <c r="BM816" s="238" t="s">
        <v>857</v>
      </c>
    </row>
    <row r="817" s="13" customFormat="1">
      <c r="A817" s="13"/>
      <c r="B817" s="240"/>
      <c r="C817" s="241"/>
      <c r="D817" s="242" t="s">
        <v>174</v>
      </c>
      <c r="E817" s="243" t="s">
        <v>1</v>
      </c>
      <c r="F817" s="244" t="s">
        <v>756</v>
      </c>
      <c r="G817" s="241"/>
      <c r="H817" s="243" t="s">
        <v>1</v>
      </c>
      <c r="I817" s="245"/>
      <c r="J817" s="241"/>
      <c r="K817" s="241"/>
      <c r="L817" s="246"/>
      <c r="M817" s="247"/>
      <c r="N817" s="248"/>
      <c r="O817" s="248"/>
      <c r="P817" s="248"/>
      <c r="Q817" s="248"/>
      <c r="R817" s="248"/>
      <c r="S817" s="248"/>
      <c r="T817" s="249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50" t="s">
        <v>174</v>
      </c>
      <c r="AU817" s="250" t="s">
        <v>87</v>
      </c>
      <c r="AV817" s="13" t="s">
        <v>85</v>
      </c>
      <c r="AW817" s="13" t="s">
        <v>34</v>
      </c>
      <c r="AX817" s="13" t="s">
        <v>78</v>
      </c>
      <c r="AY817" s="250" t="s">
        <v>165</v>
      </c>
    </row>
    <row r="818" s="14" customFormat="1">
      <c r="A818" s="14"/>
      <c r="B818" s="251"/>
      <c r="C818" s="252"/>
      <c r="D818" s="242" t="s">
        <v>174</v>
      </c>
      <c r="E818" s="253" t="s">
        <v>1</v>
      </c>
      <c r="F818" s="254" t="s">
        <v>757</v>
      </c>
      <c r="G818" s="252"/>
      <c r="H818" s="255">
        <v>220.57400000000001</v>
      </c>
      <c r="I818" s="256"/>
      <c r="J818" s="252"/>
      <c r="K818" s="252"/>
      <c r="L818" s="257"/>
      <c r="M818" s="258"/>
      <c r="N818" s="259"/>
      <c r="O818" s="259"/>
      <c r="P818" s="259"/>
      <c r="Q818" s="259"/>
      <c r="R818" s="259"/>
      <c r="S818" s="259"/>
      <c r="T818" s="260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61" t="s">
        <v>174</v>
      </c>
      <c r="AU818" s="261" t="s">
        <v>87</v>
      </c>
      <c r="AV818" s="14" t="s">
        <v>87</v>
      </c>
      <c r="AW818" s="14" t="s">
        <v>34</v>
      </c>
      <c r="AX818" s="14" t="s">
        <v>78</v>
      </c>
      <c r="AY818" s="261" t="s">
        <v>165</v>
      </c>
    </row>
    <row r="819" s="13" customFormat="1">
      <c r="A819" s="13"/>
      <c r="B819" s="240"/>
      <c r="C819" s="241"/>
      <c r="D819" s="242" t="s">
        <v>174</v>
      </c>
      <c r="E819" s="243" t="s">
        <v>1</v>
      </c>
      <c r="F819" s="244" t="s">
        <v>760</v>
      </c>
      <c r="G819" s="241"/>
      <c r="H819" s="243" t="s">
        <v>1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50" t="s">
        <v>174</v>
      </c>
      <c r="AU819" s="250" t="s">
        <v>87</v>
      </c>
      <c r="AV819" s="13" t="s">
        <v>85</v>
      </c>
      <c r="AW819" s="13" t="s">
        <v>34</v>
      </c>
      <c r="AX819" s="13" t="s">
        <v>78</v>
      </c>
      <c r="AY819" s="250" t="s">
        <v>165</v>
      </c>
    </row>
    <row r="820" s="14" customFormat="1">
      <c r="A820" s="14"/>
      <c r="B820" s="251"/>
      <c r="C820" s="252"/>
      <c r="D820" s="242" t="s">
        <v>174</v>
      </c>
      <c r="E820" s="253" t="s">
        <v>1</v>
      </c>
      <c r="F820" s="254" t="s">
        <v>761</v>
      </c>
      <c r="G820" s="252"/>
      <c r="H820" s="255">
        <v>694.62</v>
      </c>
      <c r="I820" s="256"/>
      <c r="J820" s="252"/>
      <c r="K820" s="252"/>
      <c r="L820" s="257"/>
      <c r="M820" s="258"/>
      <c r="N820" s="259"/>
      <c r="O820" s="259"/>
      <c r="P820" s="259"/>
      <c r="Q820" s="259"/>
      <c r="R820" s="259"/>
      <c r="S820" s="259"/>
      <c r="T820" s="260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61" t="s">
        <v>174</v>
      </c>
      <c r="AU820" s="261" t="s">
        <v>87</v>
      </c>
      <c r="AV820" s="14" t="s">
        <v>87</v>
      </c>
      <c r="AW820" s="14" t="s">
        <v>34</v>
      </c>
      <c r="AX820" s="14" t="s">
        <v>78</v>
      </c>
      <c r="AY820" s="261" t="s">
        <v>165</v>
      </c>
    </row>
    <row r="821" s="15" customFormat="1">
      <c r="A821" s="15"/>
      <c r="B821" s="262"/>
      <c r="C821" s="263"/>
      <c r="D821" s="242" t="s">
        <v>174</v>
      </c>
      <c r="E821" s="264" t="s">
        <v>1</v>
      </c>
      <c r="F821" s="265" t="s">
        <v>189</v>
      </c>
      <c r="G821" s="263"/>
      <c r="H821" s="266">
        <v>915.19399999999996</v>
      </c>
      <c r="I821" s="267"/>
      <c r="J821" s="263"/>
      <c r="K821" s="263"/>
      <c r="L821" s="268"/>
      <c r="M821" s="269"/>
      <c r="N821" s="270"/>
      <c r="O821" s="270"/>
      <c r="P821" s="270"/>
      <c r="Q821" s="270"/>
      <c r="R821" s="270"/>
      <c r="S821" s="270"/>
      <c r="T821" s="271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T821" s="272" t="s">
        <v>174</v>
      </c>
      <c r="AU821" s="272" t="s">
        <v>87</v>
      </c>
      <c r="AV821" s="15" t="s">
        <v>172</v>
      </c>
      <c r="AW821" s="15" t="s">
        <v>34</v>
      </c>
      <c r="AX821" s="15" t="s">
        <v>85</v>
      </c>
      <c r="AY821" s="272" t="s">
        <v>165</v>
      </c>
    </row>
    <row r="822" s="2" customFormat="1" ht="24.15" customHeight="1">
      <c r="A822" s="39"/>
      <c r="B822" s="40"/>
      <c r="C822" s="273" t="s">
        <v>858</v>
      </c>
      <c r="D822" s="273" t="s">
        <v>225</v>
      </c>
      <c r="E822" s="274" t="s">
        <v>859</v>
      </c>
      <c r="F822" s="275" t="s">
        <v>860</v>
      </c>
      <c r="G822" s="276" t="s">
        <v>198</v>
      </c>
      <c r="H822" s="277">
        <v>933.49800000000005</v>
      </c>
      <c r="I822" s="278"/>
      <c r="J822" s="279">
        <f>ROUND(I822*H822,2)</f>
        <v>0</v>
      </c>
      <c r="K822" s="275" t="s">
        <v>171</v>
      </c>
      <c r="L822" s="280"/>
      <c r="M822" s="281" t="s">
        <v>1</v>
      </c>
      <c r="N822" s="282" t="s">
        <v>43</v>
      </c>
      <c r="O822" s="92"/>
      <c r="P822" s="236">
        <f>O822*H822</f>
        <v>0</v>
      </c>
      <c r="Q822" s="236">
        <v>0.02</v>
      </c>
      <c r="R822" s="236">
        <f>Q822*H822</f>
        <v>18.66996</v>
      </c>
      <c r="S822" s="236">
        <v>0</v>
      </c>
      <c r="T822" s="237">
        <f>S822*H822</f>
        <v>0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38" t="s">
        <v>444</v>
      </c>
      <c r="AT822" s="238" t="s">
        <v>225</v>
      </c>
      <c r="AU822" s="238" t="s">
        <v>87</v>
      </c>
      <c r="AY822" s="18" t="s">
        <v>165</v>
      </c>
      <c r="BE822" s="239">
        <f>IF(N822="základní",J822,0)</f>
        <v>0</v>
      </c>
      <c r="BF822" s="239">
        <f>IF(N822="snížená",J822,0)</f>
        <v>0</v>
      </c>
      <c r="BG822" s="239">
        <f>IF(N822="zákl. přenesená",J822,0)</f>
        <v>0</v>
      </c>
      <c r="BH822" s="239">
        <f>IF(N822="sníž. přenesená",J822,0)</f>
        <v>0</v>
      </c>
      <c r="BI822" s="239">
        <f>IF(N822="nulová",J822,0)</f>
        <v>0</v>
      </c>
      <c r="BJ822" s="18" t="s">
        <v>85</v>
      </c>
      <c r="BK822" s="239">
        <f>ROUND(I822*H822,2)</f>
        <v>0</v>
      </c>
      <c r="BL822" s="18" t="s">
        <v>284</v>
      </c>
      <c r="BM822" s="238" t="s">
        <v>861</v>
      </c>
    </row>
    <row r="823" s="14" customFormat="1">
      <c r="A823" s="14"/>
      <c r="B823" s="251"/>
      <c r="C823" s="252"/>
      <c r="D823" s="242" t="s">
        <v>174</v>
      </c>
      <c r="E823" s="252"/>
      <c r="F823" s="254" t="s">
        <v>862</v>
      </c>
      <c r="G823" s="252"/>
      <c r="H823" s="255">
        <v>933.49800000000005</v>
      </c>
      <c r="I823" s="256"/>
      <c r="J823" s="252"/>
      <c r="K823" s="252"/>
      <c r="L823" s="257"/>
      <c r="M823" s="258"/>
      <c r="N823" s="259"/>
      <c r="O823" s="259"/>
      <c r="P823" s="259"/>
      <c r="Q823" s="259"/>
      <c r="R823" s="259"/>
      <c r="S823" s="259"/>
      <c r="T823" s="260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61" t="s">
        <v>174</v>
      </c>
      <c r="AU823" s="261" t="s">
        <v>87</v>
      </c>
      <c r="AV823" s="14" t="s">
        <v>87</v>
      </c>
      <c r="AW823" s="14" t="s">
        <v>4</v>
      </c>
      <c r="AX823" s="14" t="s">
        <v>85</v>
      </c>
      <c r="AY823" s="261" t="s">
        <v>165</v>
      </c>
    </row>
    <row r="824" s="2" customFormat="1" ht="24.15" customHeight="1">
      <c r="A824" s="39"/>
      <c r="B824" s="40"/>
      <c r="C824" s="227" t="s">
        <v>863</v>
      </c>
      <c r="D824" s="227" t="s">
        <v>167</v>
      </c>
      <c r="E824" s="228" t="s">
        <v>864</v>
      </c>
      <c r="F824" s="229" t="s">
        <v>865</v>
      </c>
      <c r="G824" s="230" t="s">
        <v>198</v>
      </c>
      <c r="H824" s="231">
        <v>915.19399999999996</v>
      </c>
      <c r="I824" s="232"/>
      <c r="J824" s="233">
        <f>ROUND(I824*H824,2)</f>
        <v>0</v>
      </c>
      <c r="K824" s="229" t="s">
        <v>171</v>
      </c>
      <c r="L824" s="45"/>
      <c r="M824" s="234" t="s">
        <v>1</v>
      </c>
      <c r="N824" s="235" t="s">
        <v>43</v>
      </c>
      <c r="O824" s="92"/>
      <c r="P824" s="236">
        <f>O824*H824</f>
        <v>0</v>
      </c>
      <c r="Q824" s="236">
        <v>0</v>
      </c>
      <c r="R824" s="236">
        <f>Q824*H824</f>
        <v>0</v>
      </c>
      <c r="S824" s="236">
        <v>0</v>
      </c>
      <c r="T824" s="237">
        <f>S824*H824</f>
        <v>0</v>
      </c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R824" s="238" t="s">
        <v>284</v>
      </c>
      <c r="AT824" s="238" t="s">
        <v>167</v>
      </c>
      <c r="AU824" s="238" t="s">
        <v>87</v>
      </c>
      <c r="AY824" s="18" t="s">
        <v>165</v>
      </c>
      <c r="BE824" s="239">
        <f>IF(N824="základní",J824,0)</f>
        <v>0</v>
      </c>
      <c r="BF824" s="239">
        <f>IF(N824="snížená",J824,0)</f>
        <v>0</v>
      </c>
      <c r="BG824" s="239">
        <f>IF(N824="zákl. přenesená",J824,0)</f>
        <v>0</v>
      </c>
      <c r="BH824" s="239">
        <f>IF(N824="sníž. přenesená",J824,0)</f>
        <v>0</v>
      </c>
      <c r="BI824" s="239">
        <f>IF(N824="nulová",J824,0)</f>
        <v>0</v>
      </c>
      <c r="BJ824" s="18" t="s">
        <v>85</v>
      </c>
      <c r="BK824" s="239">
        <f>ROUND(I824*H824,2)</f>
        <v>0</v>
      </c>
      <c r="BL824" s="18" t="s">
        <v>284</v>
      </c>
      <c r="BM824" s="238" t="s">
        <v>866</v>
      </c>
    </row>
    <row r="825" s="13" customFormat="1">
      <c r="A825" s="13"/>
      <c r="B825" s="240"/>
      <c r="C825" s="241"/>
      <c r="D825" s="242" t="s">
        <v>174</v>
      </c>
      <c r="E825" s="243" t="s">
        <v>1</v>
      </c>
      <c r="F825" s="244" t="s">
        <v>756</v>
      </c>
      <c r="G825" s="241"/>
      <c r="H825" s="243" t="s">
        <v>1</v>
      </c>
      <c r="I825" s="245"/>
      <c r="J825" s="241"/>
      <c r="K825" s="241"/>
      <c r="L825" s="246"/>
      <c r="M825" s="247"/>
      <c r="N825" s="248"/>
      <c r="O825" s="248"/>
      <c r="P825" s="248"/>
      <c r="Q825" s="248"/>
      <c r="R825" s="248"/>
      <c r="S825" s="248"/>
      <c r="T825" s="249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50" t="s">
        <v>174</v>
      </c>
      <c r="AU825" s="250" t="s">
        <v>87</v>
      </c>
      <c r="AV825" s="13" t="s">
        <v>85</v>
      </c>
      <c r="AW825" s="13" t="s">
        <v>34</v>
      </c>
      <c r="AX825" s="13" t="s">
        <v>78</v>
      </c>
      <c r="AY825" s="250" t="s">
        <v>165</v>
      </c>
    </row>
    <row r="826" s="14" customFormat="1">
      <c r="A826" s="14"/>
      <c r="B826" s="251"/>
      <c r="C826" s="252"/>
      <c r="D826" s="242" t="s">
        <v>174</v>
      </c>
      <c r="E826" s="253" t="s">
        <v>1</v>
      </c>
      <c r="F826" s="254" t="s">
        <v>757</v>
      </c>
      <c r="G826" s="252"/>
      <c r="H826" s="255">
        <v>220.57400000000001</v>
      </c>
      <c r="I826" s="256"/>
      <c r="J826" s="252"/>
      <c r="K826" s="252"/>
      <c r="L826" s="257"/>
      <c r="M826" s="258"/>
      <c r="N826" s="259"/>
      <c r="O826" s="259"/>
      <c r="P826" s="259"/>
      <c r="Q826" s="259"/>
      <c r="R826" s="259"/>
      <c r="S826" s="259"/>
      <c r="T826" s="260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61" t="s">
        <v>174</v>
      </c>
      <c r="AU826" s="261" t="s">
        <v>87</v>
      </c>
      <c r="AV826" s="14" t="s">
        <v>87</v>
      </c>
      <c r="AW826" s="14" t="s">
        <v>34</v>
      </c>
      <c r="AX826" s="14" t="s">
        <v>78</v>
      </c>
      <c r="AY826" s="261" t="s">
        <v>165</v>
      </c>
    </row>
    <row r="827" s="13" customFormat="1">
      <c r="A827" s="13"/>
      <c r="B827" s="240"/>
      <c r="C827" s="241"/>
      <c r="D827" s="242" t="s">
        <v>174</v>
      </c>
      <c r="E827" s="243" t="s">
        <v>1</v>
      </c>
      <c r="F827" s="244" t="s">
        <v>760</v>
      </c>
      <c r="G827" s="241"/>
      <c r="H827" s="243" t="s">
        <v>1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50" t="s">
        <v>174</v>
      </c>
      <c r="AU827" s="250" t="s">
        <v>87</v>
      </c>
      <c r="AV827" s="13" t="s">
        <v>85</v>
      </c>
      <c r="AW827" s="13" t="s">
        <v>34</v>
      </c>
      <c r="AX827" s="13" t="s">
        <v>78</v>
      </c>
      <c r="AY827" s="250" t="s">
        <v>165</v>
      </c>
    </row>
    <row r="828" s="14" customFormat="1">
      <c r="A828" s="14"/>
      <c r="B828" s="251"/>
      <c r="C828" s="252"/>
      <c r="D828" s="242" t="s">
        <v>174</v>
      </c>
      <c r="E828" s="253" t="s">
        <v>1</v>
      </c>
      <c r="F828" s="254" t="s">
        <v>761</v>
      </c>
      <c r="G828" s="252"/>
      <c r="H828" s="255">
        <v>694.62</v>
      </c>
      <c r="I828" s="256"/>
      <c r="J828" s="252"/>
      <c r="K828" s="252"/>
      <c r="L828" s="257"/>
      <c r="M828" s="258"/>
      <c r="N828" s="259"/>
      <c r="O828" s="259"/>
      <c r="P828" s="259"/>
      <c r="Q828" s="259"/>
      <c r="R828" s="259"/>
      <c r="S828" s="259"/>
      <c r="T828" s="260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61" t="s">
        <v>174</v>
      </c>
      <c r="AU828" s="261" t="s">
        <v>87</v>
      </c>
      <c r="AV828" s="14" t="s">
        <v>87</v>
      </c>
      <c r="AW828" s="14" t="s">
        <v>34</v>
      </c>
      <c r="AX828" s="14" t="s">
        <v>78</v>
      </c>
      <c r="AY828" s="261" t="s">
        <v>165</v>
      </c>
    </row>
    <row r="829" s="15" customFormat="1">
      <c r="A829" s="15"/>
      <c r="B829" s="262"/>
      <c r="C829" s="263"/>
      <c r="D829" s="242" t="s">
        <v>174</v>
      </c>
      <c r="E829" s="264" t="s">
        <v>1</v>
      </c>
      <c r="F829" s="265" t="s">
        <v>189</v>
      </c>
      <c r="G829" s="263"/>
      <c r="H829" s="266">
        <v>915.19399999999996</v>
      </c>
      <c r="I829" s="267"/>
      <c r="J829" s="263"/>
      <c r="K829" s="263"/>
      <c r="L829" s="268"/>
      <c r="M829" s="269"/>
      <c r="N829" s="270"/>
      <c r="O829" s="270"/>
      <c r="P829" s="270"/>
      <c r="Q829" s="270"/>
      <c r="R829" s="270"/>
      <c r="S829" s="270"/>
      <c r="T829" s="271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72" t="s">
        <v>174</v>
      </c>
      <c r="AU829" s="272" t="s">
        <v>87</v>
      </c>
      <c r="AV829" s="15" t="s">
        <v>172</v>
      </c>
      <c r="AW829" s="15" t="s">
        <v>34</v>
      </c>
      <c r="AX829" s="15" t="s">
        <v>85</v>
      </c>
      <c r="AY829" s="272" t="s">
        <v>165</v>
      </c>
    </row>
    <row r="830" s="2" customFormat="1" ht="21.75" customHeight="1">
      <c r="A830" s="39"/>
      <c r="B830" s="40"/>
      <c r="C830" s="273" t="s">
        <v>867</v>
      </c>
      <c r="D830" s="273" t="s">
        <v>225</v>
      </c>
      <c r="E830" s="274" t="s">
        <v>868</v>
      </c>
      <c r="F830" s="275" t="s">
        <v>869</v>
      </c>
      <c r="G830" s="276" t="s">
        <v>170</v>
      </c>
      <c r="H830" s="277">
        <v>109.82299999999999</v>
      </c>
      <c r="I830" s="278"/>
      <c r="J830" s="279">
        <f>ROUND(I830*H830,2)</f>
        <v>0</v>
      </c>
      <c r="K830" s="275" t="s">
        <v>171</v>
      </c>
      <c r="L830" s="280"/>
      <c r="M830" s="281" t="s">
        <v>1</v>
      </c>
      <c r="N830" s="282" t="s">
        <v>43</v>
      </c>
      <c r="O830" s="92"/>
      <c r="P830" s="236">
        <f>O830*H830</f>
        <v>0</v>
      </c>
      <c r="Q830" s="236">
        <v>0.026249999999999999</v>
      </c>
      <c r="R830" s="236">
        <f>Q830*H830</f>
        <v>2.8828537499999998</v>
      </c>
      <c r="S830" s="236">
        <v>0</v>
      </c>
      <c r="T830" s="237">
        <f>S830*H830</f>
        <v>0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38" t="s">
        <v>444</v>
      </c>
      <c r="AT830" s="238" t="s">
        <v>225</v>
      </c>
      <c r="AU830" s="238" t="s">
        <v>87</v>
      </c>
      <c r="AY830" s="18" t="s">
        <v>165</v>
      </c>
      <c r="BE830" s="239">
        <f>IF(N830="základní",J830,0)</f>
        <v>0</v>
      </c>
      <c r="BF830" s="239">
        <f>IF(N830="snížená",J830,0)</f>
        <v>0</v>
      </c>
      <c r="BG830" s="239">
        <f>IF(N830="zákl. přenesená",J830,0)</f>
        <v>0</v>
      </c>
      <c r="BH830" s="239">
        <f>IF(N830="sníž. přenesená",J830,0)</f>
        <v>0</v>
      </c>
      <c r="BI830" s="239">
        <f>IF(N830="nulová",J830,0)</f>
        <v>0</v>
      </c>
      <c r="BJ830" s="18" t="s">
        <v>85</v>
      </c>
      <c r="BK830" s="239">
        <f>ROUND(I830*H830,2)</f>
        <v>0</v>
      </c>
      <c r="BL830" s="18" t="s">
        <v>284</v>
      </c>
      <c r="BM830" s="238" t="s">
        <v>870</v>
      </c>
    </row>
    <row r="831" s="13" customFormat="1">
      <c r="A831" s="13"/>
      <c r="B831" s="240"/>
      <c r="C831" s="241"/>
      <c r="D831" s="242" t="s">
        <v>174</v>
      </c>
      <c r="E831" s="243" t="s">
        <v>1</v>
      </c>
      <c r="F831" s="244" t="s">
        <v>871</v>
      </c>
      <c r="G831" s="241"/>
      <c r="H831" s="243" t="s">
        <v>1</v>
      </c>
      <c r="I831" s="245"/>
      <c r="J831" s="241"/>
      <c r="K831" s="241"/>
      <c r="L831" s="246"/>
      <c r="M831" s="247"/>
      <c r="N831" s="248"/>
      <c r="O831" s="248"/>
      <c r="P831" s="248"/>
      <c r="Q831" s="248"/>
      <c r="R831" s="248"/>
      <c r="S831" s="248"/>
      <c r="T831" s="249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50" t="s">
        <v>174</v>
      </c>
      <c r="AU831" s="250" t="s">
        <v>87</v>
      </c>
      <c r="AV831" s="13" t="s">
        <v>85</v>
      </c>
      <c r="AW831" s="13" t="s">
        <v>34</v>
      </c>
      <c r="AX831" s="13" t="s">
        <v>78</v>
      </c>
      <c r="AY831" s="250" t="s">
        <v>165</v>
      </c>
    </row>
    <row r="832" s="13" customFormat="1">
      <c r="A832" s="13"/>
      <c r="B832" s="240"/>
      <c r="C832" s="241"/>
      <c r="D832" s="242" t="s">
        <v>174</v>
      </c>
      <c r="E832" s="243" t="s">
        <v>1</v>
      </c>
      <c r="F832" s="244" t="s">
        <v>756</v>
      </c>
      <c r="G832" s="241"/>
      <c r="H832" s="243" t="s">
        <v>1</v>
      </c>
      <c r="I832" s="245"/>
      <c r="J832" s="241"/>
      <c r="K832" s="241"/>
      <c r="L832" s="246"/>
      <c r="M832" s="247"/>
      <c r="N832" s="248"/>
      <c r="O832" s="248"/>
      <c r="P832" s="248"/>
      <c r="Q832" s="248"/>
      <c r="R832" s="248"/>
      <c r="S832" s="248"/>
      <c r="T832" s="249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50" t="s">
        <v>174</v>
      </c>
      <c r="AU832" s="250" t="s">
        <v>87</v>
      </c>
      <c r="AV832" s="13" t="s">
        <v>85</v>
      </c>
      <c r="AW832" s="13" t="s">
        <v>34</v>
      </c>
      <c r="AX832" s="13" t="s">
        <v>78</v>
      </c>
      <c r="AY832" s="250" t="s">
        <v>165</v>
      </c>
    </row>
    <row r="833" s="14" customFormat="1">
      <c r="A833" s="14"/>
      <c r="B833" s="251"/>
      <c r="C833" s="252"/>
      <c r="D833" s="242" t="s">
        <v>174</v>
      </c>
      <c r="E833" s="253" t="s">
        <v>1</v>
      </c>
      <c r="F833" s="254" t="s">
        <v>872</v>
      </c>
      <c r="G833" s="252"/>
      <c r="H833" s="255">
        <v>26.469000000000001</v>
      </c>
      <c r="I833" s="256"/>
      <c r="J833" s="252"/>
      <c r="K833" s="252"/>
      <c r="L833" s="257"/>
      <c r="M833" s="258"/>
      <c r="N833" s="259"/>
      <c r="O833" s="259"/>
      <c r="P833" s="259"/>
      <c r="Q833" s="259"/>
      <c r="R833" s="259"/>
      <c r="S833" s="259"/>
      <c r="T833" s="260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61" t="s">
        <v>174</v>
      </c>
      <c r="AU833" s="261" t="s">
        <v>87</v>
      </c>
      <c r="AV833" s="14" t="s">
        <v>87</v>
      </c>
      <c r="AW833" s="14" t="s">
        <v>34</v>
      </c>
      <c r="AX833" s="14" t="s">
        <v>78</v>
      </c>
      <c r="AY833" s="261" t="s">
        <v>165</v>
      </c>
    </row>
    <row r="834" s="13" customFormat="1">
      <c r="A834" s="13"/>
      <c r="B834" s="240"/>
      <c r="C834" s="241"/>
      <c r="D834" s="242" t="s">
        <v>174</v>
      </c>
      <c r="E834" s="243" t="s">
        <v>1</v>
      </c>
      <c r="F834" s="244" t="s">
        <v>760</v>
      </c>
      <c r="G834" s="241"/>
      <c r="H834" s="243" t="s">
        <v>1</v>
      </c>
      <c r="I834" s="245"/>
      <c r="J834" s="241"/>
      <c r="K834" s="241"/>
      <c r="L834" s="246"/>
      <c r="M834" s="247"/>
      <c r="N834" s="248"/>
      <c r="O834" s="248"/>
      <c r="P834" s="248"/>
      <c r="Q834" s="248"/>
      <c r="R834" s="248"/>
      <c r="S834" s="248"/>
      <c r="T834" s="249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50" t="s">
        <v>174</v>
      </c>
      <c r="AU834" s="250" t="s">
        <v>87</v>
      </c>
      <c r="AV834" s="13" t="s">
        <v>85</v>
      </c>
      <c r="AW834" s="13" t="s">
        <v>34</v>
      </c>
      <c r="AX834" s="13" t="s">
        <v>78</v>
      </c>
      <c r="AY834" s="250" t="s">
        <v>165</v>
      </c>
    </row>
    <row r="835" s="14" customFormat="1">
      <c r="A835" s="14"/>
      <c r="B835" s="251"/>
      <c r="C835" s="252"/>
      <c r="D835" s="242" t="s">
        <v>174</v>
      </c>
      <c r="E835" s="253" t="s">
        <v>1</v>
      </c>
      <c r="F835" s="254" t="s">
        <v>873</v>
      </c>
      <c r="G835" s="252"/>
      <c r="H835" s="255">
        <v>83.353999999999999</v>
      </c>
      <c r="I835" s="256"/>
      <c r="J835" s="252"/>
      <c r="K835" s="252"/>
      <c r="L835" s="257"/>
      <c r="M835" s="258"/>
      <c r="N835" s="259"/>
      <c r="O835" s="259"/>
      <c r="P835" s="259"/>
      <c r="Q835" s="259"/>
      <c r="R835" s="259"/>
      <c r="S835" s="259"/>
      <c r="T835" s="260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61" t="s">
        <v>174</v>
      </c>
      <c r="AU835" s="261" t="s">
        <v>87</v>
      </c>
      <c r="AV835" s="14" t="s">
        <v>87</v>
      </c>
      <c r="AW835" s="14" t="s">
        <v>34</v>
      </c>
      <c r="AX835" s="14" t="s">
        <v>78</v>
      </c>
      <c r="AY835" s="261" t="s">
        <v>165</v>
      </c>
    </row>
    <row r="836" s="15" customFormat="1">
      <c r="A836" s="15"/>
      <c r="B836" s="262"/>
      <c r="C836" s="263"/>
      <c r="D836" s="242" t="s">
        <v>174</v>
      </c>
      <c r="E836" s="264" t="s">
        <v>1</v>
      </c>
      <c r="F836" s="265" t="s">
        <v>189</v>
      </c>
      <c r="G836" s="263"/>
      <c r="H836" s="266">
        <v>109.82299999999999</v>
      </c>
      <c r="I836" s="267"/>
      <c r="J836" s="263"/>
      <c r="K836" s="263"/>
      <c r="L836" s="268"/>
      <c r="M836" s="269"/>
      <c r="N836" s="270"/>
      <c r="O836" s="270"/>
      <c r="P836" s="270"/>
      <c r="Q836" s="270"/>
      <c r="R836" s="270"/>
      <c r="S836" s="270"/>
      <c r="T836" s="271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72" t="s">
        <v>174</v>
      </c>
      <c r="AU836" s="272" t="s">
        <v>87</v>
      </c>
      <c r="AV836" s="15" t="s">
        <v>172</v>
      </c>
      <c r="AW836" s="15" t="s">
        <v>34</v>
      </c>
      <c r="AX836" s="15" t="s">
        <v>85</v>
      </c>
      <c r="AY836" s="272" t="s">
        <v>165</v>
      </c>
    </row>
    <row r="837" s="2" customFormat="1" ht="24.15" customHeight="1">
      <c r="A837" s="39"/>
      <c r="B837" s="40"/>
      <c r="C837" s="227" t="s">
        <v>874</v>
      </c>
      <c r="D837" s="227" t="s">
        <v>167</v>
      </c>
      <c r="E837" s="228" t="s">
        <v>864</v>
      </c>
      <c r="F837" s="229" t="s">
        <v>865</v>
      </c>
      <c r="G837" s="230" t="s">
        <v>198</v>
      </c>
      <c r="H837" s="231">
        <v>936.14200000000005</v>
      </c>
      <c r="I837" s="232"/>
      <c r="J837" s="233">
        <f>ROUND(I837*H837,2)</f>
        <v>0</v>
      </c>
      <c r="K837" s="229" t="s">
        <v>171</v>
      </c>
      <c r="L837" s="45"/>
      <c r="M837" s="234" t="s">
        <v>1</v>
      </c>
      <c r="N837" s="235" t="s">
        <v>43</v>
      </c>
      <c r="O837" s="92"/>
      <c r="P837" s="236">
        <f>O837*H837</f>
        <v>0</v>
      </c>
      <c r="Q837" s="236">
        <v>0</v>
      </c>
      <c r="R837" s="236">
        <f>Q837*H837</f>
        <v>0</v>
      </c>
      <c r="S837" s="236">
        <v>0</v>
      </c>
      <c r="T837" s="237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38" t="s">
        <v>284</v>
      </c>
      <c r="AT837" s="238" t="s">
        <v>167</v>
      </c>
      <c r="AU837" s="238" t="s">
        <v>87</v>
      </c>
      <c r="AY837" s="18" t="s">
        <v>165</v>
      </c>
      <c r="BE837" s="239">
        <f>IF(N837="základní",J837,0)</f>
        <v>0</v>
      </c>
      <c r="BF837" s="239">
        <f>IF(N837="snížená",J837,0)</f>
        <v>0</v>
      </c>
      <c r="BG837" s="239">
        <f>IF(N837="zákl. přenesená",J837,0)</f>
        <v>0</v>
      </c>
      <c r="BH837" s="239">
        <f>IF(N837="sníž. přenesená",J837,0)</f>
        <v>0</v>
      </c>
      <c r="BI837" s="239">
        <f>IF(N837="nulová",J837,0)</f>
        <v>0</v>
      </c>
      <c r="BJ837" s="18" t="s">
        <v>85</v>
      </c>
      <c r="BK837" s="239">
        <f>ROUND(I837*H837,2)</f>
        <v>0</v>
      </c>
      <c r="BL837" s="18" t="s">
        <v>284</v>
      </c>
      <c r="BM837" s="238" t="s">
        <v>875</v>
      </c>
    </row>
    <row r="838" s="13" customFormat="1">
      <c r="A838" s="13"/>
      <c r="B838" s="240"/>
      <c r="C838" s="241"/>
      <c r="D838" s="242" t="s">
        <v>174</v>
      </c>
      <c r="E838" s="243" t="s">
        <v>1</v>
      </c>
      <c r="F838" s="244" t="s">
        <v>756</v>
      </c>
      <c r="G838" s="241"/>
      <c r="H838" s="243" t="s">
        <v>1</v>
      </c>
      <c r="I838" s="245"/>
      <c r="J838" s="241"/>
      <c r="K838" s="241"/>
      <c r="L838" s="246"/>
      <c r="M838" s="247"/>
      <c r="N838" s="248"/>
      <c r="O838" s="248"/>
      <c r="P838" s="248"/>
      <c r="Q838" s="248"/>
      <c r="R838" s="248"/>
      <c r="S838" s="248"/>
      <c r="T838" s="249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50" t="s">
        <v>174</v>
      </c>
      <c r="AU838" s="250" t="s">
        <v>87</v>
      </c>
      <c r="AV838" s="13" t="s">
        <v>85</v>
      </c>
      <c r="AW838" s="13" t="s">
        <v>34</v>
      </c>
      <c r="AX838" s="13" t="s">
        <v>78</v>
      </c>
      <c r="AY838" s="250" t="s">
        <v>165</v>
      </c>
    </row>
    <row r="839" s="14" customFormat="1">
      <c r="A839" s="14"/>
      <c r="B839" s="251"/>
      <c r="C839" s="252"/>
      <c r="D839" s="242" t="s">
        <v>174</v>
      </c>
      <c r="E839" s="253" t="s">
        <v>1</v>
      </c>
      <c r="F839" s="254" t="s">
        <v>757</v>
      </c>
      <c r="G839" s="252"/>
      <c r="H839" s="255">
        <v>220.57400000000001</v>
      </c>
      <c r="I839" s="256"/>
      <c r="J839" s="252"/>
      <c r="K839" s="252"/>
      <c r="L839" s="257"/>
      <c r="M839" s="258"/>
      <c r="N839" s="259"/>
      <c r="O839" s="259"/>
      <c r="P839" s="259"/>
      <c r="Q839" s="259"/>
      <c r="R839" s="259"/>
      <c r="S839" s="259"/>
      <c r="T839" s="260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61" t="s">
        <v>174</v>
      </c>
      <c r="AU839" s="261" t="s">
        <v>87</v>
      </c>
      <c r="AV839" s="14" t="s">
        <v>87</v>
      </c>
      <c r="AW839" s="14" t="s">
        <v>34</v>
      </c>
      <c r="AX839" s="14" t="s">
        <v>78</v>
      </c>
      <c r="AY839" s="261" t="s">
        <v>165</v>
      </c>
    </row>
    <row r="840" s="13" customFormat="1">
      <c r="A840" s="13"/>
      <c r="B840" s="240"/>
      <c r="C840" s="241"/>
      <c r="D840" s="242" t="s">
        <v>174</v>
      </c>
      <c r="E840" s="243" t="s">
        <v>1</v>
      </c>
      <c r="F840" s="244" t="s">
        <v>760</v>
      </c>
      <c r="G840" s="241"/>
      <c r="H840" s="243" t="s">
        <v>1</v>
      </c>
      <c r="I840" s="245"/>
      <c r="J840" s="241"/>
      <c r="K840" s="241"/>
      <c r="L840" s="246"/>
      <c r="M840" s="247"/>
      <c r="N840" s="248"/>
      <c r="O840" s="248"/>
      <c r="P840" s="248"/>
      <c r="Q840" s="248"/>
      <c r="R840" s="248"/>
      <c r="S840" s="248"/>
      <c r="T840" s="249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50" t="s">
        <v>174</v>
      </c>
      <c r="AU840" s="250" t="s">
        <v>87</v>
      </c>
      <c r="AV840" s="13" t="s">
        <v>85</v>
      </c>
      <c r="AW840" s="13" t="s">
        <v>34</v>
      </c>
      <c r="AX840" s="13" t="s">
        <v>78</v>
      </c>
      <c r="AY840" s="250" t="s">
        <v>165</v>
      </c>
    </row>
    <row r="841" s="14" customFormat="1">
      <c r="A841" s="14"/>
      <c r="B841" s="251"/>
      <c r="C841" s="252"/>
      <c r="D841" s="242" t="s">
        <v>174</v>
      </c>
      <c r="E841" s="253" t="s">
        <v>1</v>
      </c>
      <c r="F841" s="254" t="s">
        <v>761</v>
      </c>
      <c r="G841" s="252"/>
      <c r="H841" s="255">
        <v>694.62</v>
      </c>
      <c r="I841" s="256"/>
      <c r="J841" s="252"/>
      <c r="K841" s="252"/>
      <c r="L841" s="257"/>
      <c r="M841" s="258"/>
      <c r="N841" s="259"/>
      <c r="O841" s="259"/>
      <c r="P841" s="259"/>
      <c r="Q841" s="259"/>
      <c r="R841" s="259"/>
      <c r="S841" s="259"/>
      <c r="T841" s="260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61" t="s">
        <v>174</v>
      </c>
      <c r="AU841" s="261" t="s">
        <v>87</v>
      </c>
      <c r="AV841" s="14" t="s">
        <v>87</v>
      </c>
      <c r="AW841" s="14" t="s">
        <v>34</v>
      </c>
      <c r="AX841" s="14" t="s">
        <v>78</v>
      </c>
      <c r="AY841" s="261" t="s">
        <v>165</v>
      </c>
    </row>
    <row r="842" s="13" customFormat="1">
      <c r="A842" s="13"/>
      <c r="B842" s="240"/>
      <c r="C842" s="241"/>
      <c r="D842" s="242" t="s">
        <v>174</v>
      </c>
      <c r="E842" s="243" t="s">
        <v>1</v>
      </c>
      <c r="F842" s="244" t="s">
        <v>763</v>
      </c>
      <c r="G842" s="241"/>
      <c r="H842" s="243" t="s">
        <v>1</v>
      </c>
      <c r="I842" s="245"/>
      <c r="J842" s="241"/>
      <c r="K842" s="241"/>
      <c r="L842" s="246"/>
      <c r="M842" s="247"/>
      <c r="N842" s="248"/>
      <c r="O842" s="248"/>
      <c r="P842" s="248"/>
      <c r="Q842" s="248"/>
      <c r="R842" s="248"/>
      <c r="S842" s="248"/>
      <c r="T842" s="249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50" t="s">
        <v>174</v>
      </c>
      <c r="AU842" s="250" t="s">
        <v>87</v>
      </c>
      <c r="AV842" s="13" t="s">
        <v>85</v>
      </c>
      <c r="AW842" s="13" t="s">
        <v>34</v>
      </c>
      <c r="AX842" s="13" t="s">
        <v>78</v>
      </c>
      <c r="AY842" s="250" t="s">
        <v>165</v>
      </c>
    </row>
    <row r="843" s="14" customFormat="1">
      <c r="A843" s="14"/>
      <c r="B843" s="251"/>
      <c r="C843" s="252"/>
      <c r="D843" s="242" t="s">
        <v>174</v>
      </c>
      <c r="E843" s="253" t="s">
        <v>1</v>
      </c>
      <c r="F843" s="254" t="s">
        <v>764</v>
      </c>
      <c r="G843" s="252"/>
      <c r="H843" s="255">
        <v>20.948</v>
      </c>
      <c r="I843" s="256"/>
      <c r="J843" s="252"/>
      <c r="K843" s="252"/>
      <c r="L843" s="257"/>
      <c r="M843" s="258"/>
      <c r="N843" s="259"/>
      <c r="O843" s="259"/>
      <c r="P843" s="259"/>
      <c r="Q843" s="259"/>
      <c r="R843" s="259"/>
      <c r="S843" s="259"/>
      <c r="T843" s="260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61" t="s">
        <v>174</v>
      </c>
      <c r="AU843" s="261" t="s">
        <v>87</v>
      </c>
      <c r="AV843" s="14" t="s">
        <v>87</v>
      </c>
      <c r="AW843" s="14" t="s">
        <v>34</v>
      </c>
      <c r="AX843" s="14" t="s">
        <v>78</v>
      </c>
      <c r="AY843" s="261" t="s">
        <v>165</v>
      </c>
    </row>
    <row r="844" s="15" customFormat="1">
      <c r="A844" s="15"/>
      <c r="B844" s="262"/>
      <c r="C844" s="263"/>
      <c r="D844" s="242" t="s">
        <v>174</v>
      </c>
      <c r="E844" s="264" t="s">
        <v>1</v>
      </c>
      <c r="F844" s="265" t="s">
        <v>189</v>
      </c>
      <c r="G844" s="263"/>
      <c r="H844" s="266">
        <v>936.14200000000005</v>
      </c>
      <c r="I844" s="267"/>
      <c r="J844" s="263"/>
      <c r="K844" s="263"/>
      <c r="L844" s="268"/>
      <c r="M844" s="269"/>
      <c r="N844" s="270"/>
      <c r="O844" s="270"/>
      <c r="P844" s="270"/>
      <c r="Q844" s="270"/>
      <c r="R844" s="270"/>
      <c r="S844" s="270"/>
      <c r="T844" s="271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T844" s="272" t="s">
        <v>174</v>
      </c>
      <c r="AU844" s="272" t="s">
        <v>87</v>
      </c>
      <c r="AV844" s="15" t="s">
        <v>172</v>
      </c>
      <c r="AW844" s="15" t="s">
        <v>34</v>
      </c>
      <c r="AX844" s="15" t="s">
        <v>85</v>
      </c>
      <c r="AY844" s="272" t="s">
        <v>165</v>
      </c>
    </row>
    <row r="845" s="2" customFormat="1" ht="21.75" customHeight="1">
      <c r="A845" s="39"/>
      <c r="B845" s="40"/>
      <c r="C845" s="273" t="s">
        <v>876</v>
      </c>
      <c r="D845" s="273" t="s">
        <v>225</v>
      </c>
      <c r="E845" s="274" t="s">
        <v>877</v>
      </c>
      <c r="F845" s="275" t="s">
        <v>878</v>
      </c>
      <c r="G845" s="276" t="s">
        <v>170</v>
      </c>
      <c r="H845" s="277">
        <v>37.445999999999998</v>
      </c>
      <c r="I845" s="278"/>
      <c r="J845" s="279">
        <f>ROUND(I845*H845,2)</f>
        <v>0</v>
      </c>
      <c r="K845" s="275" t="s">
        <v>171</v>
      </c>
      <c r="L845" s="280"/>
      <c r="M845" s="281" t="s">
        <v>1</v>
      </c>
      <c r="N845" s="282" t="s">
        <v>43</v>
      </c>
      <c r="O845" s="92"/>
      <c r="P845" s="236">
        <f>O845*H845</f>
        <v>0</v>
      </c>
      <c r="Q845" s="236">
        <v>0.026249999999999999</v>
      </c>
      <c r="R845" s="236">
        <f>Q845*H845</f>
        <v>0.98295749999999993</v>
      </c>
      <c r="S845" s="236">
        <v>0</v>
      </c>
      <c r="T845" s="237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38" t="s">
        <v>444</v>
      </c>
      <c r="AT845" s="238" t="s">
        <v>225</v>
      </c>
      <c r="AU845" s="238" t="s">
        <v>87</v>
      </c>
      <c r="AY845" s="18" t="s">
        <v>165</v>
      </c>
      <c r="BE845" s="239">
        <f>IF(N845="základní",J845,0)</f>
        <v>0</v>
      </c>
      <c r="BF845" s="239">
        <f>IF(N845="snížená",J845,0)</f>
        <v>0</v>
      </c>
      <c r="BG845" s="239">
        <f>IF(N845="zákl. přenesená",J845,0)</f>
        <v>0</v>
      </c>
      <c r="BH845" s="239">
        <f>IF(N845="sníž. přenesená",J845,0)</f>
        <v>0</v>
      </c>
      <c r="BI845" s="239">
        <f>IF(N845="nulová",J845,0)</f>
        <v>0</v>
      </c>
      <c r="BJ845" s="18" t="s">
        <v>85</v>
      </c>
      <c r="BK845" s="239">
        <f>ROUND(I845*H845,2)</f>
        <v>0</v>
      </c>
      <c r="BL845" s="18" t="s">
        <v>284</v>
      </c>
      <c r="BM845" s="238" t="s">
        <v>879</v>
      </c>
    </row>
    <row r="846" s="13" customFormat="1">
      <c r="A846" s="13"/>
      <c r="B846" s="240"/>
      <c r="C846" s="241"/>
      <c r="D846" s="242" t="s">
        <v>174</v>
      </c>
      <c r="E846" s="243" t="s">
        <v>1</v>
      </c>
      <c r="F846" s="244" t="s">
        <v>880</v>
      </c>
      <c r="G846" s="241"/>
      <c r="H846" s="243" t="s">
        <v>1</v>
      </c>
      <c r="I846" s="245"/>
      <c r="J846" s="241"/>
      <c r="K846" s="241"/>
      <c r="L846" s="246"/>
      <c r="M846" s="247"/>
      <c r="N846" s="248"/>
      <c r="O846" s="248"/>
      <c r="P846" s="248"/>
      <c r="Q846" s="248"/>
      <c r="R846" s="248"/>
      <c r="S846" s="248"/>
      <c r="T846" s="249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50" t="s">
        <v>174</v>
      </c>
      <c r="AU846" s="250" t="s">
        <v>87</v>
      </c>
      <c r="AV846" s="13" t="s">
        <v>85</v>
      </c>
      <c r="AW846" s="13" t="s">
        <v>34</v>
      </c>
      <c r="AX846" s="13" t="s">
        <v>78</v>
      </c>
      <c r="AY846" s="250" t="s">
        <v>165</v>
      </c>
    </row>
    <row r="847" s="13" customFormat="1">
      <c r="A847" s="13"/>
      <c r="B847" s="240"/>
      <c r="C847" s="241"/>
      <c r="D847" s="242" t="s">
        <v>174</v>
      </c>
      <c r="E847" s="243" t="s">
        <v>1</v>
      </c>
      <c r="F847" s="244" t="s">
        <v>756</v>
      </c>
      <c r="G847" s="241"/>
      <c r="H847" s="243" t="s">
        <v>1</v>
      </c>
      <c r="I847" s="245"/>
      <c r="J847" s="241"/>
      <c r="K847" s="241"/>
      <c r="L847" s="246"/>
      <c r="M847" s="247"/>
      <c r="N847" s="248"/>
      <c r="O847" s="248"/>
      <c r="P847" s="248"/>
      <c r="Q847" s="248"/>
      <c r="R847" s="248"/>
      <c r="S847" s="248"/>
      <c r="T847" s="249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50" t="s">
        <v>174</v>
      </c>
      <c r="AU847" s="250" t="s">
        <v>87</v>
      </c>
      <c r="AV847" s="13" t="s">
        <v>85</v>
      </c>
      <c r="AW847" s="13" t="s">
        <v>34</v>
      </c>
      <c r="AX847" s="13" t="s">
        <v>78</v>
      </c>
      <c r="AY847" s="250" t="s">
        <v>165</v>
      </c>
    </row>
    <row r="848" s="14" customFormat="1">
      <c r="A848" s="14"/>
      <c r="B848" s="251"/>
      <c r="C848" s="252"/>
      <c r="D848" s="242" t="s">
        <v>174</v>
      </c>
      <c r="E848" s="253" t="s">
        <v>1</v>
      </c>
      <c r="F848" s="254" t="s">
        <v>881</v>
      </c>
      <c r="G848" s="252"/>
      <c r="H848" s="255">
        <v>8.8230000000000004</v>
      </c>
      <c r="I848" s="256"/>
      <c r="J848" s="252"/>
      <c r="K848" s="252"/>
      <c r="L848" s="257"/>
      <c r="M848" s="258"/>
      <c r="N848" s="259"/>
      <c r="O848" s="259"/>
      <c r="P848" s="259"/>
      <c r="Q848" s="259"/>
      <c r="R848" s="259"/>
      <c r="S848" s="259"/>
      <c r="T848" s="260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61" t="s">
        <v>174</v>
      </c>
      <c r="AU848" s="261" t="s">
        <v>87</v>
      </c>
      <c r="AV848" s="14" t="s">
        <v>87</v>
      </c>
      <c r="AW848" s="14" t="s">
        <v>34</v>
      </c>
      <c r="AX848" s="14" t="s">
        <v>78</v>
      </c>
      <c r="AY848" s="261" t="s">
        <v>165</v>
      </c>
    </row>
    <row r="849" s="13" customFormat="1">
      <c r="A849" s="13"/>
      <c r="B849" s="240"/>
      <c r="C849" s="241"/>
      <c r="D849" s="242" t="s">
        <v>174</v>
      </c>
      <c r="E849" s="243" t="s">
        <v>1</v>
      </c>
      <c r="F849" s="244" t="s">
        <v>760</v>
      </c>
      <c r="G849" s="241"/>
      <c r="H849" s="243" t="s">
        <v>1</v>
      </c>
      <c r="I849" s="245"/>
      <c r="J849" s="241"/>
      <c r="K849" s="241"/>
      <c r="L849" s="246"/>
      <c r="M849" s="247"/>
      <c r="N849" s="248"/>
      <c r="O849" s="248"/>
      <c r="P849" s="248"/>
      <c r="Q849" s="248"/>
      <c r="R849" s="248"/>
      <c r="S849" s="248"/>
      <c r="T849" s="249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50" t="s">
        <v>174</v>
      </c>
      <c r="AU849" s="250" t="s">
        <v>87</v>
      </c>
      <c r="AV849" s="13" t="s">
        <v>85</v>
      </c>
      <c r="AW849" s="13" t="s">
        <v>34</v>
      </c>
      <c r="AX849" s="13" t="s">
        <v>78</v>
      </c>
      <c r="AY849" s="250" t="s">
        <v>165</v>
      </c>
    </row>
    <row r="850" s="14" customFormat="1">
      <c r="A850" s="14"/>
      <c r="B850" s="251"/>
      <c r="C850" s="252"/>
      <c r="D850" s="242" t="s">
        <v>174</v>
      </c>
      <c r="E850" s="253" t="s">
        <v>1</v>
      </c>
      <c r="F850" s="254" t="s">
        <v>882</v>
      </c>
      <c r="G850" s="252"/>
      <c r="H850" s="255">
        <v>27.785</v>
      </c>
      <c r="I850" s="256"/>
      <c r="J850" s="252"/>
      <c r="K850" s="252"/>
      <c r="L850" s="257"/>
      <c r="M850" s="258"/>
      <c r="N850" s="259"/>
      <c r="O850" s="259"/>
      <c r="P850" s="259"/>
      <c r="Q850" s="259"/>
      <c r="R850" s="259"/>
      <c r="S850" s="259"/>
      <c r="T850" s="260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61" t="s">
        <v>174</v>
      </c>
      <c r="AU850" s="261" t="s">
        <v>87</v>
      </c>
      <c r="AV850" s="14" t="s">
        <v>87</v>
      </c>
      <c r="AW850" s="14" t="s">
        <v>34</v>
      </c>
      <c r="AX850" s="14" t="s">
        <v>78</v>
      </c>
      <c r="AY850" s="261" t="s">
        <v>165</v>
      </c>
    </row>
    <row r="851" s="13" customFormat="1">
      <c r="A851" s="13"/>
      <c r="B851" s="240"/>
      <c r="C851" s="241"/>
      <c r="D851" s="242" t="s">
        <v>174</v>
      </c>
      <c r="E851" s="243" t="s">
        <v>1</v>
      </c>
      <c r="F851" s="244" t="s">
        <v>763</v>
      </c>
      <c r="G851" s="241"/>
      <c r="H851" s="243" t="s">
        <v>1</v>
      </c>
      <c r="I851" s="245"/>
      <c r="J851" s="241"/>
      <c r="K851" s="241"/>
      <c r="L851" s="246"/>
      <c r="M851" s="247"/>
      <c r="N851" s="248"/>
      <c r="O851" s="248"/>
      <c r="P851" s="248"/>
      <c r="Q851" s="248"/>
      <c r="R851" s="248"/>
      <c r="S851" s="248"/>
      <c r="T851" s="249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50" t="s">
        <v>174</v>
      </c>
      <c r="AU851" s="250" t="s">
        <v>87</v>
      </c>
      <c r="AV851" s="13" t="s">
        <v>85</v>
      </c>
      <c r="AW851" s="13" t="s">
        <v>34</v>
      </c>
      <c r="AX851" s="13" t="s">
        <v>78</v>
      </c>
      <c r="AY851" s="250" t="s">
        <v>165</v>
      </c>
    </row>
    <row r="852" s="14" customFormat="1">
      <c r="A852" s="14"/>
      <c r="B852" s="251"/>
      <c r="C852" s="252"/>
      <c r="D852" s="242" t="s">
        <v>174</v>
      </c>
      <c r="E852" s="253" t="s">
        <v>1</v>
      </c>
      <c r="F852" s="254" t="s">
        <v>883</v>
      </c>
      <c r="G852" s="252"/>
      <c r="H852" s="255">
        <v>0.83799999999999997</v>
      </c>
      <c r="I852" s="256"/>
      <c r="J852" s="252"/>
      <c r="K852" s="252"/>
      <c r="L852" s="257"/>
      <c r="M852" s="258"/>
      <c r="N852" s="259"/>
      <c r="O852" s="259"/>
      <c r="P852" s="259"/>
      <c r="Q852" s="259"/>
      <c r="R852" s="259"/>
      <c r="S852" s="259"/>
      <c r="T852" s="260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61" t="s">
        <v>174</v>
      </c>
      <c r="AU852" s="261" t="s">
        <v>87</v>
      </c>
      <c r="AV852" s="14" t="s">
        <v>87</v>
      </c>
      <c r="AW852" s="14" t="s">
        <v>34</v>
      </c>
      <c r="AX852" s="14" t="s">
        <v>78</v>
      </c>
      <c r="AY852" s="261" t="s">
        <v>165</v>
      </c>
    </row>
    <row r="853" s="15" customFormat="1">
      <c r="A853" s="15"/>
      <c r="B853" s="262"/>
      <c r="C853" s="263"/>
      <c r="D853" s="242" t="s">
        <v>174</v>
      </c>
      <c r="E853" s="264" t="s">
        <v>1</v>
      </c>
      <c r="F853" s="265" t="s">
        <v>189</v>
      </c>
      <c r="G853" s="263"/>
      <c r="H853" s="266">
        <v>37.445999999999998</v>
      </c>
      <c r="I853" s="267"/>
      <c r="J853" s="263"/>
      <c r="K853" s="263"/>
      <c r="L853" s="268"/>
      <c r="M853" s="269"/>
      <c r="N853" s="270"/>
      <c r="O853" s="270"/>
      <c r="P853" s="270"/>
      <c r="Q853" s="270"/>
      <c r="R853" s="270"/>
      <c r="S853" s="270"/>
      <c r="T853" s="271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72" t="s">
        <v>174</v>
      </c>
      <c r="AU853" s="272" t="s">
        <v>87</v>
      </c>
      <c r="AV853" s="15" t="s">
        <v>172</v>
      </c>
      <c r="AW853" s="15" t="s">
        <v>34</v>
      </c>
      <c r="AX853" s="15" t="s">
        <v>85</v>
      </c>
      <c r="AY853" s="272" t="s">
        <v>165</v>
      </c>
    </row>
    <row r="854" s="2" customFormat="1" ht="44.25" customHeight="1">
      <c r="A854" s="39"/>
      <c r="B854" s="40"/>
      <c r="C854" s="227" t="s">
        <v>884</v>
      </c>
      <c r="D854" s="227" t="s">
        <v>167</v>
      </c>
      <c r="E854" s="228" t="s">
        <v>885</v>
      </c>
      <c r="F854" s="229" t="s">
        <v>886</v>
      </c>
      <c r="G854" s="230" t="s">
        <v>702</v>
      </c>
      <c r="H854" s="231">
        <v>22.989000000000001</v>
      </c>
      <c r="I854" s="232"/>
      <c r="J854" s="233">
        <f>ROUND(I854*H854,2)</f>
        <v>0</v>
      </c>
      <c r="K854" s="229" t="s">
        <v>171</v>
      </c>
      <c r="L854" s="45"/>
      <c r="M854" s="234" t="s">
        <v>1</v>
      </c>
      <c r="N854" s="235" t="s">
        <v>43</v>
      </c>
      <c r="O854" s="92"/>
      <c r="P854" s="236">
        <f>O854*H854</f>
        <v>0</v>
      </c>
      <c r="Q854" s="236">
        <v>0</v>
      </c>
      <c r="R854" s="236">
        <f>Q854*H854</f>
        <v>0</v>
      </c>
      <c r="S854" s="236">
        <v>0</v>
      </c>
      <c r="T854" s="237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38" t="s">
        <v>284</v>
      </c>
      <c r="AT854" s="238" t="s">
        <v>167</v>
      </c>
      <c r="AU854" s="238" t="s">
        <v>87</v>
      </c>
      <c r="AY854" s="18" t="s">
        <v>165</v>
      </c>
      <c r="BE854" s="239">
        <f>IF(N854="základní",J854,0)</f>
        <v>0</v>
      </c>
      <c r="BF854" s="239">
        <f>IF(N854="snížená",J854,0)</f>
        <v>0</v>
      </c>
      <c r="BG854" s="239">
        <f>IF(N854="zákl. přenesená",J854,0)</f>
        <v>0</v>
      </c>
      <c r="BH854" s="239">
        <f>IF(N854="sníž. přenesená",J854,0)</f>
        <v>0</v>
      </c>
      <c r="BI854" s="239">
        <f>IF(N854="nulová",J854,0)</f>
        <v>0</v>
      </c>
      <c r="BJ854" s="18" t="s">
        <v>85</v>
      </c>
      <c r="BK854" s="239">
        <f>ROUND(I854*H854,2)</f>
        <v>0</v>
      </c>
      <c r="BL854" s="18" t="s">
        <v>284</v>
      </c>
      <c r="BM854" s="238" t="s">
        <v>887</v>
      </c>
    </row>
    <row r="855" s="12" customFormat="1" ht="22.8" customHeight="1">
      <c r="A855" s="12"/>
      <c r="B855" s="211"/>
      <c r="C855" s="212"/>
      <c r="D855" s="213" t="s">
        <v>77</v>
      </c>
      <c r="E855" s="225" t="s">
        <v>888</v>
      </c>
      <c r="F855" s="225" t="s">
        <v>889</v>
      </c>
      <c r="G855" s="212"/>
      <c r="H855" s="212"/>
      <c r="I855" s="215"/>
      <c r="J855" s="226">
        <f>BK855</f>
        <v>0</v>
      </c>
      <c r="K855" s="212"/>
      <c r="L855" s="217"/>
      <c r="M855" s="218"/>
      <c r="N855" s="219"/>
      <c r="O855" s="219"/>
      <c r="P855" s="220">
        <f>SUM(P856:P865)</f>
        <v>0</v>
      </c>
      <c r="Q855" s="219"/>
      <c r="R855" s="220">
        <f>SUM(R856:R865)</f>
        <v>0.0106</v>
      </c>
      <c r="S855" s="219"/>
      <c r="T855" s="221">
        <f>SUM(T856:T865)</f>
        <v>0.11535000000000001</v>
      </c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R855" s="222" t="s">
        <v>87</v>
      </c>
      <c r="AT855" s="223" t="s">
        <v>77</v>
      </c>
      <c r="AU855" s="223" t="s">
        <v>85</v>
      </c>
      <c r="AY855" s="222" t="s">
        <v>165</v>
      </c>
      <c r="BK855" s="224">
        <f>SUM(BK856:BK865)</f>
        <v>0</v>
      </c>
    </row>
    <row r="856" s="2" customFormat="1" ht="24.15" customHeight="1">
      <c r="A856" s="39"/>
      <c r="B856" s="40"/>
      <c r="C856" s="227" t="s">
        <v>890</v>
      </c>
      <c r="D856" s="227" t="s">
        <v>167</v>
      </c>
      <c r="E856" s="228" t="s">
        <v>891</v>
      </c>
      <c r="F856" s="229" t="s">
        <v>892</v>
      </c>
      <c r="G856" s="230" t="s">
        <v>385</v>
      </c>
      <c r="H856" s="231">
        <v>5</v>
      </c>
      <c r="I856" s="232"/>
      <c r="J856" s="233">
        <f>ROUND(I856*H856,2)</f>
        <v>0</v>
      </c>
      <c r="K856" s="229" t="s">
        <v>171</v>
      </c>
      <c r="L856" s="45"/>
      <c r="M856" s="234" t="s">
        <v>1</v>
      </c>
      <c r="N856" s="235" t="s">
        <v>43</v>
      </c>
      <c r="O856" s="92"/>
      <c r="P856" s="236">
        <f>O856*H856</f>
        <v>0</v>
      </c>
      <c r="Q856" s="236">
        <v>0</v>
      </c>
      <c r="R856" s="236">
        <f>Q856*H856</f>
        <v>0</v>
      </c>
      <c r="S856" s="236">
        <v>0.02307</v>
      </c>
      <c r="T856" s="237">
        <f>S856*H856</f>
        <v>0.11535000000000001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38" t="s">
        <v>284</v>
      </c>
      <c r="AT856" s="238" t="s">
        <v>167</v>
      </c>
      <c r="AU856" s="238" t="s">
        <v>87</v>
      </c>
      <c r="AY856" s="18" t="s">
        <v>165</v>
      </c>
      <c r="BE856" s="239">
        <f>IF(N856="základní",J856,0)</f>
        <v>0</v>
      </c>
      <c r="BF856" s="239">
        <f>IF(N856="snížená",J856,0)</f>
        <v>0</v>
      </c>
      <c r="BG856" s="239">
        <f>IF(N856="zákl. přenesená",J856,0)</f>
        <v>0</v>
      </c>
      <c r="BH856" s="239">
        <f>IF(N856="sníž. přenesená",J856,0)</f>
        <v>0</v>
      </c>
      <c r="BI856" s="239">
        <f>IF(N856="nulová",J856,0)</f>
        <v>0</v>
      </c>
      <c r="BJ856" s="18" t="s">
        <v>85</v>
      </c>
      <c r="BK856" s="239">
        <f>ROUND(I856*H856,2)</f>
        <v>0</v>
      </c>
      <c r="BL856" s="18" t="s">
        <v>284</v>
      </c>
      <c r="BM856" s="238" t="s">
        <v>893</v>
      </c>
    </row>
    <row r="857" s="13" customFormat="1">
      <c r="A857" s="13"/>
      <c r="B857" s="240"/>
      <c r="C857" s="241"/>
      <c r="D857" s="242" t="s">
        <v>174</v>
      </c>
      <c r="E857" s="243" t="s">
        <v>1</v>
      </c>
      <c r="F857" s="244" t="s">
        <v>206</v>
      </c>
      <c r="G857" s="241"/>
      <c r="H857" s="243" t="s">
        <v>1</v>
      </c>
      <c r="I857" s="245"/>
      <c r="J857" s="241"/>
      <c r="K857" s="241"/>
      <c r="L857" s="246"/>
      <c r="M857" s="247"/>
      <c r="N857" s="248"/>
      <c r="O857" s="248"/>
      <c r="P857" s="248"/>
      <c r="Q857" s="248"/>
      <c r="R857" s="248"/>
      <c r="S857" s="248"/>
      <c r="T857" s="249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50" t="s">
        <v>174</v>
      </c>
      <c r="AU857" s="250" t="s">
        <v>87</v>
      </c>
      <c r="AV857" s="13" t="s">
        <v>85</v>
      </c>
      <c r="AW857" s="13" t="s">
        <v>34</v>
      </c>
      <c r="AX857" s="13" t="s">
        <v>78</v>
      </c>
      <c r="AY857" s="250" t="s">
        <v>165</v>
      </c>
    </row>
    <row r="858" s="14" customFormat="1">
      <c r="A858" s="14"/>
      <c r="B858" s="251"/>
      <c r="C858" s="252"/>
      <c r="D858" s="242" t="s">
        <v>174</v>
      </c>
      <c r="E858" s="253" t="s">
        <v>1</v>
      </c>
      <c r="F858" s="254" t="s">
        <v>87</v>
      </c>
      <c r="G858" s="252"/>
      <c r="H858" s="255">
        <v>2</v>
      </c>
      <c r="I858" s="256"/>
      <c r="J858" s="252"/>
      <c r="K858" s="252"/>
      <c r="L858" s="257"/>
      <c r="M858" s="258"/>
      <c r="N858" s="259"/>
      <c r="O858" s="259"/>
      <c r="P858" s="259"/>
      <c r="Q858" s="259"/>
      <c r="R858" s="259"/>
      <c r="S858" s="259"/>
      <c r="T858" s="260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61" t="s">
        <v>174</v>
      </c>
      <c r="AU858" s="261" t="s">
        <v>87</v>
      </c>
      <c r="AV858" s="14" t="s">
        <v>87</v>
      </c>
      <c r="AW858" s="14" t="s">
        <v>34</v>
      </c>
      <c r="AX858" s="14" t="s">
        <v>78</v>
      </c>
      <c r="AY858" s="261" t="s">
        <v>165</v>
      </c>
    </row>
    <row r="859" s="13" customFormat="1">
      <c r="A859" s="13"/>
      <c r="B859" s="240"/>
      <c r="C859" s="241"/>
      <c r="D859" s="242" t="s">
        <v>174</v>
      </c>
      <c r="E859" s="243" t="s">
        <v>1</v>
      </c>
      <c r="F859" s="244" t="s">
        <v>789</v>
      </c>
      <c r="G859" s="241"/>
      <c r="H859" s="243" t="s">
        <v>1</v>
      </c>
      <c r="I859" s="245"/>
      <c r="J859" s="241"/>
      <c r="K859" s="241"/>
      <c r="L859" s="246"/>
      <c r="M859" s="247"/>
      <c r="N859" s="248"/>
      <c r="O859" s="248"/>
      <c r="P859" s="248"/>
      <c r="Q859" s="248"/>
      <c r="R859" s="248"/>
      <c r="S859" s="248"/>
      <c r="T859" s="249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50" t="s">
        <v>174</v>
      </c>
      <c r="AU859" s="250" t="s">
        <v>87</v>
      </c>
      <c r="AV859" s="13" t="s">
        <v>85</v>
      </c>
      <c r="AW859" s="13" t="s">
        <v>34</v>
      </c>
      <c r="AX859" s="13" t="s">
        <v>78</v>
      </c>
      <c r="AY859" s="250" t="s">
        <v>165</v>
      </c>
    </row>
    <row r="860" s="14" customFormat="1">
      <c r="A860" s="14"/>
      <c r="B860" s="251"/>
      <c r="C860" s="252"/>
      <c r="D860" s="242" t="s">
        <v>174</v>
      </c>
      <c r="E860" s="253" t="s">
        <v>1</v>
      </c>
      <c r="F860" s="254" t="s">
        <v>195</v>
      </c>
      <c r="G860" s="252"/>
      <c r="H860" s="255">
        <v>3</v>
      </c>
      <c r="I860" s="256"/>
      <c r="J860" s="252"/>
      <c r="K860" s="252"/>
      <c r="L860" s="257"/>
      <c r="M860" s="258"/>
      <c r="N860" s="259"/>
      <c r="O860" s="259"/>
      <c r="P860" s="259"/>
      <c r="Q860" s="259"/>
      <c r="R860" s="259"/>
      <c r="S860" s="259"/>
      <c r="T860" s="260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61" t="s">
        <v>174</v>
      </c>
      <c r="AU860" s="261" t="s">
        <v>87</v>
      </c>
      <c r="AV860" s="14" t="s">
        <v>87</v>
      </c>
      <c r="AW860" s="14" t="s">
        <v>34</v>
      </c>
      <c r="AX860" s="14" t="s">
        <v>78</v>
      </c>
      <c r="AY860" s="261" t="s">
        <v>165</v>
      </c>
    </row>
    <row r="861" s="15" customFormat="1">
      <c r="A861" s="15"/>
      <c r="B861" s="262"/>
      <c r="C861" s="263"/>
      <c r="D861" s="242" t="s">
        <v>174</v>
      </c>
      <c r="E861" s="264" t="s">
        <v>1</v>
      </c>
      <c r="F861" s="265" t="s">
        <v>189</v>
      </c>
      <c r="G861" s="263"/>
      <c r="H861" s="266">
        <v>5</v>
      </c>
      <c r="I861" s="267"/>
      <c r="J861" s="263"/>
      <c r="K861" s="263"/>
      <c r="L861" s="268"/>
      <c r="M861" s="269"/>
      <c r="N861" s="270"/>
      <c r="O861" s="270"/>
      <c r="P861" s="270"/>
      <c r="Q861" s="270"/>
      <c r="R861" s="270"/>
      <c r="S861" s="270"/>
      <c r="T861" s="271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15"/>
      <c r="AT861" s="272" t="s">
        <v>174</v>
      </c>
      <c r="AU861" s="272" t="s">
        <v>87</v>
      </c>
      <c r="AV861" s="15" t="s">
        <v>172</v>
      </c>
      <c r="AW861" s="15" t="s">
        <v>34</v>
      </c>
      <c r="AX861" s="15" t="s">
        <v>85</v>
      </c>
      <c r="AY861" s="272" t="s">
        <v>165</v>
      </c>
    </row>
    <row r="862" s="2" customFormat="1" ht="24.15" customHeight="1">
      <c r="A862" s="39"/>
      <c r="B862" s="40"/>
      <c r="C862" s="227" t="s">
        <v>894</v>
      </c>
      <c r="D862" s="227" t="s">
        <v>167</v>
      </c>
      <c r="E862" s="228" t="s">
        <v>895</v>
      </c>
      <c r="F862" s="229" t="s">
        <v>896</v>
      </c>
      <c r="G862" s="230" t="s">
        <v>385</v>
      </c>
      <c r="H862" s="231">
        <v>5</v>
      </c>
      <c r="I862" s="232"/>
      <c r="J862" s="233">
        <f>ROUND(I862*H862,2)</f>
        <v>0</v>
      </c>
      <c r="K862" s="229" t="s">
        <v>171</v>
      </c>
      <c r="L862" s="45"/>
      <c r="M862" s="234" t="s">
        <v>1</v>
      </c>
      <c r="N862" s="235" t="s">
        <v>43</v>
      </c>
      <c r="O862" s="92"/>
      <c r="P862" s="236">
        <f>O862*H862</f>
        <v>0</v>
      </c>
      <c r="Q862" s="236">
        <v>0.0021199999999999999</v>
      </c>
      <c r="R862" s="236">
        <f>Q862*H862</f>
        <v>0.0106</v>
      </c>
      <c r="S862" s="236">
        <v>0</v>
      </c>
      <c r="T862" s="237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38" t="s">
        <v>284</v>
      </c>
      <c r="AT862" s="238" t="s">
        <v>167</v>
      </c>
      <c r="AU862" s="238" t="s">
        <v>87</v>
      </c>
      <c r="AY862" s="18" t="s">
        <v>165</v>
      </c>
      <c r="BE862" s="239">
        <f>IF(N862="základní",J862,0)</f>
        <v>0</v>
      </c>
      <c r="BF862" s="239">
        <f>IF(N862="snížená",J862,0)</f>
        <v>0</v>
      </c>
      <c r="BG862" s="239">
        <f>IF(N862="zákl. přenesená",J862,0)</f>
        <v>0</v>
      </c>
      <c r="BH862" s="239">
        <f>IF(N862="sníž. přenesená",J862,0)</f>
        <v>0</v>
      </c>
      <c r="BI862" s="239">
        <f>IF(N862="nulová",J862,0)</f>
        <v>0</v>
      </c>
      <c r="BJ862" s="18" t="s">
        <v>85</v>
      </c>
      <c r="BK862" s="239">
        <f>ROUND(I862*H862,2)</f>
        <v>0</v>
      </c>
      <c r="BL862" s="18" t="s">
        <v>284</v>
      </c>
      <c r="BM862" s="238" t="s">
        <v>897</v>
      </c>
    </row>
    <row r="863" s="13" customFormat="1">
      <c r="A863" s="13"/>
      <c r="B863" s="240"/>
      <c r="C863" s="241"/>
      <c r="D863" s="242" t="s">
        <v>174</v>
      </c>
      <c r="E863" s="243" t="s">
        <v>1</v>
      </c>
      <c r="F863" s="244" t="s">
        <v>898</v>
      </c>
      <c r="G863" s="241"/>
      <c r="H863" s="243" t="s">
        <v>1</v>
      </c>
      <c r="I863" s="245"/>
      <c r="J863" s="241"/>
      <c r="K863" s="241"/>
      <c r="L863" s="246"/>
      <c r="M863" s="247"/>
      <c r="N863" s="248"/>
      <c r="O863" s="248"/>
      <c r="P863" s="248"/>
      <c r="Q863" s="248"/>
      <c r="R863" s="248"/>
      <c r="S863" s="248"/>
      <c r="T863" s="249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50" t="s">
        <v>174</v>
      </c>
      <c r="AU863" s="250" t="s">
        <v>87</v>
      </c>
      <c r="AV863" s="13" t="s">
        <v>85</v>
      </c>
      <c r="AW863" s="13" t="s">
        <v>34</v>
      </c>
      <c r="AX863" s="13" t="s">
        <v>78</v>
      </c>
      <c r="AY863" s="250" t="s">
        <v>165</v>
      </c>
    </row>
    <row r="864" s="14" customFormat="1">
      <c r="A864" s="14"/>
      <c r="B864" s="251"/>
      <c r="C864" s="252"/>
      <c r="D864" s="242" t="s">
        <v>174</v>
      </c>
      <c r="E864" s="253" t="s">
        <v>1</v>
      </c>
      <c r="F864" s="254" t="s">
        <v>219</v>
      </c>
      <c r="G864" s="252"/>
      <c r="H864" s="255">
        <v>5</v>
      </c>
      <c r="I864" s="256"/>
      <c r="J864" s="252"/>
      <c r="K864" s="252"/>
      <c r="L864" s="257"/>
      <c r="M864" s="258"/>
      <c r="N864" s="259"/>
      <c r="O864" s="259"/>
      <c r="P864" s="259"/>
      <c r="Q864" s="259"/>
      <c r="R864" s="259"/>
      <c r="S864" s="259"/>
      <c r="T864" s="260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61" t="s">
        <v>174</v>
      </c>
      <c r="AU864" s="261" t="s">
        <v>87</v>
      </c>
      <c r="AV864" s="14" t="s">
        <v>87</v>
      </c>
      <c r="AW864" s="14" t="s">
        <v>34</v>
      </c>
      <c r="AX864" s="14" t="s">
        <v>85</v>
      </c>
      <c r="AY864" s="261" t="s">
        <v>165</v>
      </c>
    </row>
    <row r="865" s="2" customFormat="1" ht="49.05" customHeight="1">
      <c r="A865" s="39"/>
      <c r="B865" s="40"/>
      <c r="C865" s="227" t="s">
        <v>899</v>
      </c>
      <c r="D865" s="227" t="s">
        <v>167</v>
      </c>
      <c r="E865" s="228" t="s">
        <v>900</v>
      </c>
      <c r="F865" s="229" t="s">
        <v>901</v>
      </c>
      <c r="G865" s="230" t="s">
        <v>702</v>
      </c>
      <c r="H865" s="231">
        <v>0.010999999999999999</v>
      </c>
      <c r="I865" s="232"/>
      <c r="J865" s="233">
        <f>ROUND(I865*H865,2)</f>
        <v>0</v>
      </c>
      <c r="K865" s="229" t="s">
        <v>171</v>
      </c>
      <c r="L865" s="45"/>
      <c r="M865" s="234" t="s">
        <v>1</v>
      </c>
      <c r="N865" s="235" t="s">
        <v>43</v>
      </c>
      <c r="O865" s="92"/>
      <c r="P865" s="236">
        <f>O865*H865</f>
        <v>0</v>
      </c>
      <c r="Q865" s="236">
        <v>0</v>
      </c>
      <c r="R865" s="236">
        <f>Q865*H865</f>
        <v>0</v>
      </c>
      <c r="S865" s="236">
        <v>0</v>
      </c>
      <c r="T865" s="237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38" t="s">
        <v>284</v>
      </c>
      <c r="AT865" s="238" t="s">
        <v>167</v>
      </c>
      <c r="AU865" s="238" t="s">
        <v>87</v>
      </c>
      <c r="AY865" s="18" t="s">
        <v>165</v>
      </c>
      <c r="BE865" s="239">
        <f>IF(N865="základní",J865,0)</f>
        <v>0</v>
      </c>
      <c r="BF865" s="239">
        <f>IF(N865="snížená",J865,0)</f>
        <v>0</v>
      </c>
      <c r="BG865" s="239">
        <f>IF(N865="zákl. přenesená",J865,0)</f>
        <v>0</v>
      </c>
      <c r="BH865" s="239">
        <f>IF(N865="sníž. přenesená",J865,0)</f>
        <v>0</v>
      </c>
      <c r="BI865" s="239">
        <f>IF(N865="nulová",J865,0)</f>
        <v>0</v>
      </c>
      <c r="BJ865" s="18" t="s">
        <v>85</v>
      </c>
      <c r="BK865" s="239">
        <f>ROUND(I865*H865,2)</f>
        <v>0</v>
      </c>
      <c r="BL865" s="18" t="s">
        <v>284</v>
      </c>
      <c r="BM865" s="238" t="s">
        <v>902</v>
      </c>
    </row>
    <row r="866" s="12" customFormat="1" ht="22.8" customHeight="1">
      <c r="A866" s="12"/>
      <c r="B866" s="211"/>
      <c r="C866" s="212"/>
      <c r="D866" s="213" t="s">
        <v>77</v>
      </c>
      <c r="E866" s="225" t="s">
        <v>903</v>
      </c>
      <c r="F866" s="225" t="s">
        <v>97</v>
      </c>
      <c r="G866" s="212"/>
      <c r="H866" s="212"/>
      <c r="I866" s="215"/>
      <c r="J866" s="226">
        <f>BK866</f>
        <v>0</v>
      </c>
      <c r="K866" s="212"/>
      <c r="L866" s="217"/>
      <c r="M866" s="218"/>
      <c r="N866" s="219"/>
      <c r="O866" s="219"/>
      <c r="P866" s="220">
        <f>SUM(P867:P873)</f>
        <v>0</v>
      </c>
      <c r="Q866" s="219"/>
      <c r="R866" s="220">
        <f>SUM(R867:R873)</f>
        <v>0.0028</v>
      </c>
      <c r="S866" s="219"/>
      <c r="T866" s="221">
        <f>SUM(T867:T873)</f>
        <v>0.00030000000000000003</v>
      </c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R866" s="222" t="s">
        <v>87</v>
      </c>
      <c r="AT866" s="223" t="s">
        <v>77</v>
      </c>
      <c r="AU866" s="223" t="s">
        <v>85</v>
      </c>
      <c r="AY866" s="222" t="s">
        <v>165</v>
      </c>
      <c r="BK866" s="224">
        <f>SUM(BK867:BK873)</f>
        <v>0</v>
      </c>
    </row>
    <row r="867" s="2" customFormat="1" ht="24.15" customHeight="1">
      <c r="A867" s="39"/>
      <c r="B867" s="40"/>
      <c r="C867" s="227" t="s">
        <v>904</v>
      </c>
      <c r="D867" s="227" t="s">
        <v>167</v>
      </c>
      <c r="E867" s="228" t="s">
        <v>905</v>
      </c>
      <c r="F867" s="229" t="s">
        <v>906</v>
      </c>
      <c r="G867" s="230" t="s">
        <v>385</v>
      </c>
      <c r="H867" s="231">
        <v>7</v>
      </c>
      <c r="I867" s="232"/>
      <c r="J867" s="233">
        <f>ROUND(I867*H867,2)</f>
        <v>0</v>
      </c>
      <c r="K867" s="229" t="s">
        <v>171</v>
      </c>
      <c r="L867" s="45"/>
      <c r="M867" s="234" t="s">
        <v>1</v>
      </c>
      <c r="N867" s="235" t="s">
        <v>43</v>
      </c>
      <c r="O867" s="92"/>
      <c r="P867" s="236">
        <f>O867*H867</f>
        <v>0</v>
      </c>
      <c r="Q867" s="236">
        <v>0</v>
      </c>
      <c r="R867" s="236">
        <f>Q867*H867</f>
        <v>0</v>
      </c>
      <c r="S867" s="236">
        <v>0</v>
      </c>
      <c r="T867" s="237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38" t="s">
        <v>284</v>
      </c>
      <c r="AT867" s="238" t="s">
        <v>167</v>
      </c>
      <c r="AU867" s="238" t="s">
        <v>87</v>
      </c>
      <c r="AY867" s="18" t="s">
        <v>165</v>
      </c>
      <c r="BE867" s="239">
        <f>IF(N867="základní",J867,0)</f>
        <v>0</v>
      </c>
      <c r="BF867" s="239">
        <f>IF(N867="snížená",J867,0)</f>
        <v>0</v>
      </c>
      <c r="BG867" s="239">
        <f>IF(N867="zákl. přenesená",J867,0)</f>
        <v>0</v>
      </c>
      <c r="BH867" s="239">
        <f>IF(N867="sníž. přenesená",J867,0)</f>
        <v>0</v>
      </c>
      <c r="BI867" s="239">
        <f>IF(N867="nulová",J867,0)</f>
        <v>0</v>
      </c>
      <c r="BJ867" s="18" t="s">
        <v>85</v>
      </c>
      <c r="BK867" s="239">
        <f>ROUND(I867*H867,2)</f>
        <v>0</v>
      </c>
      <c r="BL867" s="18" t="s">
        <v>284</v>
      </c>
      <c r="BM867" s="238" t="s">
        <v>907</v>
      </c>
    </row>
    <row r="868" s="2" customFormat="1" ht="24.15" customHeight="1">
      <c r="A868" s="39"/>
      <c r="B868" s="40"/>
      <c r="C868" s="273" t="s">
        <v>908</v>
      </c>
      <c r="D868" s="273" t="s">
        <v>225</v>
      </c>
      <c r="E868" s="274" t="s">
        <v>909</v>
      </c>
      <c r="F868" s="275" t="s">
        <v>910</v>
      </c>
      <c r="G868" s="276" t="s">
        <v>385</v>
      </c>
      <c r="H868" s="277">
        <v>7</v>
      </c>
      <c r="I868" s="278"/>
      <c r="J868" s="279">
        <f>ROUND(I868*H868,2)</f>
        <v>0</v>
      </c>
      <c r="K868" s="275" t="s">
        <v>171</v>
      </c>
      <c r="L868" s="280"/>
      <c r="M868" s="281" t="s">
        <v>1</v>
      </c>
      <c r="N868" s="282" t="s">
        <v>43</v>
      </c>
      <c r="O868" s="92"/>
      <c r="P868" s="236">
        <f>O868*H868</f>
        <v>0</v>
      </c>
      <c r="Q868" s="236">
        <v>0.00040000000000000002</v>
      </c>
      <c r="R868" s="236">
        <f>Q868*H868</f>
        <v>0.0028</v>
      </c>
      <c r="S868" s="236">
        <v>0</v>
      </c>
      <c r="T868" s="237">
        <f>S868*H868</f>
        <v>0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38" t="s">
        <v>444</v>
      </c>
      <c r="AT868" s="238" t="s">
        <v>225</v>
      </c>
      <c r="AU868" s="238" t="s">
        <v>87</v>
      </c>
      <c r="AY868" s="18" t="s">
        <v>165</v>
      </c>
      <c r="BE868" s="239">
        <f>IF(N868="základní",J868,0)</f>
        <v>0</v>
      </c>
      <c r="BF868" s="239">
        <f>IF(N868="snížená",J868,0)</f>
        <v>0</v>
      </c>
      <c r="BG868" s="239">
        <f>IF(N868="zákl. přenesená",J868,0)</f>
        <v>0</v>
      </c>
      <c r="BH868" s="239">
        <f>IF(N868="sníž. přenesená",J868,0)</f>
        <v>0</v>
      </c>
      <c r="BI868" s="239">
        <f>IF(N868="nulová",J868,0)</f>
        <v>0</v>
      </c>
      <c r="BJ868" s="18" t="s">
        <v>85</v>
      </c>
      <c r="BK868" s="239">
        <f>ROUND(I868*H868,2)</f>
        <v>0</v>
      </c>
      <c r="BL868" s="18" t="s">
        <v>284</v>
      </c>
      <c r="BM868" s="238" t="s">
        <v>911</v>
      </c>
    </row>
    <row r="869" s="2" customFormat="1" ht="24.15" customHeight="1">
      <c r="A869" s="39"/>
      <c r="B869" s="40"/>
      <c r="C869" s="227" t="s">
        <v>912</v>
      </c>
      <c r="D869" s="227" t="s">
        <v>167</v>
      </c>
      <c r="E869" s="228" t="s">
        <v>913</v>
      </c>
      <c r="F869" s="229" t="s">
        <v>914</v>
      </c>
      <c r="G869" s="230" t="s">
        <v>385</v>
      </c>
      <c r="H869" s="231">
        <v>3</v>
      </c>
      <c r="I869" s="232"/>
      <c r="J869" s="233">
        <f>ROUND(I869*H869,2)</f>
        <v>0</v>
      </c>
      <c r="K869" s="229" t="s">
        <v>171</v>
      </c>
      <c r="L869" s="45"/>
      <c r="M869" s="234" t="s">
        <v>1</v>
      </c>
      <c r="N869" s="235" t="s">
        <v>43</v>
      </c>
      <c r="O869" s="92"/>
      <c r="P869" s="236">
        <f>O869*H869</f>
        <v>0</v>
      </c>
      <c r="Q869" s="236">
        <v>0</v>
      </c>
      <c r="R869" s="236">
        <f>Q869*H869</f>
        <v>0</v>
      </c>
      <c r="S869" s="236">
        <v>0.00010000000000000001</v>
      </c>
      <c r="T869" s="237">
        <f>S869*H869</f>
        <v>0.00030000000000000003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38" t="s">
        <v>284</v>
      </c>
      <c r="AT869" s="238" t="s">
        <v>167</v>
      </c>
      <c r="AU869" s="238" t="s">
        <v>87</v>
      </c>
      <c r="AY869" s="18" t="s">
        <v>165</v>
      </c>
      <c r="BE869" s="239">
        <f>IF(N869="základní",J869,0)</f>
        <v>0</v>
      </c>
      <c r="BF869" s="239">
        <f>IF(N869="snížená",J869,0)</f>
        <v>0</v>
      </c>
      <c r="BG869" s="239">
        <f>IF(N869="zákl. přenesená",J869,0)</f>
        <v>0</v>
      </c>
      <c r="BH869" s="239">
        <f>IF(N869="sníž. přenesená",J869,0)</f>
        <v>0</v>
      </c>
      <c r="BI869" s="239">
        <f>IF(N869="nulová",J869,0)</f>
        <v>0</v>
      </c>
      <c r="BJ869" s="18" t="s">
        <v>85</v>
      </c>
      <c r="BK869" s="239">
        <f>ROUND(I869*H869,2)</f>
        <v>0</v>
      </c>
      <c r="BL869" s="18" t="s">
        <v>284</v>
      </c>
      <c r="BM869" s="238" t="s">
        <v>915</v>
      </c>
    </row>
    <row r="870" s="13" customFormat="1">
      <c r="A870" s="13"/>
      <c r="B870" s="240"/>
      <c r="C870" s="241"/>
      <c r="D870" s="242" t="s">
        <v>174</v>
      </c>
      <c r="E870" s="243" t="s">
        <v>1</v>
      </c>
      <c r="F870" s="244" t="s">
        <v>916</v>
      </c>
      <c r="G870" s="241"/>
      <c r="H870" s="243" t="s">
        <v>1</v>
      </c>
      <c r="I870" s="245"/>
      <c r="J870" s="241"/>
      <c r="K870" s="241"/>
      <c r="L870" s="246"/>
      <c r="M870" s="247"/>
      <c r="N870" s="248"/>
      <c r="O870" s="248"/>
      <c r="P870" s="248"/>
      <c r="Q870" s="248"/>
      <c r="R870" s="248"/>
      <c r="S870" s="248"/>
      <c r="T870" s="249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50" t="s">
        <v>174</v>
      </c>
      <c r="AU870" s="250" t="s">
        <v>87</v>
      </c>
      <c r="AV870" s="13" t="s">
        <v>85</v>
      </c>
      <c r="AW870" s="13" t="s">
        <v>34</v>
      </c>
      <c r="AX870" s="13" t="s">
        <v>78</v>
      </c>
      <c r="AY870" s="250" t="s">
        <v>165</v>
      </c>
    </row>
    <row r="871" s="14" customFormat="1">
      <c r="A871" s="14"/>
      <c r="B871" s="251"/>
      <c r="C871" s="252"/>
      <c r="D871" s="242" t="s">
        <v>174</v>
      </c>
      <c r="E871" s="253" t="s">
        <v>1</v>
      </c>
      <c r="F871" s="254" t="s">
        <v>917</v>
      </c>
      <c r="G871" s="252"/>
      <c r="H871" s="255">
        <v>3</v>
      </c>
      <c r="I871" s="256"/>
      <c r="J871" s="252"/>
      <c r="K871" s="252"/>
      <c r="L871" s="257"/>
      <c r="M871" s="258"/>
      <c r="N871" s="259"/>
      <c r="O871" s="259"/>
      <c r="P871" s="259"/>
      <c r="Q871" s="259"/>
      <c r="R871" s="259"/>
      <c r="S871" s="259"/>
      <c r="T871" s="260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61" t="s">
        <v>174</v>
      </c>
      <c r="AU871" s="261" t="s">
        <v>87</v>
      </c>
      <c r="AV871" s="14" t="s">
        <v>87</v>
      </c>
      <c r="AW871" s="14" t="s">
        <v>34</v>
      </c>
      <c r="AX871" s="14" t="s">
        <v>78</v>
      </c>
      <c r="AY871" s="261" t="s">
        <v>165</v>
      </c>
    </row>
    <row r="872" s="15" customFormat="1">
      <c r="A872" s="15"/>
      <c r="B872" s="262"/>
      <c r="C872" s="263"/>
      <c r="D872" s="242" t="s">
        <v>174</v>
      </c>
      <c r="E872" s="264" t="s">
        <v>1</v>
      </c>
      <c r="F872" s="265" t="s">
        <v>189</v>
      </c>
      <c r="G872" s="263"/>
      <c r="H872" s="266">
        <v>3</v>
      </c>
      <c r="I872" s="267"/>
      <c r="J872" s="263"/>
      <c r="K872" s="263"/>
      <c r="L872" s="268"/>
      <c r="M872" s="269"/>
      <c r="N872" s="270"/>
      <c r="O872" s="270"/>
      <c r="P872" s="270"/>
      <c r="Q872" s="270"/>
      <c r="R872" s="270"/>
      <c r="S872" s="270"/>
      <c r="T872" s="271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T872" s="272" t="s">
        <v>174</v>
      </c>
      <c r="AU872" s="272" t="s">
        <v>87</v>
      </c>
      <c r="AV872" s="15" t="s">
        <v>172</v>
      </c>
      <c r="AW872" s="15" t="s">
        <v>34</v>
      </c>
      <c r="AX872" s="15" t="s">
        <v>85</v>
      </c>
      <c r="AY872" s="272" t="s">
        <v>165</v>
      </c>
    </row>
    <row r="873" s="2" customFormat="1" ht="49.05" customHeight="1">
      <c r="A873" s="39"/>
      <c r="B873" s="40"/>
      <c r="C873" s="227" t="s">
        <v>918</v>
      </c>
      <c r="D873" s="227" t="s">
        <v>167</v>
      </c>
      <c r="E873" s="228" t="s">
        <v>919</v>
      </c>
      <c r="F873" s="229" t="s">
        <v>920</v>
      </c>
      <c r="G873" s="230" t="s">
        <v>702</v>
      </c>
      <c r="H873" s="231">
        <v>0.0030000000000000001</v>
      </c>
      <c r="I873" s="232"/>
      <c r="J873" s="233">
        <f>ROUND(I873*H873,2)</f>
        <v>0</v>
      </c>
      <c r="K873" s="229" t="s">
        <v>171</v>
      </c>
      <c r="L873" s="45"/>
      <c r="M873" s="234" t="s">
        <v>1</v>
      </c>
      <c r="N873" s="235" t="s">
        <v>43</v>
      </c>
      <c r="O873" s="92"/>
      <c r="P873" s="236">
        <f>O873*H873</f>
        <v>0</v>
      </c>
      <c r="Q873" s="236">
        <v>0</v>
      </c>
      <c r="R873" s="236">
        <f>Q873*H873</f>
        <v>0</v>
      </c>
      <c r="S873" s="236">
        <v>0</v>
      </c>
      <c r="T873" s="237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38" t="s">
        <v>284</v>
      </c>
      <c r="AT873" s="238" t="s">
        <v>167</v>
      </c>
      <c r="AU873" s="238" t="s">
        <v>87</v>
      </c>
      <c r="AY873" s="18" t="s">
        <v>165</v>
      </c>
      <c r="BE873" s="239">
        <f>IF(N873="základní",J873,0)</f>
        <v>0</v>
      </c>
      <c r="BF873" s="239">
        <f>IF(N873="snížená",J873,0)</f>
        <v>0</v>
      </c>
      <c r="BG873" s="239">
        <f>IF(N873="zákl. přenesená",J873,0)</f>
        <v>0</v>
      </c>
      <c r="BH873" s="239">
        <f>IF(N873="sníž. přenesená",J873,0)</f>
        <v>0</v>
      </c>
      <c r="BI873" s="239">
        <f>IF(N873="nulová",J873,0)</f>
        <v>0</v>
      </c>
      <c r="BJ873" s="18" t="s">
        <v>85</v>
      </c>
      <c r="BK873" s="239">
        <f>ROUND(I873*H873,2)</f>
        <v>0</v>
      </c>
      <c r="BL873" s="18" t="s">
        <v>284</v>
      </c>
      <c r="BM873" s="238" t="s">
        <v>921</v>
      </c>
    </row>
    <row r="874" s="12" customFormat="1" ht="22.8" customHeight="1">
      <c r="A874" s="12"/>
      <c r="B874" s="211"/>
      <c r="C874" s="212"/>
      <c r="D874" s="213" t="s">
        <v>77</v>
      </c>
      <c r="E874" s="225" t="s">
        <v>922</v>
      </c>
      <c r="F874" s="225" t="s">
        <v>923</v>
      </c>
      <c r="G874" s="212"/>
      <c r="H874" s="212"/>
      <c r="I874" s="215"/>
      <c r="J874" s="226">
        <f>BK874</f>
        <v>0</v>
      </c>
      <c r="K874" s="212"/>
      <c r="L874" s="217"/>
      <c r="M874" s="218"/>
      <c r="N874" s="219"/>
      <c r="O874" s="219"/>
      <c r="P874" s="220">
        <f>SUM(P875:P906)</f>
        <v>0</v>
      </c>
      <c r="Q874" s="219"/>
      <c r="R874" s="220">
        <f>SUM(R875:R906)</f>
        <v>1.7314387267887998</v>
      </c>
      <c r="S874" s="219"/>
      <c r="T874" s="221">
        <f>SUM(T875:T906)</f>
        <v>0</v>
      </c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R874" s="222" t="s">
        <v>87</v>
      </c>
      <c r="AT874" s="223" t="s">
        <v>77</v>
      </c>
      <c r="AU874" s="223" t="s">
        <v>85</v>
      </c>
      <c r="AY874" s="222" t="s">
        <v>165</v>
      </c>
      <c r="BK874" s="224">
        <f>SUM(BK875:BK906)</f>
        <v>0</v>
      </c>
    </row>
    <row r="875" s="2" customFormat="1" ht="55.5" customHeight="1">
      <c r="A875" s="39"/>
      <c r="B875" s="40"/>
      <c r="C875" s="227" t="s">
        <v>924</v>
      </c>
      <c r="D875" s="227" t="s">
        <v>167</v>
      </c>
      <c r="E875" s="228" t="s">
        <v>925</v>
      </c>
      <c r="F875" s="229" t="s">
        <v>926</v>
      </c>
      <c r="G875" s="230" t="s">
        <v>198</v>
      </c>
      <c r="H875" s="231">
        <v>7.7519999999999998</v>
      </c>
      <c r="I875" s="232"/>
      <c r="J875" s="233">
        <f>ROUND(I875*H875,2)</f>
        <v>0</v>
      </c>
      <c r="K875" s="229" t="s">
        <v>171</v>
      </c>
      <c r="L875" s="45"/>
      <c r="M875" s="234" t="s">
        <v>1</v>
      </c>
      <c r="N875" s="235" t="s">
        <v>43</v>
      </c>
      <c r="O875" s="92"/>
      <c r="P875" s="236">
        <f>O875*H875</f>
        <v>0</v>
      </c>
      <c r="Q875" s="236">
        <v>0.014804439399999999</v>
      </c>
      <c r="R875" s="236">
        <f>Q875*H875</f>
        <v>0.11476401422879999</v>
      </c>
      <c r="S875" s="236">
        <v>0</v>
      </c>
      <c r="T875" s="237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38" t="s">
        <v>284</v>
      </c>
      <c r="AT875" s="238" t="s">
        <v>167</v>
      </c>
      <c r="AU875" s="238" t="s">
        <v>87</v>
      </c>
      <c r="AY875" s="18" t="s">
        <v>165</v>
      </c>
      <c r="BE875" s="239">
        <f>IF(N875="základní",J875,0)</f>
        <v>0</v>
      </c>
      <c r="BF875" s="239">
        <f>IF(N875="snížená",J875,0)</f>
        <v>0</v>
      </c>
      <c r="BG875" s="239">
        <f>IF(N875="zákl. přenesená",J875,0)</f>
        <v>0</v>
      </c>
      <c r="BH875" s="239">
        <f>IF(N875="sníž. přenesená",J875,0)</f>
        <v>0</v>
      </c>
      <c r="BI875" s="239">
        <f>IF(N875="nulová",J875,0)</f>
        <v>0</v>
      </c>
      <c r="BJ875" s="18" t="s">
        <v>85</v>
      </c>
      <c r="BK875" s="239">
        <f>ROUND(I875*H875,2)</f>
        <v>0</v>
      </c>
      <c r="BL875" s="18" t="s">
        <v>284</v>
      </c>
      <c r="BM875" s="238" t="s">
        <v>927</v>
      </c>
    </row>
    <row r="876" s="13" customFormat="1">
      <c r="A876" s="13"/>
      <c r="B876" s="240"/>
      <c r="C876" s="241"/>
      <c r="D876" s="242" t="s">
        <v>174</v>
      </c>
      <c r="E876" s="243" t="s">
        <v>1</v>
      </c>
      <c r="F876" s="244" t="s">
        <v>202</v>
      </c>
      <c r="G876" s="241"/>
      <c r="H876" s="243" t="s">
        <v>1</v>
      </c>
      <c r="I876" s="245"/>
      <c r="J876" s="241"/>
      <c r="K876" s="241"/>
      <c r="L876" s="246"/>
      <c r="M876" s="247"/>
      <c r="N876" s="248"/>
      <c r="O876" s="248"/>
      <c r="P876" s="248"/>
      <c r="Q876" s="248"/>
      <c r="R876" s="248"/>
      <c r="S876" s="248"/>
      <c r="T876" s="249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50" t="s">
        <v>174</v>
      </c>
      <c r="AU876" s="250" t="s">
        <v>87</v>
      </c>
      <c r="AV876" s="13" t="s">
        <v>85</v>
      </c>
      <c r="AW876" s="13" t="s">
        <v>34</v>
      </c>
      <c r="AX876" s="13" t="s">
        <v>78</v>
      </c>
      <c r="AY876" s="250" t="s">
        <v>165</v>
      </c>
    </row>
    <row r="877" s="14" customFormat="1">
      <c r="A877" s="14"/>
      <c r="B877" s="251"/>
      <c r="C877" s="252"/>
      <c r="D877" s="242" t="s">
        <v>174</v>
      </c>
      <c r="E877" s="253" t="s">
        <v>1</v>
      </c>
      <c r="F877" s="254" t="s">
        <v>928</v>
      </c>
      <c r="G877" s="252"/>
      <c r="H877" s="255">
        <v>7.7519999999999998</v>
      </c>
      <c r="I877" s="256"/>
      <c r="J877" s="252"/>
      <c r="K877" s="252"/>
      <c r="L877" s="257"/>
      <c r="M877" s="258"/>
      <c r="N877" s="259"/>
      <c r="O877" s="259"/>
      <c r="P877" s="259"/>
      <c r="Q877" s="259"/>
      <c r="R877" s="259"/>
      <c r="S877" s="259"/>
      <c r="T877" s="260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61" t="s">
        <v>174</v>
      </c>
      <c r="AU877" s="261" t="s">
        <v>87</v>
      </c>
      <c r="AV877" s="14" t="s">
        <v>87</v>
      </c>
      <c r="AW877" s="14" t="s">
        <v>34</v>
      </c>
      <c r="AX877" s="14" t="s">
        <v>78</v>
      </c>
      <c r="AY877" s="261" t="s">
        <v>165</v>
      </c>
    </row>
    <row r="878" s="15" customFormat="1">
      <c r="A878" s="15"/>
      <c r="B878" s="262"/>
      <c r="C878" s="263"/>
      <c r="D878" s="242" t="s">
        <v>174</v>
      </c>
      <c r="E878" s="264" t="s">
        <v>1</v>
      </c>
      <c r="F878" s="265" t="s">
        <v>189</v>
      </c>
      <c r="G878" s="263"/>
      <c r="H878" s="266">
        <v>7.7519999999999998</v>
      </c>
      <c r="I878" s="267"/>
      <c r="J878" s="263"/>
      <c r="K878" s="263"/>
      <c r="L878" s="268"/>
      <c r="M878" s="269"/>
      <c r="N878" s="270"/>
      <c r="O878" s="270"/>
      <c r="P878" s="270"/>
      <c r="Q878" s="270"/>
      <c r="R878" s="270"/>
      <c r="S878" s="270"/>
      <c r="T878" s="271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T878" s="272" t="s">
        <v>174</v>
      </c>
      <c r="AU878" s="272" t="s">
        <v>87</v>
      </c>
      <c r="AV878" s="15" t="s">
        <v>172</v>
      </c>
      <c r="AW878" s="15" t="s">
        <v>34</v>
      </c>
      <c r="AX878" s="15" t="s">
        <v>85</v>
      </c>
      <c r="AY878" s="272" t="s">
        <v>165</v>
      </c>
    </row>
    <row r="879" s="2" customFormat="1" ht="49.05" customHeight="1">
      <c r="A879" s="39"/>
      <c r="B879" s="40"/>
      <c r="C879" s="227" t="s">
        <v>929</v>
      </c>
      <c r="D879" s="227" t="s">
        <v>167</v>
      </c>
      <c r="E879" s="228" t="s">
        <v>930</v>
      </c>
      <c r="F879" s="229" t="s">
        <v>931</v>
      </c>
      <c r="G879" s="230" t="s">
        <v>198</v>
      </c>
      <c r="H879" s="231">
        <v>33.936</v>
      </c>
      <c r="I879" s="232"/>
      <c r="J879" s="233">
        <f>ROUND(I879*H879,2)</f>
        <v>0</v>
      </c>
      <c r="K879" s="229" t="s">
        <v>171</v>
      </c>
      <c r="L879" s="45"/>
      <c r="M879" s="234" t="s">
        <v>1</v>
      </c>
      <c r="N879" s="235" t="s">
        <v>43</v>
      </c>
      <c r="O879" s="92"/>
      <c r="P879" s="236">
        <f>O879*H879</f>
        <v>0</v>
      </c>
      <c r="Q879" s="236">
        <v>0.01384872</v>
      </c>
      <c r="R879" s="236">
        <f>Q879*H879</f>
        <v>0.46997016192000002</v>
      </c>
      <c r="S879" s="236">
        <v>0</v>
      </c>
      <c r="T879" s="237">
        <f>S879*H879</f>
        <v>0</v>
      </c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R879" s="238" t="s">
        <v>284</v>
      </c>
      <c r="AT879" s="238" t="s">
        <v>167</v>
      </c>
      <c r="AU879" s="238" t="s">
        <v>87</v>
      </c>
      <c r="AY879" s="18" t="s">
        <v>165</v>
      </c>
      <c r="BE879" s="239">
        <f>IF(N879="základní",J879,0)</f>
        <v>0</v>
      </c>
      <c r="BF879" s="239">
        <f>IF(N879="snížená",J879,0)</f>
        <v>0</v>
      </c>
      <c r="BG879" s="239">
        <f>IF(N879="zákl. přenesená",J879,0)</f>
        <v>0</v>
      </c>
      <c r="BH879" s="239">
        <f>IF(N879="sníž. přenesená",J879,0)</f>
        <v>0</v>
      </c>
      <c r="BI879" s="239">
        <f>IF(N879="nulová",J879,0)</f>
        <v>0</v>
      </c>
      <c r="BJ879" s="18" t="s">
        <v>85</v>
      </c>
      <c r="BK879" s="239">
        <f>ROUND(I879*H879,2)</f>
        <v>0</v>
      </c>
      <c r="BL879" s="18" t="s">
        <v>284</v>
      </c>
      <c r="BM879" s="238" t="s">
        <v>932</v>
      </c>
    </row>
    <row r="880" s="13" customFormat="1">
      <c r="A880" s="13"/>
      <c r="B880" s="240"/>
      <c r="C880" s="241"/>
      <c r="D880" s="242" t="s">
        <v>174</v>
      </c>
      <c r="E880" s="243" t="s">
        <v>1</v>
      </c>
      <c r="F880" s="244" t="s">
        <v>202</v>
      </c>
      <c r="G880" s="241"/>
      <c r="H880" s="243" t="s">
        <v>1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50" t="s">
        <v>174</v>
      </c>
      <c r="AU880" s="250" t="s">
        <v>87</v>
      </c>
      <c r="AV880" s="13" t="s">
        <v>85</v>
      </c>
      <c r="AW880" s="13" t="s">
        <v>34</v>
      </c>
      <c r="AX880" s="13" t="s">
        <v>78</v>
      </c>
      <c r="AY880" s="250" t="s">
        <v>165</v>
      </c>
    </row>
    <row r="881" s="14" customFormat="1">
      <c r="A881" s="14"/>
      <c r="B881" s="251"/>
      <c r="C881" s="252"/>
      <c r="D881" s="242" t="s">
        <v>174</v>
      </c>
      <c r="E881" s="253" t="s">
        <v>1</v>
      </c>
      <c r="F881" s="254" t="s">
        <v>568</v>
      </c>
      <c r="G881" s="252"/>
      <c r="H881" s="255">
        <v>24.574999999999999</v>
      </c>
      <c r="I881" s="256"/>
      <c r="J881" s="252"/>
      <c r="K881" s="252"/>
      <c r="L881" s="257"/>
      <c r="M881" s="258"/>
      <c r="N881" s="259"/>
      <c r="O881" s="259"/>
      <c r="P881" s="259"/>
      <c r="Q881" s="259"/>
      <c r="R881" s="259"/>
      <c r="S881" s="259"/>
      <c r="T881" s="260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61" t="s">
        <v>174</v>
      </c>
      <c r="AU881" s="261" t="s">
        <v>87</v>
      </c>
      <c r="AV881" s="14" t="s">
        <v>87</v>
      </c>
      <c r="AW881" s="14" t="s">
        <v>34</v>
      </c>
      <c r="AX881" s="14" t="s">
        <v>78</v>
      </c>
      <c r="AY881" s="261" t="s">
        <v>165</v>
      </c>
    </row>
    <row r="882" s="14" customFormat="1">
      <c r="A882" s="14"/>
      <c r="B882" s="251"/>
      <c r="C882" s="252"/>
      <c r="D882" s="242" t="s">
        <v>174</v>
      </c>
      <c r="E882" s="253" t="s">
        <v>1</v>
      </c>
      <c r="F882" s="254" t="s">
        <v>933</v>
      </c>
      <c r="G882" s="252"/>
      <c r="H882" s="255">
        <v>9.3610000000000007</v>
      </c>
      <c r="I882" s="256"/>
      <c r="J882" s="252"/>
      <c r="K882" s="252"/>
      <c r="L882" s="257"/>
      <c r="M882" s="258"/>
      <c r="N882" s="259"/>
      <c r="O882" s="259"/>
      <c r="P882" s="259"/>
      <c r="Q882" s="259"/>
      <c r="R882" s="259"/>
      <c r="S882" s="259"/>
      <c r="T882" s="260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61" t="s">
        <v>174</v>
      </c>
      <c r="AU882" s="261" t="s">
        <v>87</v>
      </c>
      <c r="AV882" s="14" t="s">
        <v>87</v>
      </c>
      <c r="AW882" s="14" t="s">
        <v>34</v>
      </c>
      <c r="AX882" s="14" t="s">
        <v>78</v>
      </c>
      <c r="AY882" s="261" t="s">
        <v>165</v>
      </c>
    </row>
    <row r="883" s="15" customFormat="1">
      <c r="A883" s="15"/>
      <c r="B883" s="262"/>
      <c r="C883" s="263"/>
      <c r="D883" s="242" t="s">
        <v>174</v>
      </c>
      <c r="E883" s="264" t="s">
        <v>1</v>
      </c>
      <c r="F883" s="265" t="s">
        <v>189</v>
      </c>
      <c r="G883" s="263"/>
      <c r="H883" s="266">
        <v>33.936</v>
      </c>
      <c r="I883" s="267"/>
      <c r="J883" s="263"/>
      <c r="K883" s="263"/>
      <c r="L883" s="268"/>
      <c r="M883" s="269"/>
      <c r="N883" s="270"/>
      <c r="O883" s="270"/>
      <c r="P883" s="270"/>
      <c r="Q883" s="270"/>
      <c r="R883" s="270"/>
      <c r="S883" s="270"/>
      <c r="T883" s="271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T883" s="272" t="s">
        <v>174</v>
      </c>
      <c r="AU883" s="272" t="s">
        <v>87</v>
      </c>
      <c r="AV883" s="15" t="s">
        <v>172</v>
      </c>
      <c r="AW883" s="15" t="s">
        <v>34</v>
      </c>
      <c r="AX883" s="15" t="s">
        <v>85</v>
      </c>
      <c r="AY883" s="272" t="s">
        <v>165</v>
      </c>
    </row>
    <row r="884" s="2" customFormat="1" ht="49.05" customHeight="1">
      <c r="A884" s="39"/>
      <c r="B884" s="40"/>
      <c r="C884" s="227" t="s">
        <v>934</v>
      </c>
      <c r="D884" s="227" t="s">
        <v>167</v>
      </c>
      <c r="E884" s="228" t="s">
        <v>935</v>
      </c>
      <c r="F884" s="229" t="s">
        <v>936</v>
      </c>
      <c r="G884" s="230" t="s">
        <v>198</v>
      </c>
      <c r="H884" s="231">
        <v>81.686999999999998</v>
      </c>
      <c r="I884" s="232"/>
      <c r="J884" s="233">
        <f>ROUND(I884*H884,2)</f>
        <v>0</v>
      </c>
      <c r="K884" s="229" t="s">
        <v>171</v>
      </c>
      <c r="L884" s="45"/>
      <c r="M884" s="234" t="s">
        <v>1</v>
      </c>
      <c r="N884" s="235" t="s">
        <v>43</v>
      </c>
      <c r="O884" s="92"/>
      <c r="P884" s="236">
        <f>O884*H884</f>
        <v>0</v>
      </c>
      <c r="Q884" s="236">
        <v>0.012588719999999999</v>
      </c>
      <c r="R884" s="236">
        <f>Q884*H884</f>
        <v>1.0283347706399999</v>
      </c>
      <c r="S884" s="236">
        <v>0</v>
      </c>
      <c r="T884" s="237">
        <f>S884*H884</f>
        <v>0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38" t="s">
        <v>284</v>
      </c>
      <c r="AT884" s="238" t="s">
        <v>167</v>
      </c>
      <c r="AU884" s="238" t="s">
        <v>87</v>
      </c>
      <c r="AY884" s="18" t="s">
        <v>165</v>
      </c>
      <c r="BE884" s="239">
        <f>IF(N884="základní",J884,0)</f>
        <v>0</v>
      </c>
      <c r="BF884" s="239">
        <f>IF(N884="snížená",J884,0)</f>
        <v>0</v>
      </c>
      <c r="BG884" s="239">
        <f>IF(N884="zákl. přenesená",J884,0)</f>
        <v>0</v>
      </c>
      <c r="BH884" s="239">
        <f>IF(N884="sníž. přenesená",J884,0)</f>
        <v>0</v>
      </c>
      <c r="BI884" s="239">
        <f>IF(N884="nulová",J884,0)</f>
        <v>0</v>
      </c>
      <c r="BJ884" s="18" t="s">
        <v>85</v>
      </c>
      <c r="BK884" s="239">
        <f>ROUND(I884*H884,2)</f>
        <v>0</v>
      </c>
      <c r="BL884" s="18" t="s">
        <v>284</v>
      </c>
      <c r="BM884" s="238" t="s">
        <v>937</v>
      </c>
    </row>
    <row r="885" s="13" customFormat="1">
      <c r="A885" s="13"/>
      <c r="B885" s="240"/>
      <c r="C885" s="241"/>
      <c r="D885" s="242" t="s">
        <v>174</v>
      </c>
      <c r="E885" s="243" t="s">
        <v>1</v>
      </c>
      <c r="F885" s="244" t="s">
        <v>202</v>
      </c>
      <c r="G885" s="241"/>
      <c r="H885" s="243" t="s">
        <v>1</v>
      </c>
      <c r="I885" s="245"/>
      <c r="J885" s="241"/>
      <c r="K885" s="241"/>
      <c r="L885" s="246"/>
      <c r="M885" s="247"/>
      <c r="N885" s="248"/>
      <c r="O885" s="248"/>
      <c r="P885" s="248"/>
      <c r="Q885" s="248"/>
      <c r="R885" s="248"/>
      <c r="S885" s="248"/>
      <c r="T885" s="249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50" t="s">
        <v>174</v>
      </c>
      <c r="AU885" s="250" t="s">
        <v>87</v>
      </c>
      <c r="AV885" s="13" t="s">
        <v>85</v>
      </c>
      <c r="AW885" s="13" t="s">
        <v>34</v>
      </c>
      <c r="AX885" s="13" t="s">
        <v>78</v>
      </c>
      <c r="AY885" s="250" t="s">
        <v>165</v>
      </c>
    </row>
    <row r="886" s="14" customFormat="1">
      <c r="A886" s="14"/>
      <c r="B886" s="251"/>
      <c r="C886" s="252"/>
      <c r="D886" s="242" t="s">
        <v>174</v>
      </c>
      <c r="E886" s="253" t="s">
        <v>1</v>
      </c>
      <c r="F886" s="254" t="s">
        <v>569</v>
      </c>
      <c r="G886" s="252"/>
      <c r="H886" s="255">
        <v>11.85</v>
      </c>
      <c r="I886" s="256"/>
      <c r="J886" s="252"/>
      <c r="K886" s="252"/>
      <c r="L886" s="257"/>
      <c r="M886" s="258"/>
      <c r="N886" s="259"/>
      <c r="O886" s="259"/>
      <c r="P886" s="259"/>
      <c r="Q886" s="259"/>
      <c r="R886" s="259"/>
      <c r="S886" s="259"/>
      <c r="T886" s="260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61" t="s">
        <v>174</v>
      </c>
      <c r="AU886" s="261" t="s">
        <v>87</v>
      </c>
      <c r="AV886" s="14" t="s">
        <v>87</v>
      </c>
      <c r="AW886" s="14" t="s">
        <v>34</v>
      </c>
      <c r="AX886" s="14" t="s">
        <v>78</v>
      </c>
      <c r="AY886" s="261" t="s">
        <v>165</v>
      </c>
    </row>
    <row r="887" s="14" customFormat="1">
      <c r="A887" s="14"/>
      <c r="B887" s="251"/>
      <c r="C887" s="252"/>
      <c r="D887" s="242" t="s">
        <v>174</v>
      </c>
      <c r="E887" s="253" t="s">
        <v>1</v>
      </c>
      <c r="F887" s="254" t="s">
        <v>570</v>
      </c>
      <c r="G887" s="252"/>
      <c r="H887" s="255">
        <v>2.6899999999999999</v>
      </c>
      <c r="I887" s="256"/>
      <c r="J887" s="252"/>
      <c r="K887" s="252"/>
      <c r="L887" s="257"/>
      <c r="M887" s="258"/>
      <c r="N887" s="259"/>
      <c r="O887" s="259"/>
      <c r="P887" s="259"/>
      <c r="Q887" s="259"/>
      <c r="R887" s="259"/>
      <c r="S887" s="259"/>
      <c r="T887" s="260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61" t="s">
        <v>174</v>
      </c>
      <c r="AU887" s="261" t="s">
        <v>87</v>
      </c>
      <c r="AV887" s="14" t="s">
        <v>87</v>
      </c>
      <c r="AW887" s="14" t="s">
        <v>34</v>
      </c>
      <c r="AX887" s="14" t="s">
        <v>78</v>
      </c>
      <c r="AY887" s="261" t="s">
        <v>165</v>
      </c>
    </row>
    <row r="888" s="14" customFormat="1">
      <c r="A888" s="14"/>
      <c r="B888" s="251"/>
      <c r="C888" s="252"/>
      <c r="D888" s="242" t="s">
        <v>174</v>
      </c>
      <c r="E888" s="253" t="s">
        <v>1</v>
      </c>
      <c r="F888" s="254" t="s">
        <v>571</v>
      </c>
      <c r="G888" s="252"/>
      <c r="H888" s="255">
        <v>8.1349999999999998</v>
      </c>
      <c r="I888" s="256"/>
      <c r="J888" s="252"/>
      <c r="K888" s="252"/>
      <c r="L888" s="257"/>
      <c r="M888" s="258"/>
      <c r="N888" s="259"/>
      <c r="O888" s="259"/>
      <c r="P888" s="259"/>
      <c r="Q888" s="259"/>
      <c r="R888" s="259"/>
      <c r="S888" s="259"/>
      <c r="T888" s="260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61" t="s">
        <v>174</v>
      </c>
      <c r="AU888" s="261" t="s">
        <v>87</v>
      </c>
      <c r="AV888" s="14" t="s">
        <v>87</v>
      </c>
      <c r="AW888" s="14" t="s">
        <v>34</v>
      </c>
      <c r="AX888" s="14" t="s">
        <v>78</v>
      </c>
      <c r="AY888" s="261" t="s">
        <v>165</v>
      </c>
    </row>
    <row r="889" s="13" customFormat="1">
      <c r="A889" s="13"/>
      <c r="B889" s="240"/>
      <c r="C889" s="241"/>
      <c r="D889" s="242" t="s">
        <v>174</v>
      </c>
      <c r="E889" s="243" t="s">
        <v>1</v>
      </c>
      <c r="F889" s="244" t="s">
        <v>206</v>
      </c>
      <c r="G889" s="241"/>
      <c r="H889" s="243" t="s">
        <v>1</v>
      </c>
      <c r="I889" s="245"/>
      <c r="J889" s="241"/>
      <c r="K889" s="241"/>
      <c r="L889" s="246"/>
      <c r="M889" s="247"/>
      <c r="N889" s="248"/>
      <c r="O889" s="248"/>
      <c r="P889" s="248"/>
      <c r="Q889" s="248"/>
      <c r="R889" s="248"/>
      <c r="S889" s="248"/>
      <c r="T889" s="249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50" t="s">
        <v>174</v>
      </c>
      <c r="AU889" s="250" t="s">
        <v>87</v>
      </c>
      <c r="AV889" s="13" t="s">
        <v>85</v>
      </c>
      <c r="AW889" s="13" t="s">
        <v>34</v>
      </c>
      <c r="AX889" s="13" t="s">
        <v>78</v>
      </c>
      <c r="AY889" s="250" t="s">
        <v>165</v>
      </c>
    </row>
    <row r="890" s="13" customFormat="1">
      <c r="A890" s="13"/>
      <c r="B890" s="240"/>
      <c r="C890" s="241"/>
      <c r="D890" s="242" t="s">
        <v>174</v>
      </c>
      <c r="E890" s="243" t="s">
        <v>1</v>
      </c>
      <c r="F890" s="244" t="s">
        <v>938</v>
      </c>
      <c r="G890" s="241"/>
      <c r="H890" s="243" t="s">
        <v>1</v>
      </c>
      <c r="I890" s="245"/>
      <c r="J890" s="241"/>
      <c r="K890" s="241"/>
      <c r="L890" s="246"/>
      <c r="M890" s="247"/>
      <c r="N890" s="248"/>
      <c r="O890" s="248"/>
      <c r="P890" s="248"/>
      <c r="Q890" s="248"/>
      <c r="R890" s="248"/>
      <c r="S890" s="248"/>
      <c r="T890" s="249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50" t="s">
        <v>174</v>
      </c>
      <c r="AU890" s="250" t="s">
        <v>87</v>
      </c>
      <c r="AV890" s="13" t="s">
        <v>85</v>
      </c>
      <c r="AW890" s="13" t="s">
        <v>34</v>
      </c>
      <c r="AX890" s="13" t="s">
        <v>78</v>
      </c>
      <c r="AY890" s="250" t="s">
        <v>165</v>
      </c>
    </row>
    <row r="891" s="14" customFormat="1">
      <c r="A891" s="14"/>
      <c r="B891" s="251"/>
      <c r="C891" s="252"/>
      <c r="D891" s="242" t="s">
        <v>174</v>
      </c>
      <c r="E891" s="253" t="s">
        <v>1</v>
      </c>
      <c r="F891" s="254" t="s">
        <v>573</v>
      </c>
      <c r="G891" s="252"/>
      <c r="H891" s="255">
        <v>3.1110000000000002</v>
      </c>
      <c r="I891" s="256"/>
      <c r="J891" s="252"/>
      <c r="K891" s="252"/>
      <c r="L891" s="257"/>
      <c r="M891" s="258"/>
      <c r="N891" s="259"/>
      <c r="O891" s="259"/>
      <c r="P891" s="259"/>
      <c r="Q891" s="259"/>
      <c r="R891" s="259"/>
      <c r="S891" s="259"/>
      <c r="T891" s="260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61" t="s">
        <v>174</v>
      </c>
      <c r="AU891" s="261" t="s">
        <v>87</v>
      </c>
      <c r="AV891" s="14" t="s">
        <v>87</v>
      </c>
      <c r="AW891" s="14" t="s">
        <v>34</v>
      </c>
      <c r="AX891" s="14" t="s">
        <v>78</v>
      </c>
      <c r="AY891" s="261" t="s">
        <v>165</v>
      </c>
    </row>
    <row r="892" s="14" customFormat="1">
      <c r="A892" s="14"/>
      <c r="B892" s="251"/>
      <c r="C892" s="252"/>
      <c r="D892" s="242" t="s">
        <v>174</v>
      </c>
      <c r="E892" s="253" t="s">
        <v>1</v>
      </c>
      <c r="F892" s="254" t="s">
        <v>574</v>
      </c>
      <c r="G892" s="252"/>
      <c r="H892" s="255">
        <v>8.2840000000000007</v>
      </c>
      <c r="I892" s="256"/>
      <c r="J892" s="252"/>
      <c r="K892" s="252"/>
      <c r="L892" s="257"/>
      <c r="M892" s="258"/>
      <c r="N892" s="259"/>
      <c r="O892" s="259"/>
      <c r="P892" s="259"/>
      <c r="Q892" s="259"/>
      <c r="R892" s="259"/>
      <c r="S892" s="259"/>
      <c r="T892" s="260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61" t="s">
        <v>174</v>
      </c>
      <c r="AU892" s="261" t="s">
        <v>87</v>
      </c>
      <c r="AV892" s="14" t="s">
        <v>87</v>
      </c>
      <c r="AW892" s="14" t="s">
        <v>34</v>
      </c>
      <c r="AX892" s="14" t="s">
        <v>78</v>
      </c>
      <c r="AY892" s="261" t="s">
        <v>165</v>
      </c>
    </row>
    <row r="893" s="14" customFormat="1">
      <c r="A893" s="14"/>
      <c r="B893" s="251"/>
      <c r="C893" s="252"/>
      <c r="D893" s="242" t="s">
        <v>174</v>
      </c>
      <c r="E893" s="253" t="s">
        <v>1</v>
      </c>
      <c r="F893" s="254" t="s">
        <v>575</v>
      </c>
      <c r="G893" s="252"/>
      <c r="H893" s="255">
        <v>47.616999999999997</v>
      </c>
      <c r="I893" s="256"/>
      <c r="J893" s="252"/>
      <c r="K893" s="252"/>
      <c r="L893" s="257"/>
      <c r="M893" s="258"/>
      <c r="N893" s="259"/>
      <c r="O893" s="259"/>
      <c r="P893" s="259"/>
      <c r="Q893" s="259"/>
      <c r="R893" s="259"/>
      <c r="S893" s="259"/>
      <c r="T893" s="260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61" t="s">
        <v>174</v>
      </c>
      <c r="AU893" s="261" t="s">
        <v>87</v>
      </c>
      <c r="AV893" s="14" t="s">
        <v>87</v>
      </c>
      <c r="AW893" s="14" t="s">
        <v>34</v>
      </c>
      <c r="AX893" s="14" t="s">
        <v>78</v>
      </c>
      <c r="AY893" s="261" t="s">
        <v>165</v>
      </c>
    </row>
    <row r="894" s="15" customFormat="1">
      <c r="A894" s="15"/>
      <c r="B894" s="262"/>
      <c r="C894" s="263"/>
      <c r="D894" s="242" t="s">
        <v>174</v>
      </c>
      <c r="E894" s="264" t="s">
        <v>1</v>
      </c>
      <c r="F894" s="265" t="s">
        <v>189</v>
      </c>
      <c r="G894" s="263"/>
      <c r="H894" s="266">
        <v>81.686999999999998</v>
      </c>
      <c r="I894" s="267"/>
      <c r="J894" s="263"/>
      <c r="K894" s="263"/>
      <c r="L894" s="268"/>
      <c r="M894" s="269"/>
      <c r="N894" s="270"/>
      <c r="O894" s="270"/>
      <c r="P894" s="270"/>
      <c r="Q894" s="270"/>
      <c r="R894" s="270"/>
      <c r="S894" s="270"/>
      <c r="T894" s="271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T894" s="272" t="s">
        <v>174</v>
      </c>
      <c r="AU894" s="272" t="s">
        <v>87</v>
      </c>
      <c r="AV894" s="15" t="s">
        <v>172</v>
      </c>
      <c r="AW894" s="15" t="s">
        <v>34</v>
      </c>
      <c r="AX894" s="15" t="s">
        <v>85</v>
      </c>
      <c r="AY894" s="272" t="s">
        <v>165</v>
      </c>
    </row>
    <row r="895" s="2" customFormat="1" ht="44.25" customHeight="1">
      <c r="A895" s="39"/>
      <c r="B895" s="40"/>
      <c r="C895" s="227" t="s">
        <v>939</v>
      </c>
      <c r="D895" s="227" t="s">
        <v>167</v>
      </c>
      <c r="E895" s="228" t="s">
        <v>940</v>
      </c>
      <c r="F895" s="229" t="s">
        <v>941</v>
      </c>
      <c r="G895" s="230" t="s">
        <v>302</v>
      </c>
      <c r="H895" s="231">
        <v>18.524999999999999</v>
      </c>
      <c r="I895" s="232"/>
      <c r="J895" s="233">
        <f>ROUND(I895*H895,2)</f>
        <v>0</v>
      </c>
      <c r="K895" s="229" t="s">
        <v>171</v>
      </c>
      <c r="L895" s="45"/>
      <c r="M895" s="234" t="s">
        <v>1</v>
      </c>
      <c r="N895" s="235" t="s">
        <v>43</v>
      </c>
      <c r="O895" s="92"/>
      <c r="P895" s="236">
        <f>O895*H895</f>
        <v>0</v>
      </c>
      <c r="Q895" s="236">
        <v>0.0043759999999999997</v>
      </c>
      <c r="R895" s="236">
        <f>Q895*H895</f>
        <v>0.081065399999999982</v>
      </c>
      <c r="S895" s="236">
        <v>0</v>
      </c>
      <c r="T895" s="237">
        <f>S895*H895</f>
        <v>0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38" t="s">
        <v>284</v>
      </c>
      <c r="AT895" s="238" t="s">
        <v>167</v>
      </c>
      <c r="AU895" s="238" t="s">
        <v>87</v>
      </c>
      <c r="AY895" s="18" t="s">
        <v>165</v>
      </c>
      <c r="BE895" s="239">
        <f>IF(N895="základní",J895,0)</f>
        <v>0</v>
      </c>
      <c r="BF895" s="239">
        <f>IF(N895="snížená",J895,0)</f>
        <v>0</v>
      </c>
      <c r="BG895" s="239">
        <f>IF(N895="zákl. přenesená",J895,0)</f>
        <v>0</v>
      </c>
      <c r="BH895" s="239">
        <f>IF(N895="sníž. přenesená",J895,0)</f>
        <v>0</v>
      </c>
      <c r="BI895" s="239">
        <f>IF(N895="nulová",J895,0)</f>
        <v>0</v>
      </c>
      <c r="BJ895" s="18" t="s">
        <v>85</v>
      </c>
      <c r="BK895" s="239">
        <f>ROUND(I895*H895,2)</f>
        <v>0</v>
      </c>
      <c r="BL895" s="18" t="s">
        <v>284</v>
      </c>
      <c r="BM895" s="238" t="s">
        <v>942</v>
      </c>
    </row>
    <row r="896" s="13" customFormat="1">
      <c r="A896" s="13"/>
      <c r="B896" s="240"/>
      <c r="C896" s="241"/>
      <c r="D896" s="242" t="s">
        <v>174</v>
      </c>
      <c r="E896" s="243" t="s">
        <v>1</v>
      </c>
      <c r="F896" s="244" t="s">
        <v>202</v>
      </c>
      <c r="G896" s="241"/>
      <c r="H896" s="243" t="s">
        <v>1</v>
      </c>
      <c r="I896" s="245"/>
      <c r="J896" s="241"/>
      <c r="K896" s="241"/>
      <c r="L896" s="246"/>
      <c r="M896" s="247"/>
      <c r="N896" s="248"/>
      <c r="O896" s="248"/>
      <c r="P896" s="248"/>
      <c r="Q896" s="248"/>
      <c r="R896" s="248"/>
      <c r="S896" s="248"/>
      <c r="T896" s="249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50" t="s">
        <v>174</v>
      </c>
      <c r="AU896" s="250" t="s">
        <v>87</v>
      </c>
      <c r="AV896" s="13" t="s">
        <v>85</v>
      </c>
      <c r="AW896" s="13" t="s">
        <v>34</v>
      </c>
      <c r="AX896" s="13" t="s">
        <v>78</v>
      </c>
      <c r="AY896" s="250" t="s">
        <v>165</v>
      </c>
    </row>
    <row r="897" s="14" customFormat="1">
      <c r="A897" s="14"/>
      <c r="B897" s="251"/>
      <c r="C897" s="252"/>
      <c r="D897" s="242" t="s">
        <v>174</v>
      </c>
      <c r="E897" s="253" t="s">
        <v>1</v>
      </c>
      <c r="F897" s="254" t="s">
        <v>943</v>
      </c>
      <c r="G897" s="252"/>
      <c r="H897" s="255">
        <v>8.9149999999999991</v>
      </c>
      <c r="I897" s="256"/>
      <c r="J897" s="252"/>
      <c r="K897" s="252"/>
      <c r="L897" s="257"/>
      <c r="M897" s="258"/>
      <c r="N897" s="259"/>
      <c r="O897" s="259"/>
      <c r="P897" s="259"/>
      <c r="Q897" s="259"/>
      <c r="R897" s="259"/>
      <c r="S897" s="259"/>
      <c r="T897" s="260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61" t="s">
        <v>174</v>
      </c>
      <c r="AU897" s="261" t="s">
        <v>87</v>
      </c>
      <c r="AV897" s="14" t="s">
        <v>87</v>
      </c>
      <c r="AW897" s="14" t="s">
        <v>34</v>
      </c>
      <c r="AX897" s="14" t="s">
        <v>78</v>
      </c>
      <c r="AY897" s="261" t="s">
        <v>165</v>
      </c>
    </row>
    <row r="898" s="14" customFormat="1">
      <c r="A898" s="14"/>
      <c r="B898" s="251"/>
      <c r="C898" s="252"/>
      <c r="D898" s="242" t="s">
        <v>174</v>
      </c>
      <c r="E898" s="253" t="s">
        <v>1</v>
      </c>
      <c r="F898" s="254" t="s">
        <v>944</v>
      </c>
      <c r="G898" s="252"/>
      <c r="H898" s="255">
        <v>4.8049999999999997</v>
      </c>
      <c r="I898" s="256"/>
      <c r="J898" s="252"/>
      <c r="K898" s="252"/>
      <c r="L898" s="257"/>
      <c r="M898" s="258"/>
      <c r="N898" s="259"/>
      <c r="O898" s="259"/>
      <c r="P898" s="259"/>
      <c r="Q898" s="259"/>
      <c r="R898" s="259"/>
      <c r="S898" s="259"/>
      <c r="T898" s="260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61" t="s">
        <v>174</v>
      </c>
      <c r="AU898" s="261" t="s">
        <v>87</v>
      </c>
      <c r="AV898" s="14" t="s">
        <v>87</v>
      </c>
      <c r="AW898" s="14" t="s">
        <v>34</v>
      </c>
      <c r="AX898" s="14" t="s">
        <v>78</v>
      </c>
      <c r="AY898" s="261" t="s">
        <v>165</v>
      </c>
    </row>
    <row r="899" s="13" customFormat="1">
      <c r="A899" s="13"/>
      <c r="B899" s="240"/>
      <c r="C899" s="241"/>
      <c r="D899" s="242" t="s">
        <v>174</v>
      </c>
      <c r="E899" s="243" t="s">
        <v>1</v>
      </c>
      <c r="F899" s="244" t="s">
        <v>206</v>
      </c>
      <c r="G899" s="241"/>
      <c r="H899" s="243" t="s">
        <v>1</v>
      </c>
      <c r="I899" s="245"/>
      <c r="J899" s="241"/>
      <c r="K899" s="241"/>
      <c r="L899" s="246"/>
      <c r="M899" s="247"/>
      <c r="N899" s="248"/>
      <c r="O899" s="248"/>
      <c r="P899" s="248"/>
      <c r="Q899" s="248"/>
      <c r="R899" s="248"/>
      <c r="S899" s="248"/>
      <c r="T899" s="249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50" t="s">
        <v>174</v>
      </c>
      <c r="AU899" s="250" t="s">
        <v>87</v>
      </c>
      <c r="AV899" s="13" t="s">
        <v>85</v>
      </c>
      <c r="AW899" s="13" t="s">
        <v>34</v>
      </c>
      <c r="AX899" s="13" t="s">
        <v>78</v>
      </c>
      <c r="AY899" s="250" t="s">
        <v>165</v>
      </c>
    </row>
    <row r="900" s="14" customFormat="1">
      <c r="A900" s="14"/>
      <c r="B900" s="251"/>
      <c r="C900" s="252"/>
      <c r="D900" s="242" t="s">
        <v>174</v>
      </c>
      <c r="E900" s="253" t="s">
        <v>1</v>
      </c>
      <c r="F900" s="254" t="s">
        <v>945</v>
      </c>
      <c r="G900" s="252"/>
      <c r="H900" s="255">
        <v>4.8049999999999997</v>
      </c>
      <c r="I900" s="256"/>
      <c r="J900" s="252"/>
      <c r="K900" s="252"/>
      <c r="L900" s="257"/>
      <c r="M900" s="258"/>
      <c r="N900" s="259"/>
      <c r="O900" s="259"/>
      <c r="P900" s="259"/>
      <c r="Q900" s="259"/>
      <c r="R900" s="259"/>
      <c r="S900" s="259"/>
      <c r="T900" s="260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61" t="s">
        <v>174</v>
      </c>
      <c r="AU900" s="261" t="s">
        <v>87</v>
      </c>
      <c r="AV900" s="14" t="s">
        <v>87</v>
      </c>
      <c r="AW900" s="14" t="s">
        <v>34</v>
      </c>
      <c r="AX900" s="14" t="s">
        <v>78</v>
      </c>
      <c r="AY900" s="261" t="s">
        <v>165</v>
      </c>
    </row>
    <row r="901" s="15" customFormat="1">
      <c r="A901" s="15"/>
      <c r="B901" s="262"/>
      <c r="C901" s="263"/>
      <c r="D901" s="242" t="s">
        <v>174</v>
      </c>
      <c r="E901" s="264" t="s">
        <v>1</v>
      </c>
      <c r="F901" s="265" t="s">
        <v>189</v>
      </c>
      <c r="G901" s="263"/>
      <c r="H901" s="266">
        <v>18.524999999999999</v>
      </c>
      <c r="I901" s="267"/>
      <c r="J901" s="263"/>
      <c r="K901" s="263"/>
      <c r="L901" s="268"/>
      <c r="M901" s="269"/>
      <c r="N901" s="270"/>
      <c r="O901" s="270"/>
      <c r="P901" s="270"/>
      <c r="Q901" s="270"/>
      <c r="R901" s="270"/>
      <c r="S901" s="270"/>
      <c r="T901" s="271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T901" s="272" t="s">
        <v>174</v>
      </c>
      <c r="AU901" s="272" t="s">
        <v>87</v>
      </c>
      <c r="AV901" s="15" t="s">
        <v>172</v>
      </c>
      <c r="AW901" s="15" t="s">
        <v>34</v>
      </c>
      <c r="AX901" s="15" t="s">
        <v>85</v>
      </c>
      <c r="AY901" s="272" t="s">
        <v>165</v>
      </c>
    </row>
    <row r="902" s="2" customFormat="1" ht="44.25" customHeight="1">
      <c r="A902" s="39"/>
      <c r="B902" s="40"/>
      <c r="C902" s="227" t="s">
        <v>946</v>
      </c>
      <c r="D902" s="227" t="s">
        <v>167</v>
      </c>
      <c r="E902" s="228" t="s">
        <v>947</v>
      </c>
      <c r="F902" s="229" t="s">
        <v>948</v>
      </c>
      <c r="G902" s="230" t="s">
        <v>302</v>
      </c>
      <c r="H902" s="231">
        <v>5.6299999999999999</v>
      </c>
      <c r="I902" s="232"/>
      <c r="J902" s="233">
        <f>ROUND(I902*H902,2)</f>
        <v>0</v>
      </c>
      <c r="K902" s="229" t="s">
        <v>171</v>
      </c>
      <c r="L902" s="45"/>
      <c r="M902" s="234" t="s">
        <v>1</v>
      </c>
      <c r="N902" s="235" t="s">
        <v>43</v>
      </c>
      <c r="O902" s="92"/>
      <c r="P902" s="236">
        <f>O902*H902</f>
        <v>0</v>
      </c>
      <c r="Q902" s="236">
        <v>0.0066259999999999999</v>
      </c>
      <c r="R902" s="236">
        <f>Q902*H902</f>
        <v>0.037304379999999998</v>
      </c>
      <c r="S902" s="236">
        <v>0</v>
      </c>
      <c r="T902" s="237">
        <f>S902*H902</f>
        <v>0</v>
      </c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R902" s="238" t="s">
        <v>284</v>
      </c>
      <c r="AT902" s="238" t="s">
        <v>167</v>
      </c>
      <c r="AU902" s="238" t="s">
        <v>87</v>
      </c>
      <c r="AY902" s="18" t="s">
        <v>165</v>
      </c>
      <c r="BE902" s="239">
        <f>IF(N902="základní",J902,0)</f>
        <v>0</v>
      </c>
      <c r="BF902" s="239">
        <f>IF(N902="snížená",J902,0)</f>
        <v>0</v>
      </c>
      <c r="BG902" s="239">
        <f>IF(N902="zákl. přenesená",J902,0)</f>
        <v>0</v>
      </c>
      <c r="BH902" s="239">
        <f>IF(N902="sníž. přenesená",J902,0)</f>
        <v>0</v>
      </c>
      <c r="BI902" s="239">
        <f>IF(N902="nulová",J902,0)</f>
        <v>0</v>
      </c>
      <c r="BJ902" s="18" t="s">
        <v>85</v>
      </c>
      <c r="BK902" s="239">
        <f>ROUND(I902*H902,2)</f>
        <v>0</v>
      </c>
      <c r="BL902" s="18" t="s">
        <v>284</v>
      </c>
      <c r="BM902" s="238" t="s">
        <v>949</v>
      </c>
    </row>
    <row r="903" s="13" customFormat="1">
      <c r="A903" s="13"/>
      <c r="B903" s="240"/>
      <c r="C903" s="241"/>
      <c r="D903" s="242" t="s">
        <v>174</v>
      </c>
      <c r="E903" s="243" t="s">
        <v>1</v>
      </c>
      <c r="F903" s="244" t="s">
        <v>202</v>
      </c>
      <c r="G903" s="241"/>
      <c r="H903" s="243" t="s">
        <v>1</v>
      </c>
      <c r="I903" s="245"/>
      <c r="J903" s="241"/>
      <c r="K903" s="241"/>
      <c r="L903" s="246"/>
      <c r="M903" s="247"/>
      <c r="N903" s="248"/>
      <c r="O903" s="248"/>
      <c r="P903" s="248"/>
      <c r="Q903" s="248"/>
      <c r="R903" s="248"/>
      <c r="S903" s="248"/>
      <c r="T903" s="249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50" t="s">
        <v>174</v>
      </c>
      <c r="AU903" s="250" t="s">
        <v>87</v>
      </c>
      <c r="AV903" s="13" t="s">
        <v>85</v>
      </c>
      <c r="AW903" s="13" t="s">
        <v>34</v>
      </c>
      <c r="AX903" s="13" t="s">
        <v>78</v>
      </c>
      <c r="AY903" s="250" t="s">
        <v>165</v>
      </c>
    </row>
    <row r="904" s="14" customFormat="1">
      <c r="A904" s="14"/>
      <c r="B904" s="251"/>
      <c r="C904" s="252"/>
      <c r="D904" s="242" t="s">
        <v>174</v>
      </c>
      <c r="E904" s="253" t="s">
        <v>1</v>
      </c>
      <c r="F904" s="254" t="s">
        <v>950</v>
      </c>
      <c r="G904" s="252"/>
      <c r="H904" s="255">
        <v>5.6299999999999999</v>
      </c>
      <c r="I904" s="256"/>
      <c r="J904" s="252"/>
      <c r="K904" s="252"/>
      <c r="L904" s="257"/>
      <c r="M904" s="258"/>
      <c r="N904" s="259"/>
      <c r="O904" s="259"/>
      <c r="P904" s="259"/>
      <c r="Q904" s="259"/>
      <c r="R904" s="259"/>
      <c r="S904" s="259"/>
      <c r="T904" s="260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61" t="s">
        <v>174</v>
      </c>
      <c r="AU904" s="261" t="s">
        <v>87</v>
      </c>
      <c r="AV904" s="14" t="s">
        <v>87</v>
      </c>
      <c r="AW904" s="14" t="s">
        <v>34</v>
      </c>
      <c r="AX904" s="14" t="s">
        <v>78</v>
      </c>
      <c r="AY904" s="261" t="s">
        <v>165</v>
      </c>
    </row>
    <row r="905" s="15" customFormat="1">
      <c r="A905" s="15"/>
      <c r="B905" s="262"/>
      <c r="C905" s="263"/>
      <c r="D905" s="242" t="s">
        <v>174</v>
      </c>
      <c r="E905" s="264" t="s">
        <v>1</v>
      </c>
      <c r="F905" s="265" t="s">
        <v>189</v>
      </c>
      <c r="G905" s="263"/>
      <c r="H905" s="266">
        <v>5.6299999999999999</v>
      </c>
      <c r="I905" s="267"/>
      <c r="J905" s="263"/>
      <c r="K905" s="263"/>
      <c r="L905" s="268"/>
      <c r="M905" s="269"/>
      <c r="N905" s="270"/>
      <c r="O905" s="270"/>
      <c r="P905" s="270"/>
      <c r="Q905" s="270"/>
      <c r="R905" s="270"/>
      <c r="S905" s="270"/>
      <c r="T905" s="271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72" t="s">
        <v>174</v>
      </c>
      <c r="AU905" s="272" t="s">
        <v>87</v>
      </c>
      <c r="AV905" s="15" t="s">
        <v>172</v>
      </c>
      <c r="AW905" s="15" t="s">
        <v>34</v>
      </c>
      <c r="AX905" s="15" t="s">
        <v>85</v>
      </c>
      <c r="AY905" s="272" t="s">
        <v>165</v>
      </c>
    </row>
    <row r="906" s="2" customFormat="1" ht="66.75" customHeight="1">
      <c r="A906" s="39"/>
      <c r="B906" s="40"/>
      <c r="C906" s="227" t="s">
        <v>951</v>
      </c>
      <c r="D906" s="227" t="s">
        <v>167</v>
      </c>
      <c r="E906" s="228" t="s">
        <v>952</v>
      </c>
      <c r="F906" s="229" t="s">
        <v>953</v>
      </c>
      <c r="G906" s="230" t="s">
        <v>702</v>
      </c>
      <c r="H906" s="231">
        <v>1.7310000000000001</v>
      </c>
      <c r="I906" s="232"/>
      <c r="J906" s="233">
        <f>ROUND(I906*H906,2)</f>
        <v>0</v>
      </c>
      <c r="K906" s="229" t="s">
        <v>171</v>
      </c>
      <c r="L906" s="45"/>
      <c r="M906" s="234" t="s">
        <v>1</v>
      </c>
      <c r="N906" s="235" t="s">
        <v>43</v>
      </c>
      <c r="O906" s="92"/>
      <c r="P906" s="236">
        <f>O906*H906</f>
        <v>0</v>
      </c>
      <c r="Q906" s="236">
        <v>0</v>
      </c>
      <c r="R906" s="236">
        <f>Q906*H906</f>
        <v>0</v>
      </c>
      <c r="S906" s="236">
        <v>0</v>
      </c>
      <c r="T906" s="237">
        <f>S906*H906</f>
        <v>0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38" t="s">
        <v>284</v>
      </c>
      <c r="AT906" s="238" t="s">
        <v>167</v>
      </c>
      <c r="AU906" s="238" t="s">
        <v>87</v>
      </c>
      <c r="AY906" s="18" t="s">
        <v>165</v>
      </c>
      <c r="BE906" s="239">
        <f>IF(N906="základní",J906,0)</f>
        <v>0</v>
      </c>
      <c r="BF906" s="239">
        <f>IF(N906="snížená",J906,0)</f>
        <v>0</v>
      </c>
      <c r="BG906" s="239">
        <f>IF(N906="zákl. přenesená",J906,0)</f>
        <v>0</v>
      </c>
      <c r="BH906" s="239">
        <f>IF(N906="sníž. přenesená",J906,0)</f>
        <v>0</v>
      </c>
      <c r="BI906" s="239">
        <f>IF(N906="nulová",J906,0)</f>
        <v>0</v>
      </c>
      <c r="BJ906" s="18" t="s">
        <v>85</v>
      </c>
      <c r="BK906" s="239">
        <f>ROUND(I906*H906,2)</f>
        <v>0</v>
      </c>
      <c r="BL906" s="18" t="s">
        <v>284</v>
      </c>
      <c r="BM906" s="238" t="s">
        <v>954</v>
      </c>
    </row>
    <row r="907" s="12" customFormat="1" ht="22.8" customHeight="1">
      <c r="A907" s="12"/>
      <c r="B907" s="211"/>
      <c r="C907" s="212"/>
      <c r="D907" s="213" t="s">
        <v>77</v>
      </c>
      <c r="E907" s="225" t="s">
        <v>955</v>
      </c>
      <c r="F907" s="225" t="s">
        <v>956</v>
      </c>
      <c r="G907" s="212"/>
      <c r="H907" s="212"/>
      <c r="I907" s="215"/>
      <c r="J907" s="226">
        <f>BK907</f>
        <v>0</v>
      </c>
      <c r="K907" s="212"/>
      <c r="L907" s="217"/>
      <c r="M907" s="218"/>
      <c r="N907" s="219"/>
      <c r="O907" s="219"/>
      <c r="P907" s="220">
        <f>SUM(P908:P1012)</f>
        <v>0</v>
      </c>
      <c r="Q907" s="219"/>
      <c r="R907" s="220">
        <f>SUM(R908:R1012)</f>
        <v>0.49681459999999994</v>
      </c>
      <c r="S907" s="219"/>
      <c r="T907" s="221">
        <f>SUM(T908:T1012)</f>
        <v>0.2062283</v>
      </c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R907" s="222" t="s">
        <v>87</v>
      </c>
      <c r="AT907" s="223" t="s">
        <v>77</v>
      </c>
      <c r="AU907" s="223" t="s">
        <v>85</v>
      </c>
      <c r="AY907" s="222" t="s">
        <v>165</v>
      </c>
      <c r="BK907" s="224">
        <f>SUM(BK908:BK1012)</f>
        <v>0</v>
      </c>
    </row>
    <row r="908" s="2" customFormat="1" ht="24.15" customHeight="1">
      <c r="A908" s="39"/>
      <c r="B908" s="40"/>
      <c r="C908" s="227" t="s">
        <v>957</v>
      </c>
      <c r="D908" s="227" t="s">
        <v>167</v>
      </c>
      <c r="E908" s="228" t="s">
        <v>958</v>
      </c>
      <c r="F908" s="229" t="s">
        <v>959</v>
      </c>
      <c r="G908" s="230" t="s">
        <v>302</v>
      </c>
      <c r="H908" s="231">
        <v>123.49</v>
      </c>
      <c r="I908" s="232"/>
      <c r="J908" s="233">
        <f>ROUND(I908*H908,2)</f>
        <v>0</v>
      </c>
      <c r="K908" s="229" t="s">
        <v>171</v>
      </c>
      <c r="L908" s="45"/>
      <c r="M908" s="234" t="s">
        <v>1</v>
      </c>
      <c r="N908" s="235" t="s">
        <v>43</v>
      </c>
      <c r="O908" s="92"/>
      <c r="P908" s="236">
        <f>O908*H908</f>
        <v>0</v>
      </c>
      <c r="Q908" s="236">
        <v>0</v>
      </c>
      <c r="R908" s="236">
        <f>Q908*H908</f>
        <v>0</v>
      </c>
      <c r="S908" s="236">
        <v>0.00167</v>
      </c>
      <c r="T908" s="237">
        <f>S908*H908</f>
        <v>0.2062283</v>
      </c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R908" s="238" t="s">
        <v>284</v>
      </c>
      <c r="AT908" s="238" t="s">
        <v>167</v>
      </c>
      <c r="AU908" s="238" t="s">
        <v>87</v>
      </c>
      <c r="AY908" s="18" t="s">
        <v>165</v>
      </c>
      <c r="BE908" s="239">
        <f>IF(N908="základní",J908,0)</f>
        <v>0</v>
      </c>
      <c r="BF908" s="239">
        <f>IF(N908="snížená",J908,0)</f>
        <v>0</v>
      </c>
      <c r="BG908" s="239">
        <f>IF(N908="zákl. přenesená",J908,0)</f>
        <v>0</v>
      </c>
      <c r="BH908" s="239">
        <f>IF(N908="sníž. přenesená",J908,0)</f>
        <v>0</v>
      </c>
      <c r="BI908" s="239">
        <f>IF(N908="nulová",J908,0)</f>
        <v>0</v>
      </c>
      <c r="BJ908" s="18" t="s">
        <v>85</v>
      </c>
      <c r="BK908" s="239">
        <f>ROUND(I908*H908,2)</f>
        <v>0</v>
      </c>
      <c r="BL908" s="18" t="s">
        <v>284</v>
      </c>
      <c r="BM908" s="238" t="s">
        <v>960</v>
      </c>
    </row>
    <row r="909" s="13" customFormat="1">
      <c r="A909" s="13"/>
      <c r="B909" s="240"/>
      <c r="C909" s="241"/>
      <c r="D909" s="242" t="s">
        <v>174</v>
      </c>
      <c r="E909" s="243" t="s">
        <v>1</v>
      </c>
      <c r="F909" s="244" t="s">
        <v>176</v>
      </c>
      <c r="G909" s="241"/>
      <c r="H909" s="243" t="s">
        <v>1</v>
      </c>
      <c r="I909" s="245"/>
      <c r="J909" s="241"/>
      <c r="K909" s="241"/>
      <c r="L909" s="246"/>
      <c r="M909" s="247"/>
      <c r="N909" s="248"/>
      <c r="O909" s="248"/>
      <c r="P909" s="248"/>
      <c r="Q909" s="248"/>
      <c r="R909" s="248"/>
      <c r="S909" s="248"/>
      <c r="T909" s="249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50" t="s">
        <v>174</v>
      </c>
      <c r="AU909" s="250" t="s">
        <v>87</v>
      </c>
      <c r="AV909" s="13" t="s">
        <v>85</v>
      </c>
      <c r="AW909" s="13" t="s">
        <v>34</v>
      </c>
      <c r="AX909" s="13" t="s">
        <v>78</v>
      </c>
      <c r="AY909" s="250" t="s">
        <v>165</v>
      </c>
    </row>
    <row r="910" s="14" customFormat="1">
      <c r="A910" s="14"/>
      <c r="B910" s="251"/>
      <c r="C910" s="252"/>
      <c r="D910" s="242" t="s">
        <v>174</v>
      </c>
      <c r="E910" s="253" t="s">
        <v>1</v>
      </c>
      <c r="F910" s="254" t="s">
        <v>961</v>
      </c>
      <c r="G910" s="252"/>
      <c r="H910" s="255">
        <v>2.3399999999999999</v>
      </c>
      <c r="I910" s="256"/>
      <c r="J910" s="252"/>
      <c r="K910" s="252"/>
      <c r="L910" s="257"/>
      <c r="M910" s="258"/>
      <c r="N910" s="259"/>
      <c r="O910" s="259"/>
      <c r="P910" s="259"/>
      <c r="Q910" s="259"/>
      <c r="R910" s="259"/>
      <c r="S910" s="259"/>
      <c r="T910" s="260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61" t="s">
        <v>174</v>
      </c>
      <c r="AU910" s="261" t="s">
        <v>87</v>
      </c>
      <c r="AV910" s="14" t="s">
        <v>87</v>
      </c>
      <c r="AW910" s="14" t="s">
        <v>34</v>
      </c>
      <c r="AX910" s="14" t="s">
        <v>78</v>
      </c>
      <c r="AY910" s="261" t="s">
        <v>165</v>
      </c>
    </row>
    <row r="911" s="13" customFormat="1">
      <c r="A911" s="13"/>
      <c r="B911" s="240"/>
      <c r="C911" s="241"/>
      <c r="D911" s="242" t="s">
        <v>174</v>
      </c>
      <c r="E911" s="243" t="s">
        <v>1</v>
      </c>
      <c r="F911" s="244" t="s">
        <v>202</v>
      </c>
      <c r="G911" s="241"/>
      <c r="H911" s="243" t="s">
        <v>1</v>
      </c>
      <c r="I911" s="245"/>
      <c r="J911" s="241"/>
      <c r="K911" s="241"/>
      <c r="L911" s="246"/>
      <c r="M911" s="247"/>
      <c r="N911" s="248"/>
      <c r="O911" s="248"/>
      <c r="P911" s="248"/>
      <c r="Q911" s="248"/>
      <c r="R911" s="248"/>
      <c r="S911" s="248"/>
      <c r="T911" s="249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50" t="s">
        <v>174</v>
      </c>
      <c r="AU911" s="250" t="s">
        <v>87</v>
      </c>
      <c r="AV911" s="13" t="s">
        <v>85</v>
      </c>
      <c r="AW911" s="13" t="s">
        <v>34</v>
      </c>
      <c r="AX911" s="13" t="s">
        <v>78</v>
      </c>
      <c r="AY911" s="250" t="s">
        <v>165</v>
      </c>
    </row>
    <row r="912" s="14" customFormat="1">
      <c r="A912" s="14"/>
      <c r="B912" s="251"/>
      <c r="C912" s="252"/>
      <c r="D912" s="242" t="s">
        <v>174</v>
      </c>
      <c r="E912" s="253" t="s">
        <v>1</v>
      </c>
      <c r="F912" s="254" t="s">
        <v>962</v>
      </c>
      <c r="G912" s="252"/>
      <c r="H912" s="255">
        <v>62.619999999999997</v>
      </c>
      <c r="I912" s="256"/>
      <c r="J912" s="252"/>
      <c r="K912" s="252"/>
      <c r="L912" s="257"/>
      <c r="M912" s="258"/>
      <c r="N912" s="259"/>
      <c r="O912" s="259"/>
      <c r="P912" s="259"/>
      <c r="Q912" s="259"/>
      <c r="R912" s="259"/>
      <c r="S912" s="259"/>
      <c r="T912" s="260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61" t="s">
        <v>174</v>
      </c>
      <c r="AU912" s="261" t="s">
        <v>87</v>
      </c>
      <c r="AV912" s="14" t="s">
        <v>87</v>
      </c>
      <c r="AW912" s="14" t="s">
        <v>34</v>
      </c>
      <c r="AX912" s="14" t="s">
        <v>78</v>
      </c>
      <c r="AY912" s="261" t="s">
        <v>165</v>
      </c>
    </row>
    <row r="913" s="13" customFormat="1">
      <c r="A913" s="13"/>
      <c r="B913" s="240"/>
      <c r="C913" s="241"/>
      <c r="D913" s="242" t="s">
        <v>174</v>
      </c>
      <c r="E913" s="243" t="s">
        <v>1</v>
      </c>
      <c r="F913" s="244" t="s">
        <v>206</v>
      </c>
      <c r="G913" s="241"/>
      <c r="H913" s="243" t="s">
        <v>1</v>
      </c>
      <c r="I913" s="245"/>
      <c r="J913" s="241"/>
      <c r="K913" s="241"/>
      <c r="L913" s="246"/>
      <c r="M913" s="247"/>
      <c r="N913" s="248"/>
      <c r="O913" s="248"/>
      <c r="P913" s="248"/>
      <c r="Q913" s="248"/>
      <c r="R913" s="248"/>
      <c r="S913" s="248"/>
      <c r="T913" s="249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50" t="s">
        <v>174</v>
      </c>
      <c r="AU913" s="250" t="s">
        <v>87</v>
      </c>
      <c r="AV913" s="13" t="s">
        <v>85</v>
      </c>
      <c r="AW913" s="13" t="s">
        <v>34</v>
      </c>
      <c r="AX913" s="13" t="s">
        <v>78</v>
      </c>
      <c r="AY913" s="250" t="s">
        <v>165</v>
      </c>
    </row>
    <row r="914" s="14" customFormat="1">
      <c r="A914" s="14"/>
      <c r="B914" s="251"/>
      <c r="C914" s="252"/>
      <c r="D914" s="242" t="s">
        <v>174</v>
      </c>
      <c r="E914" s="253" t="s">
        <v>1</v>
      </c>
      <c r="F914" s="254" t="s">
        <v>963</v>
      </c>
      <c r="G914" s="252"/>
      <c r="H914" s="255">
        <v>58.530000000000001</v>
      </c>
      <c r="I914" s="256"/>
      <c r="J914" s="252"/>
      <c r="K914" s="252"/>
      <c r="L914" s="257"/>
      <c r="M914" s="258"/>
      <c r="N914" s="259"/>
      <c r="O914" s="259"/>
      <c r="P914" s="259"/>
      <c r="Q914" s="259"/>
      <c r="R914" s="259"/>
      <c r="S914" s="259"/>
      <c r="T914" s="260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61" t="s">
        <v>174</v>
      </c>
      <c r="AU914" s="261" t="s">
        <v>87</v>
      </c>
      <c r="AV914" s="14" t="s">
        <v>87</v>
      </c>
      <c r="AW914" s="14" t="s">
        <v>34</v>
      </c>
      <c r="AX914" s="14" t="s">
        <v>78</v>
      </c>
      <c r="AY914" s="261" t="s">
        <v>165</v>
      </c>
    </row>
    <row r="915" s="15" customFormat="1">
      <c r="A915" s="15"/>
      <c r="B915" s="262"/>
      <c r="C915" s="263"/>
      <c r="D915" s="242" t="s">
        <v>174</v>
      </c>
      <c r="E915" s="264" t="s">
        <v>1</v>
      </c>
      <c r="F915" s="265" t="s">
        <v>189</v>
      </c>
      <c r="G915" s="263"/>
      <c r="H915" s="266">
        <v>123.49</v>
      </c>
      <c r="I915" s="267"/>
      <c r="J915" s="263"/>
      <c r="K915" s="263"/>
      <c r="L915" s="268"/>
      <c r="M915" s="269"/>
      <c r="N915" s="270"/>
      <c r="O915" s="270"/>
      <c r="P915" s="270"/>
      <c r="Q915" s="270"/>
      <c r="R915" s="270"/>
      <c r="S915" s="270"/>
      <c r="T915" s="271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T915" s="272" t="s">
        <v>174</v>
      </c>
      <c r="AU915" s="272" t="s">
        <v>87</v>
      </c>
      <c r="AV915" s="15" t="s">
        <v>172</v>
      </c>
      <c r="AW915" s="15" t="s">
        <v>34</v>
      </c>
      <c r="AX915" s="15" t="s">
        <v>85</v>
      </c>
      <c r="AY915" s="272" t="s">
        <v>165</v>
      </c>
    </row>
    <row r="916" s="2" customFormat="1" ht="24.15" customHeight="1">
      <c r="A916" s="39"/>
      <c r="B916" s="40"/>
      <c r="C916" s="227" t="s">
        <v>964</v>
      </c>
      <c r="D916" s="227" t="s">
        <v>167</v>
      </c>
      <c r="E916" s="228" t="s">
        <v>965</v>
      </c>
      <c r="F916" s="229" t="s">
        <v>966</v>
      </c>
      <c r="G916" s="230" t="s">
        <v>302</v>
      </c>
      <c r="H916" s="231">
        <v>189</v>
      </c>
      <c r="I916" s="232"/>
      <c r="J916" s="233">
        <f>ROUND(I916*H916,2)</f>
        <v>0</v>
      </c>
      <c r="K916" s="229" t="s">
        <v>171</v>
      </c>
      <c r="L916" s="45"/>
      <c r="M916" s="234" t="s">
        <v>1</v>
      </c>
      <c r="N916" s="235" t="s">
        <v>43</v>
      </c>
      <c r="O916" s="92"/>
      <c r="P916" s="236">
        <f>O916*H916</f>
        <v>0</v>
      </c>
      <c r="Q916" s="236">
        <v>0.00056999999999999998</v>
      </c>
      <c r="R916" s="236">
        <f>Q916*H916</f>
        <v>0.10772999999999999</v>
      </c>
      <c r="S916" s="236">
        <v>0</v>
      </c>
      <c r="T916" s="237">
        <f>S916*H916</f>
        <v>0</v>
      </c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R916" s="238" t="s">
        <v>172</v>
      </c>
      <c r="AT916" s="238" t="s">
        <v>167</v>
      </c>
      <c r="AU916" s="238" t="s">
        <v>87</v>
      </c>
      <c r="AY916" s="18" t="s">
        <v>165</v>
      </c>
      <c r="BE916" s="239">
        <f>IF(N916="základní",J916,0)</f>
        <v>0</v>
      </c>
      <c r="BF916" s="239">
        <f>IF(N916="snížená",J916,0)</f>
        <v>0</v>
      </c>
      <c r="BG916" s="239">
        <f>IF(N916="zákl. přenesená",J916,0)</f>
        <v>0</v>
      </c>
      <c r="BH916" s="239">
        <f>IF(N916="sníž. přenesená",J916,0)</f>
        <v>0</v>
      </c>
      <c r="BI916" s="239">
        <f>IF(N916="nulová",J916,0)</f>
        <v>0</v>
      </c>
      <c r="BJ916" s="18" t="s">
        <v>85</v>
      </c>
      <c r="BK916" s="239">
        <f>ROUND(I916*H916,2)</f>
        <v>0</v>
      </c>
      <c r="BL916" s="18" t="s">
        <v>172</v>
      </c>
      <c r="BM916" s="238" t="s">
        <v>967</v>
      </c>
    </row>
    <row r="917" s="13" customFormat="1">
      <c r="A917" s="13"/>
      <c r="B917" s="240"/>
      <c r="C917" s="241"/>
      <c r="D917" s="242" t="s">
        <v>174</v>
      </c>
      <c r="E917" s="243" t="s">
        <v>1</v>
      </c>
      <c r="F917" s="244" t="s">
        <v>968</v>
      </c>
      <c r="G917" s="241"/>
      <c r="H917" s="243" t="s">
        <v>1</v>
      </c>
      <c r="I917" s="245"/>
      <c r="J917" s="241"/>
      <c r="K917" s="241"/>
      <c r="L917" s="246"/>
      <c r="M917" s="247"/>
      <c r="N917" s="248"/>
      <c r="O917" s="248"/>
      <c r="P917" s="248"/>
      <c r="Q917" s="248"/>
      <c r="R917" s="248"/>
      <c r="S917" s="248"/>
      <c r="T917" s="249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50" t="s">
        <v>174</v>
      </c>
      <c r="AU917" s="250" t="s">
        <v>87</v>
      </c>
      <c r="AV917" s="13" t="s">
        <v>85</v>
      </c>
      <c r="AW917" s="13" t="s">
        <v>34</v>
      </c>
      <c r="AX917" s="13" t="s">
        <v>78</v>
      </c>
      <c r="AY917" s="250" t="s">
        <v>165</v>
      </c>
    </row>
    <row r="918" s="14" customFormat="1">
      <c r="A918" s="14"/>
      <c r="B918" s="251"/>
      <c r="C918" s="252"/>
      <c r="D918" s="242" t="s">
        <v>174</v>
      </c>
      <c r="E918" s="253" t="s">
        <v>1</v>
      </c>
      <c r="F918" s="254" t="s">
        <v>969</v>
      </c>
      <c r="G918" s="252"/>
      <c r="H918" s="255">
        <v>12.6</v>
      </c>
      <c r="I918" s="256"/>
      <c r="J918" s="252"/>
      <c r="K918" s="252"/>
      <c r="L918" s="257"/>
      <c r="M918" s="258"/>
      <c r="N918" s="259"/>
      <c r="O918" s="259"/>
      <c r="P918" s="259"/>
      <c r="Q918" s="259"/>
      <c r="R918" s="259"/>
      <c r="S918" s="259"/>
      <c r="T918" s="260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61" t="s">
        <v>174</v>
      </c>
      <c r="AU918" s="261" t="s">
        <v>87</v>
      </c>
      <c r="AV918" s="14" t="s">
        <v>87</v>
      </c>
      <c r="AW918" s="14" t="s">
        <v>34</v>
      </c>
      <c r="AX918" s="14" t="s">
        <v>78</v>
      </c>
      <c r="AY918" s="261" t="s">
        <v>165</v>
      </c>
    </row>
    <row r="919" s="13" customFormat="1">
      <c r="A919" s="13"/>
      <c r="B919" s="240"/>
      <c r="C919" s="241"/>
      <c r="D919" s="242" t="s">
        <v>174</v>
      </c>
      <c r="E919" s="243" t="s">
        <v>1</v>
      </c>
      <c r="F919" s="244" t="s">
        <v>970</v>
      </c>
      <c r="G919" s="241"/>
      <c r="H919" s="243" t="s">
        <v>1</v>
      </c>
      <c r="I919" s="245"/>
      <c r="J919" s="241"/>
      <c r="K919" s="241"/>
      <c r="L919" s="246"/>
      <c r="M919" s="247"/>
      <c r="N919" s="248"/>
      <c r="O919" s="248"/>
      <c r="P919" s="248"/>
      <c r="Q919" s="248"/>
      <c r="R919" s="248"/>
      <c r="S919" s="248"/>
      <c r="T919" s="249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50" t="s">
        <v>174</v>
      </c>
      <c r="AU919" s="250" t="s">
        <v>87</v>
      </c>
      <c r="AV919" s="13" t="s">
        <v>85</v>
      </c>
      <c r="AW919" s="13" t="s">
        <v>34</v>
      </c>
      <c r="AX919" s="13" t="s">
        <v>78</v>
      </c>
      <c r="AY919" s="250" t="s">
        <v>165</v>
      </c>
    </row>
    <row r="920" s="14" customFormat="1">
      <c r="A920" s="14"/>
      <c r="B920" s="251"/>
      <c r="C920" s="252"/>
      <c r="D920" s="242" t="s">
        <v>174</v>
      </c>
      <c r="E920" s="253" t="s">
        <v>1</v>
      </c>
      <c r="F920" s="254" t="s">
        <v>969</v>
      </c>
      <c r="G920" s="252"/>
      <c r="H920" s="255">
        <v>12.6</v>
      </c>
      <c r="I920" s="256"/>
      <c r="J920" s="252"/>
      <c r="K920" s="252"/>
      <c r="L920" s="257"/>
      <c r="M920" s="258"/>
      <c r="N920" s="259"/>
      <c r="O920" s="259"/>
      <c r="P920" s="259"/>
      <c r="Q920" s="259"/>
      <c r="R920" s="259"/>
      <c r="S920" s="259"/>
      <c r="T920" s="260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61" t="s">
        <v>174</v>
      </c>
      <c r="AU920" s="261" t="s">
        <v>87</v>
      </c>
      <c r="AV920" s="14" t="s">
        <v>87</v>
      </c>
      <c r="AW920" s="14" t="s">
        <v>34</v>
      </c>
      <c r="AX920" s="14" t="s">
        <v>78</v>
      </c>
      <c r="AY920" s="261" t="s">
        <v>165</v>
      </c>
    </row>
    <row r="921" s="13" customFormat="1">
      <c r="A921" s="13"/>
      <c r="B921" s="240"/>
      <c r="C921" s="241"/>
      <c r="D921" s="242" t="s">
        <v>174</v>
      </c>
      <c r="E921" s="243" t="s">
        <v>1</v>
      </c>
      <c r="F921" s="244" t="s">
        <v>971</v>
      </c>
      <c r="G921" s="241"/>
      <c r="H921" s="243" t="s">
        <v>1</v>
      </c>
      <c r="I921" s="245"/>
      <c r="J921" s="241"/>
      <c r="K921" s="241"/>
      <c r="L921" s="246"/>
      <c r="M921" s="247"/>
      <c r="N921" s="248"/>
      <c r="O921" s="248"/>
      <c r="P921" s="248"/>
      <c r="Q921" s="248"/>
      <c r="R921" s="248"/>
      <c r="S921" s="248"/>
      <c r="T921" s="249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50" t="s">
        <v>174</v>
      </c>
      <c r="AU921" s="250" t="s">
        <v>87</v>
      </c>
      <c r="AV921" s="13" t="s">
        <v>85</v>
      </c>
      <c r="AW921" s="13" t="s">
        <v>34</v>
      </c>
      <c r="AX921" s="13" t="s">
        <v>78</v>
      </c>
      <c r="AY921" s="250" t="s">
        <v>165</v>
      </c>
    </row>
    <row r="922" s="14" customFormat="1">
      <c r="A922" s="14"/>
      <c r="B922" s="251"/>
      <c r="C922" s="252"/>
      <c r="D922" s="242" t="s">
        <v>174</v>
      </c>
      <c r="E922" s="253" t="s">
        <v>1</v>
      </c>
      <c r="F922" s="254" t="s">
        <v>972</v>
      </c>
      <c r="G922" s="252"/>
      <c r="H922" s="255">
        <v>27</v>
      </c>
      <c r="I922" s="256"/>
      <c r="J922" s="252"/>
      <c r="K922" s="252"/>
      <c r="L922" s="257"/>
      <c r="M922" s="258"/>
      <c r="N922" s="259"/>
      <c r="O922" s="259"/>
      <c r="P922" s="259"/>
      <c r="Q922" s="259"/>
      <c r="R922" s="259"/>
      <c r="S922" s="259"/>
      <c r="T922" s="260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61" t="s">
        <v>174</v>
      </c>
      <c r="AU922" s="261" t="s">
        <v>87</v>
      </c>
      <c r="AV922" s="14" t="s">
        <v>87</v>
      </c>
      <c r="AW922" s="14" t="s">
        <v>34</v>
      </c>
      <c r="AX922" s="14" t="s">
        <v>78</v>
      </c>
      <c r="AY922" s="261" t="s">
        <v>165</v>
      </c>
    </row>
    <row r="923" s="13" customFormat="1">
      <c r="A923" s="13"/>
      <c r="B923" s="240"/>
      <c r="C923" s="241"/>
      <c r="D923" s="242" t="s">
        <v>174</v>
      </c>
      <c r="E923" s="243" t="s">
        <v>1</v>
      </c>
      <c r="F923" s="244" t="s">
        <v>973</v>
      </c>
      <c r="G923" s="241"/>
      <c r="H923" s="243" t="s">
        <v>1</v>
      </c>
      <c r="I923" s="245"/>
      <c r="J923" s="241"/>
      <c r="K923" s="241"/>
      <c r="L923" s="246"/>
      <c r="M923" s="247"/>
      <c r="N923" s="248"/>
      <c r="O923" s="248"/>
      <c r="P923" s="248"/>
      <c r="Q923" s="248"/>
      <c r="R923" s="248"/>
      <c r="S923" s="248"/>
      <c r="T923" s="249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50" t="s">
        <v>174</v>
      </c>
      <c r="AU923" s="250" t="s">
        <v>87</v>
      </c>
      <c r="AV923" s="13" t="s">
        <v>85</v>
      </c>
      <c r="AW923" s="13" t="s">
        <v>34</v>
      </c>
      <c r="AX923" s="13" t="s">
        <v>78</v>
      </c>
      <c r="AY923" s="250" t="s">
        <v>165</v>
      </c>
    </row>
    <row r="924" s="14" customFormat="1">
      <c r="A924" s="14"/>
      <c r="B924" s="251"/>
      <c r="C924" s="252"/>
      <c r="D924" s="242" t="s">
        <v>174</v>
      </c>
      <c r="E924" s="253" t="s">
        <v>1</v>
      </c>
      <c r="F924" s="254" t="s">
        <v>974</v>
      </c>
      <c r="G924" s="252"/>
      <c r="H924" s="255">
        <v>6</v>
      </c>
      <c r="I924" s="256"/>
      <c r="J924" s="252"/>
      <c r="K924" s="252"/>
      <c r="L924" s="257"/>
      <c r="M924" s="258"/>
      <c r="N924" s="259"/>
      <c r="O924" s="259"/>
      <c r="P924" s="259"/>
      <c r="Q924" s="259"/>
      <c r="R924" s="259"/>
      <c r="S924" s="259"/>
      <c r="T924" s="260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61" t="s">
        <v>174</v>
      </c>
      <c r="AU924" s="261" t="s">
        <v>87</v>
      </c>
      <c r="AV924" s="14" t="s">
        <v>87</v>
      </c>
      <c r="AW924" s="14" t="s">
        <v>34</v>
      </c>
      <c r="AX924" s="14" t="s">
        <v>78</v>
      </c>
      <c r="AY924" s="261" t="s">
        <v>165</v>
      </c>
    </row>
    <row r="925" s="13" customFormat="1">
      <c r="A925" s="13"/>
      <c r="B925" s="240"/>
      <c r="C925" s="241"/>
      <c r="D925" s="242" t="s">
        <v>174</v>
      </c>
      <c r="E925" s="243" t="s">
        <v>1</v>
      </c>
      <c r="F925" s="244" t="s">
        <v>975</v>
      </c>
      <c r="G925" s="241"/>
      <c r="H925" s="243" t="s">
        <v>1</v>
      </c>
      <c r="I925" s="245"/>
      <c r="J925" s="241"/>
      <c r="K925" s="241"/>
      <c r="L925" s="246"/>
      <c r="M925" s="247"/>
      <c r="N925" s="248"/>
      <c r="O925" s="248"/>
      <c r="P925" s="248"/>
      <c r="Q925" s="248"/>
      <c r="R925" s="248"/>
      <c r="S925" s="248"/>
      <c r="T925" s="249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50" t="s">
        <v>174</v>
      </c>
      <c r="AU925" s="250" t="s">
        <v>87</v>
      </c>
      <c r="AV925" s="13" t="s">
        <v>85</v>
      </c>
      <c r="AW925" s="13" t="s">
        <v>34</v>
      </c>
      <c r="AX925" s="13" t="s">
        <v>78</v>
      </c>
      <c r="AY925" s="250" t="s">
        <v>165</v>
      </c>
    </row>
    <row r="926" s="14" customFormat="1">
      <c r="A926" s="14"/>
      <c r="B926" s="251"/>
      <c r="C926" s="252"/>
      <c r="D926" s="242" t="s">
        <v>174</v>
      </c>
      <c r="E926" s="253" t="s">
        <v>1</v>
      </c>
      <c r="F926" s="254" t="s">
        <v>976</v>
      </c>
      <c r="G926" s="252"/>
      <c r="H926" s="255">
        <v>36</v>
      </c>
      <c r="I926" s="256"/>
      <c r="J926" s="252"/>
      <c r="K926" s="252"/>
      <c r="L926" s="257"/>
      <c r="M926" s="258"/>
      <c r="N926" s="259"/>
      <c r="O926" s="259"/>
      <c r="P926" s="259"/>
      <c r="Q926" s="259"/>
      <c r="R926" s="259"/>
      <c r="S926" s="259"/>
      <c r="T926" s="260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61" t="s">
        <v>174</v>
      </c>
      <c r="AU926" s="261" t="s">
        <v>87</v>
      </c>
      <c r="AV926" s="14" t="s">
        <v>87</v>
      </c>
      <c r="AW926" s="14" t="s">
        <v>34</v>
      </c>
      <c r="AX926" s="14" t="s">
        <v>78</v>
      </c>
      <c r="AY926" s="261" t="s">
        <v>165</v>
      </c>
    </row>
    <row r="927" s="13" customFormat="1">
      <c r="A927" s="13"/>
      <c r="B927" s="240"/>
      <c r="C927" s="241"/>
      <c r="D927" s="242" t="s">
        <v>174</v>
      </c>
      <c r="E927" s="243" t="s">
        <v>1</v>
      </c>
      <c r="F927" s="244" t="s">
        <v>977</v>
      </c>
      <c r="G927" s="241"/>
      <c r="H927" s="243" t="s">
        <v>1</v>
      </c>
      <c r="I927" s="245"/>
      <c r="J927" s="241"/>
      <c r="K927" s="241"/>
      <c r="L927" s="246"/>
      <c r="M927" s="247"/>
      <c r="N927" s="248"/>
      <c r="O927" s="248"/>
      <c r="P927" s="248"/>
      <c r="Q927" s="248"/>
      <c r="R927" s="248"/>
      <c r="S927" s="248"/>
      <c r="T927" s="249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50" t="s">
        <v>174</v>
      </c>
      <c r="AU927" s="250" t="s">
        <v>87</v>
      </c>
      <c r="AV927" s="13" t="s">
        <v>85</v>
      </c>
      <c r="AW927" s="13" t="s">
        <v>34</v>
      </c>
      <c r="AX927" s="13" t="s">
        <v>78</v>
      </c>
      <c r="AY927" s="250" t="s">
        <v>165</v>
      </c>
    </row>
    <row r="928" s="14" customFormat="1">
      <c r="A928" s="14"/>
      <c r="B928" s="251"/>
      <c r="C928" s="252"/>
      <c r="D928" s="242" t="s">
        <v>174</v>
      </c>
      <c r="E928" s="253" t="s">
        <v>1</v>
      </c>
      <c r="F928" s="254" t="s">
        <v>978</v>
      </c>
      <c r="G928" s="252"/>
      <c r="H928" s="255">
        <v>16.5</v>
      </c>
      <c r="I928" s="256"/>
      <c r="J928" s="252"/>
      <c r="K928" s="252"/>
      <c r="L928" s="257"/>
      <c r="M928" s="258"/>
      <c r="N928" s="259"/>
      <c r="O928" s="259"/>
      <c r="P928" s="259"/>
      <c r="Q928" s="259"/>
      <c r="R928" s="259"/>
      <c r="S928" s="259"/>
      <c r="T928" s="260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61" t="s">
        <v>174</v>
      </c>
      <c r="AU928" s="261" t="s">
        <v>87</v>
      </c>
      <c r="AV928" s="14" t="s">
        <v>87</v>
      </c>
      <c r="AW928" s="14" t="s">
        <v>34</v>
      </c>
      <c r="AX928" s="14" t="s">
        <v>78</v>
      </c>
      <c r="AY928" s="261" t="s">
        <v>165</v>
      </c>
    </row>
    <row r="929" s="13" customFormat="1">
      <c r="A929" s="13"/>
      <c r="B929" s="240"/>
      <c r="C929" s="241"/>
      <c r="D929" s="242" t="s">
        <v>174</v>
      </c>
      <c r="E929" s="243" t="s">
        <v>1</v>
      </c>
      <c r="F929" s="244" t="s">
        <v>979</v>
      </c>
      <c r="G929" s="241"/>
      <c r="H929" s="243" t="s">
        <v>1</v>
      </c>
      <c r="I929" s="245"/>
      <c r="J929" s="241"/>
      <c r="K929" s="241"/>
      <c r="L929" s="246"/>
      <c r="M929" s="247"/>
      <c r="N929" s="248"/>
      <c r="O929" s="248"/>
      <c r="P929" s="248"/>
      <c r="Q929" s="248"/>
      <c r="R929" s="248"/>
      <c r="S929" s="248"/>
      <c r="T929" s="249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50" t="s">
        <v>174</v>
      </c>
      <c r="AU929" s="250" t="s">
        <v>87</v>
      </c>
      <c r="AV929" s="13" t="s">
        <v>85</v>
      </c>
      <c r="AW929" s="13" t="s">
        <v>34</v>
      </c>
      <c r="AX929" s="13" t="s">
        <v>78</v>
      </c>
      <c r="AY929" s="250" t="s">
        <v>165</v>
      </c>
    </row>
    <row r="930" s="14" customFormat="1">
      <c r="A930" s="14"/>
      <c r="B930" s="251"/>
      <c r="C930" s="252"/>
      <c r="D930" s="242" t="s">
        <v>174</v>
      </c>
      <c r="E930" s="253" t="s">
        <v>1</v>
      </c>
      <c r="F930" s="254" t="s">
        <v>972</v>
      </c>
      <c r="G930" s="252"/>
      <c r="H930" s="255">
        <v>27</v>
      </c>
      <c r="I930" s="256"/>
      <c r="J930" s="252"/>
      <c r="K930" s="252"/>
      <c r="L930" s="257"/>
      <c r="M930" s="258"/>
      <c r="N930" s="259"/>
      <c r="O930" s="259"/>
      <c r="P930" s="259"/>
      <c r="Q930" s="259"/>
      <c r="R930" s="259"/>
      <c r="S930" s="259"/>
      <c r="T930" s="260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61" t="s">
        <v>174</v>
      </c>
      <c r="AU930" s="261" t="s">
        <v>87</v>
      </c>
      <c r="AV930" s="14" t="s">
        <v>87</v>
      </c>
      <c r="AW930" s="14" t="s">
        <v>34</v>
      </c>
      <c r="AX930" s="14" t="s">
        <v>78</v>
      </c>
      <c r="AY930" s="261" t="s">
        <v>165</v>
      </c>
    </row>
    <row r="931" s="13" customFormat="1">
      <c r="A931" s="13"/>
      <c r="B931" s="240"/>
      <c r="C931" s="241"/>
      <c r="D931" s="242" t="s">
        <v>174</v>
      </c>
      <c r="E931" s="243" t="s">
        <v>1</v>
      </c>
      <c r="F931" s="244" t="s">
        <v>980</v>
      </c>
      <c r="G931" s="241"/>
      <c r="H931" s="243" t="s">
        <v>1</v>
      </c>
      <c r="I931" s="245"/>
      <c r="J931" s="241"/>
      <c r="K931" s="241"/>
      <c r="L931" s="246"/>
      <c r="M931" s="247"/>
      <c r="N931" s="248"/>
      <c r="O931" s="248"/>
      <c r="P931" s="248"/>
      <c r="Q931" s="248"/>
      <c r="R931" s="248"/>
      <c r="S931" s="248"/>
      <c r="T931" s="249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50" t="s">
        <v>174</v>
      </c>
      <c r="AU931" s="250" t="s">
        <v>87</v>
      </c>
      <c r="AV931" s="13" t="s">
        <v>85</v>
      </c>
      <c r="AW931" s="13" t="s">
        <v>34</v>
      </c>
      <c r="AX931" s="13" t="s">
        <v>78</v>
      </c>
      <c r="AY931" s="250" t="s">
        <v>165</v>
      </c>
    </row>
    <row r="932" s="14" customFormat="1">
      <c r="A932" s="14"/>
      <c r="B932" s="251"/>
      <c r="C932" s="252"/>
      <c r="D932" s="242" t="s">
        <v>174</v>
      </c>
      <c r="E932" s="253" t="s">
        <v>1</v>
      </c>
      <c r="F932" s="254" t="s">
        <v>981</v>
      </c>
      <c r="G932" s="252"/>
      <c r="H932" s="255">
        <v>5.7999999999999998</v>
      </c>
      <c r="I932" s="256"/>
      <c r="J932" s="252"/>
      <c r="K932" s="252"/>
      <c r="L932" s="257"/>
      <c r="M932" s="258"/>
      <c r="N932" s="259"/>
      <c r="O932" s="259"/>
      <c r="P932" s="259"/>
      <c r="Q932" s="259"/>
      <c r="R932" s="259"/>
      <c r="S932" s="259"/>
      <c r="T932" s="260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61" t="s">
        <v>174</v>
      </c>
      <c r="AU932" s="261" t="s">
        <v>87</v>
      </c>
      <c r="AV932" s="14" t="s">
        <v>87</v>
      </c>
      <c r="AW932" s="14" t="s">
        <v>34</v>
      </c>
      <c r="AX932" s="14" t="s">
        <v>78</v>
      </c>
      <c r="AY932" s="261" t="s">
        <v>165</v>
      </c>
    </row>
    <row r="933" s="13" customFormat="1">
      <c r="A933" s="13"/>
      <c r="B933" s="240"/>
      <c r="C933" s="241"/>
      <c r="D933" s="242" t="s">
        <v>174</v>
      </c>
      <c r="E933" s="243" t="s">
        <v>1</v>
      </c>
      <c r="F933" s="244" t="s">
        <v>982</v>
      </c>
      <c r="G933" s="241"/>
      <c r="H933" s="243" t="s">
        <v>1</v>
      </c>
      <c r="I933" s="245"/>
      <c r="J933" s="241"/>
      <c r="K933" s="241"/>
      <c r="L933" s="246"/>
      <c r="M933" s="247"/>
      <c r="N933" s="248"/>
      <c r="O933" s="248"/>
      <c r="P933" s="248"/>
      <c r="Q933" s="248"/>
      <c r="R933" s="248"/>
      <c r="S933" s="248"/>
      <c r="T933" s="249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50" t="s">
        <v>174</v>
      </c>
      <c r="AU933" s="250" t="s">
        <v>87</v>
      </c>
      <c r="AV933" s="13" t="s">
        <v>85</v>
      </c>
      <c r="AW933" s="13" t="s">
        <v>34</v>
      </c>
      <c r="AX933" s="13" t="s">
        <v>78</v>
      </c>
      <c r="AY933" s="250" t="s">
        <v>165</v>
      </c>
    </row>
    <row r="934" s="14" customFormat="1">
      <c r="A934" s="14"/>
      <c r="B934" s="251"/>
      <c r="C934" s="252"/>
      <c r="D934" s="242" t="s">
        <v>174</v>
      </c>
      <c r="E934" s="253" t="s">
        <v>1</v>
      </c>
      <c r="F934" s="254" t="s">
        <v>983</v>
      </c>
      <c r="G934" s="252"/>
      <c r="H934" s="255">
        <v>20.199999999999999</v>
      </c>
      <c r="I934" s="256"/>
      <c r="J934" s="252"/>
      <c r="K934" s="252"/>
      <c r="L934" s="257"/>
      <c r="M934" s="258"/>
      <c r="N934" s="259"/>
      <c r="O934" s="259"/>
      <c r="P934" s="259"/>
      <c r="Q934" s="259"/>
      <c r="R934" s="259"/>
      <c r="S934" s="259"/>
      <c r="T934" s="260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61" t="s">
        <v>174</v>
      </c>
      <c r="AU934" s="261" t="s">
        <v>87</v>
      </c>
      <c r="AV934" s="14" t="s">
        <v>87</v>
      </c>
      <c r="AW934" s="14" t="s">
        <v>34</v>
      </c>
      <c r="AX934" s="14" t="s">
        <v>78</v>
      </c>
      <c r="AY934" s="261" t="s">
        <v>165</v>
      </c>
    </row>
    <row r="935" s="13" customFormat="1">
      <c r="A935" s="13"/>
      <c r="B935" s="240"/>
      <c r="C935" s="241"/>
      <c r="D935" s="242" t="s">
        <v>174</v>
      </c>
      <c r="E935" s="243" t="s">
        <v>1</v>
      </c>
      <c r="F935" s="244" t="s">
        <v>984</v>
      </c>
      <c r="G935" s="241"/>
      <c r="H935" s="243" t="s">
        <v>1</v>
      </c>
      <c r="I935" s="245"/>
      <c r="J935" s="241"/>
      <c r="K935" s="241"/>
      <c r="L935" s="246"/>
      <c r="M935" s="247"/>
      <c r="N935" s="248"/>
      <c r="O935" s="248"/>
      <c r="P935" s="248"/>
      <c r="Q935" s="248"/>
      <c r="R935" s="248"/>
      <c r="S935" s="248"/>
      <c r="T935" s="249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50" t="s">
        <v>174</v>
      </c>
      <c r="AU935" s="250" t="s">
        <v>87</v>
      </c>
      <c r="AV935" s="13" t="s">
        <v>85</v>
      </c>
      <c r="AW935" s="13" t="s">
        <v>34</v>
      </c>
      <c r="AX935" s="13" t="s">
        <v>78</v>
      </c>
      <c r="AY935" s="250" t="s">
        <v>165</v>
      </c>
    </row>
    <row r="936" s="14" customFormat="1">
      <c r="A936" s="14"/>
      <c r="B936" s="251"/>
      <c r="C936" s="252"/>
      <c r="D936" s="242" t="s">
        <v>174</v>
      </c>
      <c r="E936" s="253" t="s">
        <v>1</v>
      </c>
      <c r="F936" s="254" t="s">
        <v>985</v>
      </c>
      <c r="G936" s="252"/>
      <c r="H936" s="255">
        <v>19.300000000000001</v>
      </c>
      <c r="I936" s="256"/>
      <c r="J936" s="252"/>
      <c r="K936" s="252"/>
      <c r="L936" s="257"/>
      <c r="M936" s="258"/>
      <c r="N936" s="259"/>
      <c r="O936" s="259"/>
      <c r="P936" s="259"/>
      <c r="Q936" s="259"/>
      <c r="R936" s="259"/>
      <c r="S936" s="259"/>
      <c r="T936" s="260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61" t="s">
        <v>174</v>
      </c>
      <c r="AU936" s="261" t="s">
        <v>87</v>
      </c>
      <c r="AV936" s="14" t="s">
        <v>87</v>
      </c>
      <c r="AW936" s="14" t="s">
        <v>34</v>
      </c>
      <c r="AX936" s="14" t="s">
        <v>78</v>
      </c>
      <c r="AY936" s="261" t="s">
        <v>165</v>
      </c>
    </row>
    <row r="937" s="13" customFormat="1">
      <c r="A937" s="13"/>
      <c r="B937" s="240"/>
      <c r="C937" s="241"/>
      <c r="D937" s="242" t="s">
        <v>174</v>
      </c>
      <c r="E937" s="243" t="s">
        <v>1</v>
      </c>
      <c r="F937" s="244" t="s">
        <v>986</v>
      </c>
      <c r="G937" s="241"/>
      <c r="H937" s="243" t="s">
        <v>1</v>
      </c>
      <c r="I937" s="245"/>
      <c r="J937" s="241"/>
      <c r="K937" s="241"/>
      <c r="L937" s="246"/>
      <c r="M937" s="247"/>
      <c r="N937" s="248"/>
      <c r="O937" s="248"/>
      <c r="P937" s="248"/>
      <c r="Q937" s="248"/>
      <c r="R937" s="248"/>
      <c r="S937" s="248"/>
      <c r="T937" s="249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50" t="s">
        <v>174</v>
      </c>
      <c r="AU937" s="250" t="s">
        <v>87</v>
      </c>
      <c r="AV937" s="13" t="s">
        <v>85</v>
      </c>
      <c r="AW937" s="13" t="s">
        <v>34</v>
      </c>
      <c r="AX937" s="13" t="s">
        <v>78</v>
      </c>
      <c r="AY937" s="250" t="s">
        <v>165</v>
      </c>
    </row>
    <row r="938" s="14" customFormat="1">
      <c r="A938" s="14"/>
      <c r="B938" s="251"/>
      <c r="C938" s="252"/>
      <c r="D938" s="242" t="s">
        <v>174</v>
      </c>
      <c r="E938" s="253" t="s">
        <v>1</v>
      </c>
      <c r="F938" s="254" t="s">
        <v>987</v>
      </c>
      <c r="G938" s="252"/>
      <c r="H938" s="255">
        <v>2.5</v>
      </c>
      <c r="I938" s="256"/>
      <c r="J938" s="252"/>
      <c r="K938" s="252"/>
      <c r="L938" s="257"/>
      <c r="M938" s="258"/>
      <c r="N938" s="259"/>
      <c r="O938" s="259"/>
      <c r="P938" s="259"/>
      <c r="Q938" s="259"/>
      <c r="R938" s="259"/>
      <c r="S938" s="259"/>
      <c r="T938" s="260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61" t="s">
        <v>174</v>
      </c>
      <c r="AU938" s="261" t="s">
        <v>87</v>
      </c>
      <c r="AV938" s="14" t="s">
        <v>87</v>
      </c>
      <c r="AW938" s="14" t="s">
        <v>34</v>
      </c>
      <c r="AX938" s="14" t="s">
        <v>78</v>
      </c>
      <c r="AY938" s="261" t="s">
        <v>165</v>
      </c>
    </row>
    <row r="939" s="13" customFormat="1">
      <c r="A939" s="13"/>
      <c r="B939" s="240"/>
      <c r="C939" s="241"/>
      <c r="D939" s="242" t="s">
        <v>174</v>
      </c>
      <c r="E939" s="243" t="s">
        <v>1</v>
      </c>
      <c r="F939" s="244" t="s">
        <v>988</v>
      </c>
      <c r="G939" s="241"/>
      <c r="H939" s="243" t="s">
        <v>1</v>
      </c>
      <c r="I939" s="245"/>
      <c r="J939" s="241"/>
      <c r="K939" s="241"/>
      <c r="L939" s="246"/>
      <c r="M939" s="247"/>
      <c r="N939" s="248"/>
      <c r="O939" s="248"/>
      <c r="P939" s="248"/>
      <c r="Q939" s="248"/>
      <c r="R939" s="248"/>
      <c r="S939" s="248"/>
      <c r="T939" s="249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50" t="s">
        <v>174</v>
      </c>
      <c r="AU939" s="250" t="s">
        <v>87</v>
      </c>
      <c r="AV939" s="13" t="s">
        <v>85</v>
      </c>
      <c r="AW939" s="13" t="s">
        <v>34</v>
      </c>
      <c r="AX939" s="13" t="s">
        <v>78</v>
      </c>
      <c r="AY939" s="250" t="s">
        <v>165</v>
      </c>
    </row>
    <row r="940" s="14" customFormat="1">
      <c r="A940" s="14"/>
      <c r="B940" s="251"/>
      <c r="C940" s="252"/>
      <c r="D940" s="242" t="s">
        <v>174</v>
      </c>
      <c r="E940" s="253" t="s">
        <v>1</v>
      </c>
      <c r="F940" s="254" t="s">
        <v>989</v>
      </c>
      <c r="G940" s="252"/>
      <c r="H940" s="255">
        <v>3.5</v>
      </c>
      <c r="I940" s="256"/>
      <c r="J940" s="252"/>
      <c r="K940" s="252"/>
      <c r="L940" s="257"/>
      <c r="M940" s="258"/>
      <c r="N940" s="259"/>
      <c r="O940" s="259"/>
      <c r="P940" s="259"/>
      <c r="Q940" s="259"/>
      <c r="R940" s="259"/>
      <c r="S940" s="259"/>
      <c r="T940" s="260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61" t="s">
        <v>174</v>
      </c>
      <c r="AU940" s="261" t="s">
        <v>87</v>
      </c>
      <c r="AV940" s="14" t="s">
        <v>87</v>
      </c>
      <c r="AW940" s="14" t="s">
        <v>34</v>
      </c>
      <c r="AX940" s="14" t="s">
        <v>78</v>
      </c>
      <c r="AY940" s="261" t="s">
        <v>165</v>
      </c>
    </row>
    <row r="941" s="15" customFormat="1">
      <c r="A941" s="15"/>
      <c r="B941" s="262"/>
      <c r="C941" s="263"/>
      <c r="D941" s="242" t="s">
        <v>174</v>
      </c>
      <c r="E941" s="264" t="s">
        <v>1</v>
      </c>
      <c r="F941" s="265" t="s">
        <v>189</v>
      </c>
      <c r="G941" s="263"/>
      <c r="H941" s="266">
        <v>189</v>
      </c>
      <c r="I941" s="267"/>
      <c r="J941" s="263"/>
      <c r="K941" s="263"/>
      <c r="L941" s="268"/>
      <c r="M941" s="269"/>
      <c r="N941" s="270"/>
      <c r="O941" s="270"/>
      <c r="P941" s="270"/>
      <c r="Q941" s="270"/>
      <c r="R941" s="270"/>
      <c r="S941" s="270"/>
      <c r="T941" s="271"/>
      <c r="U941" s="15"/>
      <c r="V941" s="15"/>
      <c r="W941" s="15"/>
      <c r="X941" s="15"/>
      <c r="Y941" s="15"/>
      <c r="Z941" s="15"/>
      <c r="AA941" s="15"/>
      <c r="AB941" s="15"/>
      <c r="AC941" s="15"/>
      <c r="AD941" s="15"/>
      <c r="AE941" s="15"/>
      <c r="AT941" s="272" t="s">
        <v>174</v>
      </c>
      <c r="AU941" s="272" t="s">
        <v>87</v>
      </c>
      <c r="AV941" s="15" t="s">
        <v>172</v>
      </c>
      <c r="AW941" s="15" t="s">
        <v>34</v>
      </c>
      <c r="AX941" s="15" t="s">
        <v>85</v>
      </c>
      <c r="AY941" s="272" t="s">
        <v>165</v>
      </c>
    </row>
    <row r="942" s="2" customFormat="1" ht="24.15" customHeight="1">
      <c r="A942" s="39"/>
      <c r="B942" s="40"/>
      <c r="C942" s="227" t="s">
        <v>990</v>
      </c>
      <c r="D942" s="227" t="s">
        <v>167</v>
      </c>
      <c r="E942" s="228" t="s">
        <v>991</v>
      </c>
      <c r="F942" s="229" t="s">
        <v>992</v>
      </c>
      <c r="G942" s="230" t="s">
        <v>302</v>
      </c>
      <c r="H942" s="231">
        <v>17.800000000000001</v>
      </c>
      <c r="I942" s="232"/>
      <c r="J942" s="233">
        <f>ROUND(I942*H942,2)</f>
        <v>0</v>
      </c>
      <c r="K942" s="229" t="s">
        <v>171</v>
      </c>
      <c r="L942" s="45"/>
      <c r="M942" s="234" t="s">
        <v>1</v>
      </c>
      <c r="N942" s="235" t="s">
        <v>43</v>
      </c>
      <c r="O942" s="92"/>
      <c r="P942" s="236">
        <f>O942*H942</f>
        <v>0</v>
      </c>
      <c r="Q942" s="236">
        <v>0.00073999999999999999</v>
      </c>
      <c r="R942" s="236">
        <f>Q942*H942</f>
        <v>0.013172</v>
      </c>
      <c r="S942" s="236">
        <v>0</v>
      </c>
      <c r="T942" s="237">
        <f>S942*H942</f>
        <v>0</v>
      </c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R942" s="238" t="s">
        <v>284</v>
      </c>
      <c r="AT942" s="238" t="s">
        <v>167</v>
      </c>
      <c r="AU942" s="238" t="s">
        <v>87</v>
      </c>
      <c r="AY942" s="18" t="s">
        <v>165</v>
      </c>
      <c r="BE942" s="239">
        <f>IF(N942="základní",J942,0)</f>
        <v>0</v>
      </c>
      <c r="BF942" s="239">
        <f>IF(N942="snížená",J942,0)</f>
        <v>0</v>
      </c>
      <c r="BG942" s="239">
        <f>IF(N942="zákl. přenesená",J942,0)</f>
        <v>0</v>
      </c>
      <c r="BH942" s="239">
        <f>IF(N942="sníž. přenesená",J942,0)</f>
        <v>0</v>
      </c>
      <c r="BI942" s="239">
        <f>IF(N942="nulová",J942,0)</f>
        <v>0</v>
      </c>
      <c r="BJ942" s="18" t="s">
        <v>85</v>
      </c>
      <c r="BK942" s="239">
        <f>ROUND(I942*H942,2)</f>
        <v>0</v>
      </c>
      <c r="BL942" s="18" t="s">
        <v>284</v>
      </c>
      <c r="BM942" s="238" t="s">
        <v>993</v>
      </c>
    </row>
    <row r="943" s="13" customFormat="1">
      <c r="A943" s="13"/>
      <c r="B943" s="240"/>
      <c r="C943" s="241"/>
      <c r="D943" s="242" t="s">
        <v>174</v>
      </c>
      <c r="E943" s="243" t="s">
        <v>1</v>
      </c>
      <c r="F943" s="244" t="s">
        <v>994</v>
      </c>
      <c r="G943" s="241"/>
      <c r="H943" s="243" t="s">
        <v>1</v>
      </c>
      <c r="I943" s="245"/>
      <c r="J943" s="241"/>
      <c r="K943" s="241"/>
      <c r="L943" s="246"/>
      <c r="M943" s="247"/>
      <c r="N943" s="248"/>
      <c r="O943" s="248"/>
      <c r="P943" s="248"/>
      <c r="Q943" s="248"/>
      <c r="R943" s="248"/>
      <c r="S943" s="248"/>
      <c r="T943" s="249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50" t="s">
        <v>174</v>
      </c>
      <c r="AU943" s="250" t="s">
        <v>87</v>
      </c>
      <c r="AV943" s="13" t="s">
        <v>85</v>
      </c>
      <c r="AW943" s="13" t="s">
        <v>34</v>
      </c>
      <c r="AX943" s="13" t="s">
        <v>78</v>
      </c>
      <c r="AY943" s="250" t="s">
        <v>165</v>
      </c>
    </row>
    <row r="944" s="14" customFormat="1">
      <c r="A944" s="14"/>
      <c r="B944" s="251"/>
      <c r="C944" s="252"/>
      <c r="D944" s="242" t="s">
        <v>174</v>
      </c>
      <c r="E944" s="253" t="s">
        <v>1</v>
      </c>
      <c r="F944" s="254" t="s">
        <v>995</v>
      </c>
      <c r="G944" s="252"/>
      <c r="H944" s="255">
        <v>2.7999999999999998</v>
      </c>
      <c r="I944" s="256"/>
      <c r="J944" s="252"/>
      <c r="K944" s="252"/>
      <c r="L944" s="257"/>
      <c r="M944" s="258"/>
      <c r="N944" s="259"/>
      <c r="O944" s="259"/>
      <c r="P944" s="259"/>
      <c r="Q944" s="259"/>
      <c r="R944" s="259"/>
      <c r="S944" s="259"/>
      <c r="T944" s="260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61" t="s">
        <v>174</v>
      </c>
      <c r="AU944" s="261" t="s">
        <v>87</v>
      </c>
      <c r="AV944" s="14" t="s">
        <v>87</v>
      </c>
      <c r="AW944" s="14" t="s">
        <v>34</v>
      </c>
      <c r="AX944" s="14" t="s">
        <v>78</v>
      </c>
      <c r="AY944" s="261" t="s">
        <v>165</v>
      </c>
    </row>
    <row r="945" s="13" customFormat="1">
      <c r="A945" s="13"/>
      <c r="B945" s="240"/>
      <c r="C945" s="241"/>
      <c r="D945" s="242" t="s">
        <v>174</v>
      </c>
      <c r="E945" s="243" t="s">
        <v>1</v>
      </c>
      <c r="F945" s="244" t="s">
        <v>996</v>
      </c>
      <c r="G945" s="241"/>
      <c r="H945" s="243" t="s">
        <v>1</v>
      </c>
      <c r="I945" s="245"/>
      <c r="J945" s="241"/>
      <c r="K945" s="241"/>
      <c r="L945" s="246"/>
      <c r="M945" s="247"/>
      <c r="N945" s="248"/>
      <c r="O945" s="248"/>
      <c r="P945" s="248"/>
      <c r="Q945" s="248"/>
      <c r="R945" s="248"/>
      <c r="S945" s="248"/>
      <c r="T945" s="249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50" t="s">
        <v>174</v>
      </c>
      <c r="AU945" s="250" t="s">
        <v>87</v>
      </c>
      <c r="AV945" s="13" t="s">
        <v>85</v>
      </c>
      <c r="AW945" s="13" t="s">
        <v>34</v>
      </c>
      <c r="AX945" s="13" t="s">
        <v>78</v>
      </c>
      <c r="AY945" s="250" t="s">
        <v>165</v>
      </c>
    </row>
    <row r="946" s="14" customFormat="1">
      <c r="A946" s="14"/>
      <c r="B946" s="251"/>
      <c r="C946" s="252"/>
      <c r="D946" s="242" t="s">
        <v>174</v>
      </c>
      <c r="E946" s="253" t="s">
        <v>1</v>
      </c>
      <c r="F946" s="254" t="s">
        <v>997</v>
      </c>
      <c r="G946" s="252"/>
      <c r="H946" s="255">
        <v>15</v>
      </c>
      <c r="I946" s="256"/>
      <c r="J946" s="252"/>
      <c r="K946" s="252"/>
      <c r="L946" s="257"/>
      <c r="M946" s="258"/>
      <c r="N946" s="259"/>
      <c r="O946" s="259"/>
      <c r="P946" s="259"/>
      <c r="Q946" s="259"/>
      <c r="R946" s="259"/>
      <c r="S946" s="259"/>
      <c r="T946" s="260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61" t="s">
        <v>174</v>
      </c>
      <c r="AU946" s="261" t="s">
        <v>87</v>
      </c>
      <c r="AV946" s="14" t="s">
        <v>87</v>
      </c>
      <c r="AW946" s="14" t="s">
        <v>34</v>
      </c>
      <c r="AX946" s="14" t="s">
        <v>78</v>
      </c>
      <c r="AY946" s="261" t="s">
        <v>165</v>
      </c>
    </row>
    <row r="947" s="15" customFormat="1">
      <c r="A947" s="15"/>
      <c r="B947" s="262"/>
      <c r="C947" s="263"/>
      <c r="D947" s="242" t="s">
        <v>174</v>
      </c>
      <c r="E947" s="264" t="s">
        <v>1</v>
      </c>
      <c r="F947" s="265" t="s">
        <v>189</v>
      </c>
      <c r="G947" s="263"/>
      <c r="H947" s="266">
        <v>17.800000000000001</v>
      </c>
      <c r="I947" s="267"/>
      <c r="J947" s="263"/>
      <c r="K947" s="263"/>
      <c r="L947" s="268"/>
      <c r="M947" s="269"/>
      <c r="N947" s="270"/>
      <c r="O947" s="270"/>
      <c r="P947" s="270"/>
      <c r="Q947" s="270"/>
      <c r="R947" s="270"/>
      <c r="S947" s="270"/>
      <c r="T947" s="271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15"/>
      <c r="AT947" s="272" t="s">
        <v>174</v>
      </c>
      <c r="AU947" s="272" t="s">
        <v>87</v>
      </c>
      <c r="AV947" s="15" t="s">
        <v>172</v>
      </c>
      <c r="AW947" s="15" t="s">
        <v>34</v>
      </c>
      <c r="AX947" s="15" t="s">
        <v>85</v>
      </c>
      <c r="AY947" s="272" t="s">
        <v>165</v>
      </c>
    </row>
    <row r="948" s="2" customFormat="1" ht="33" customHeight="1">
      <c r="A948" s="39"/>
      <c r="B948" s="40"/>
      <c r="C948" s="227" t="s">
        <v>998</v>
      </c>
      <c r="D948" s="227" t="s">
        <v>167</v>
      </c>
      <c r="E948" s="228" t="s">
        <v>999</v>
      </c>
      <c r="F948" s="229" t="s">
        <v>1000</v>
      </c>
      <c r="G948" s="230" t="s">
        <v>302</v>
      </c>
      <c r="H948" s="231">
        <v>25.449999999999999</v>
      </c>
      <c r="I948" s="232"/>
      <c r="J948" s="233">
        <f>ROUND(I948*H948,2)</f>
        <v>0</v>
      </c>
      <c r="K948" s="229" t="s">
        <v>171</v>
      </c>
      <c r="L948" s="45"/>
      <c r="M948" s="234" t="s">
        <v>1</v>
      </c>
      <c r="N948" s="235" t="s">
        <v>43</v>
      </c>
      <c r="O948" s="92"/>
      <c r="P948" s="236">
        <f>O948*H948</f>
        <v>0</v>
      </c>
      <c r="Q948" s="236">
        <v>0.00108</v>
      </c>
      <c r="R948" s="236">
        <f>Q948*H948</f>
        <v>0.027486</v>
      </c>
      <c r="S948" s="236">
        <v>0</v>
      </c>
      <c r="T948" s="237">
        <f>S948*H948</f>
        <v>0</v>
      </c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R948" s="238" t="s">
        <v>284</v>
      </c>
      <c r="AT948" s="238" t="s">
        <v>167</v>
      </c>
      <c r="AU948" s="238" t="s">
        <v>87</v>
      </c>
      <c r="AY948" s="18" t="s">
        <v>165</v>
      </c>
      <c r="BE948" s="239">
        <f>IF(N948="základní",J948,0)</f>
        <v>0</v>
      </c>
      <c r="BF948" s="239">
        <f>IF(N948="snížená",J948,0)</f>
        <v>0</v>
      </c>
      <c r="BG948" s="239">
        <f>IF(N948="zákl. přenesená",J948,0)</f>
        <v>0</v>
      </c>
      <c r="BH948" s="239">
        <f>IF(N948="sníž. přenesená",J948,0)</f>
        <v>0</v>
      </c>
      <c r="BI948" s="239">
        <f>IF(N948="nulová",J948,0)</f>
        <v>0</v>
      </c>
      <c r="BJ948" s="18" t="s">
        <v>85</v>
      </c>
      <c r="BK948" s="239">
        <f>ROUND(I948*H948,2)</f>
        <v>0</v>
      </c>
      <c r="BL948" s="18" t="s">
        <v>284</v>
      </c>
      <c r="BM948" s="238" t="s">
        <v>1001</v>
      </c>
    </row>
    <row r="949" s="13" customFormat="1">
      <c r="A949" s="13"/>
      <c r="B949" s="240"/>
      <c r="C949" s="241"/>
      <c r="D949" s="242" t="s">
        <v>174</v>
      </c>
      <c r="E949" s="243" t="s">
        <v>1</v>
      </c>
      <c r="F949" s="244" t="s">
        <v>1002</v>
      </c>
      <c r="G949" s="241"/>
      <c r="H949" s="243" t="s">
        <v>1</v>
      </c>
      <c r="I949" s="245"/>
      <c r="J949" s="241"/>
      <c r="K949" s="241"/>
      <c r="L949" s="246"/>
      <c r="M949" s="247"/>
      <c r="N949" s="248"/>
      <c r="O949" s="248"/>
      <c r="P949" s="248"/>
      <c r="Q949" s="248"/>
      <c r="R949" s="248"/>
      <c r="S949" s="248"/>
      <c r="T949" s="249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50" t="s">
        <v>174</v>
      </c>
      <c r="AU949" s="250" t="s">
        <v>87</v>
      </c>
      <c r="AV949" s="13" t="s">
        <v>85</v>
      </c>
      <c r="AW949" s="13" t="s">
        <v>34</v>
      </c>
      <c r="AX949" s="13" t="s">
        <v>78</v>
      </c>
      <c r="AY949" s="250" t="s">
        <v>165</v>
      </c>
    </row>
    <row r="950" s="14" customFormat="1">
      <c r="A950" s="14"/>
      <c r="B950" s="251"/>
      <c r="C950" s="252"/>
      <c r="D950" s="242" t="s">
        <v>174</v>
      </c>
      <c r="E950" s="253" t="s">
        <v>1</v>
      </c>
      <c r="F950" s="254" t="s">
        <v>1003</v>
      </c>
      <c r="G950" s="252"/>
      <c r="H950" s="255">
        <v>10.449999999999999</v>
      </c>
      <c r="I950" s="256"/>
      <c r="J950" s="252"/>
      <c r="K950" s="252"/>
      <c r="L950" s="257"/>
      <c r="M950" s="258"/>
      <c r="N950" s="259"/>
      <c r="O950" s="259"/>
      <c r="P950" s="259"/>
      <c r="Q950" s="259"/>
      <c r="R950" s="259"/>
      <c r="S950" s="259"/>
      <c r="T950" s="260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61" t="s">
        <v>174</v>
      </c>
      <c r="AU950" s="261" t="s">
        <v>87</v>
      </c>
      <c r="AV950" s="14" t="s">
        <v>87</v>
      </c>
      <c r="AW950" s="14" t="s">
        <v>34</v>
      </c>
      <c r="AX950" s="14" t="s">
        <v>78</v>
      </c>
      <c r="AY950" s="261" t="s">
        <v>165</v>
      </c>
    </row>
    <row r="951" s="13" customFormat="1">
      <c r="A951" s="13"/>
      <c r="B951" s="240"/>
      <c r="C951" s="241"/>
      <c r="D951" s="242" t="s">
        <v>174</v>
      </c>
      <c r="E951" s="243" t="s">
        <v>1</v>
      </c>
      <c r="F951" s="244" t="s">
        <v>1004</v>
      </c>
      <c r="G951" s="241"/>
      <c r="H951" s="243" t="s">
        <v>1</v>
      </c>
      <c r="I951" s="245"/>
      <c r="J951" s="241"/>
      <c r="K951" s="241"/>
      <c r="L951" s="246"/>
      <c r="M951" s="247"/>
      <c r="N951" s="248"/>
      <c r="O951" s="248"/>
      <c r="P951" s="248"/>
      <c r="Q951" s="248"/>
      <c r="R951" s="248"/>
      <c r="S951" s="248"/>
      <c r="T951" s="249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50" t="s">
        <v>174</v>
      </c>
      <c r="AU951" s="250" t="s">
        <v>87</v>
      </c>
      <c r="AV951" s="13" t="s">
        <v>85</v>
      </c>
      <c r="AW951" s="13" t="s">
        <v>34</v>
      </c>
      <c r="AX951" s="13" t="s">
        <v>78</v>
      </c>
      <c r="AY951" s="250" t="s">
        <v>165</v>
      </c>
    </row>
    <row r="952" s="14" customFormat="1">
      <c r="A952" s="14"/>
      <c r="B952" s="251"/>
      <c r="C952" s="252"/>
      <c r="D952" s="242" t="s">
        <v>174</v>
      </c>
      <c r="E952" s="253" t="s">
        <v>1</v>
      </c>
      <c r="F952" s="254" t="s">
        <v>1005</v>
      </c>
      <c r="G952" s="252"/>
      <c r="H952" s="255">
        <v>5.5</v>
      </c>
      <c r="I952" s="256"/>
      <c r="J952" s="252"/>
      <c r="K952" s="252"/>
      <c r="L952" s="257"/>
      <c r="M952" s="258"/>
      <c r="N952" s="259"/>
      <c r="O952" s="259"/>
      <c r="P952" s="259"/>
      <c r="Q952" s="259"/>
      <c r="R952" s="259"/>
      <c r="S952" s="259"/>
      <c r="T952" s="260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61" t="s">
        <v>174</v>
      </c>
      <c r="AU952" s="261" t="s">
        <v>87</v>
      </c>
      <c r="AV952" s="14" t="s">
        <v>87</v>
      </c>
      <c r="AW952" s="14" t="s">
        <v>34</v>
      </c>
      <c r="AX952" s="14" t="s">
        <v>78</v>
      </c>
      <c r="AY952" s="261" t="s">
        <v>165</v>
      </c>
    </row>
    <row r="953" s="13" customFormat="1">
      <c r="A953" s="13"/>
      <c r="B953" s="240"/>
      <c r="C953" s="241"/>
      <c r="D953" s="242" t="s">
        <v>174</v>
      </c>
      <c r="E953" s="243" t="s">
        <v>1</v>
      </c>
      <c r="F953" s="244" t="s">
        <v>1006</v>
      </c>
      <c r="G953" s="241"/>
      <c r="H953" s="243" t="s">
        <v>1</v>
      </c>
      <c r="I953" s="245"/>
      <c r="J953" s="241"/>
      <c r="K953" s="241"/>
      <c r="L953" s="246"/>
      <c r="M953" s="247"/>
      <c r="N953" s="248"/>
      <c r="O953" s="248"/>
      <c r="P953" s="248"/>
      <c r="Q953" s="248"/>
      <c r="R953" s="248"/>
      <c r="S953" s="248"/>
      <c r="T953" s="249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50" t="s">
        <v>174</v>
      </c>
      <c r="AU953" s="250" t="s">
        <v>87</v>
      </c>
      <c r="AV953" s="13" t="s">
        <v>85</v>
      </c>
      <c r="AW953" s="13" t="s">
        <v>34</v>
      </c>
      <c r="AX953" s="13" t="s">
        <v>78</v>
      </c>
      <c r="AY953" s="250" t="s">
        <v>165</v>
      </c>
    </row>
    <row r="954" s="14" customFormat="1">
      <c r="A954" s="14"/>
      <c r="B954" s="251"/>
      <c r="C954" s="252"/>
      <c r="D954" s="242" t="s">
        <v>174</v>
      </c>
      <c r="E954" s="253" t="s">
        <v>1</v>
      </c>
      <c r="F954" s="254" t="s">
        <v>1007</v>
      </c>
      <c r="G954" s="252"/>
      <c r="H954" s="255">
        <v>1</v>
      </c>
      <c r="I954" s="256"/>
      <c r="J954" s="252"/>
      <c r="K954" s="252"/>
      <c r="L954" s="257"/>
      <c r="M954" s="258"/>
      <c r="N954" s="259"/>
      <c r="O954" s="259"/>
      <c r="P954" s="259"/>
      <c r="Q954" s="259"/>
      <c r="R954" s="259"/>
      <c r="S954" s="259"/>
      <c r="T954" s="260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61" t="s">
        <v>174</v>
      </c>
      <c r="AU954" s="261" t="s">
        <v>87</v>
      </c>
      <c r="AV954" s="14" t="s">
        <v>87</v>
      </c>
      <c r="AW954" s="14" t="s">
        <v>34</v>
      </c>
      <c r="AX954" s="14" t="s">
        <v>78</v>
      </c>
      <c r="AY954" s="261" t="s">
        <v>165</v>
      </c>
    </row>
    <row r="955" s="13" customFormat="1">
      <c r="A955" s="13"/>
      <c r="B955" s="240"/>
      <c r="C955" s="241"/>
      <c r="D955" s="242" t="s">
        <v>174</v>
      </c>
      <c r="E955" s="243" t="s">
        <v>1</v>
      </c>
      <c r="F955" s="244" t="s">
        <v>1008</v>
      </c>
      <c r="G955" s="241"/>
      <c r="H955" s="243" t="s">
        <v>1</v>
      </c>
      <c r="I955" s="245"/>
      <c r="J955" s="241"/>
      <c r="K955" s="241"/>
      <c r="L955" s="246"/>
      <c r="M955" s="247"/>
      <c r="N955" s="248"/>
      <c r="O955" s="248"/>
      <c r="P955" s="248"/>
      <c r="Q955" s="248"/>
      <c r="R955" s="248"/>
      <c r="S955" s="248"/>
      <c r="T955" s="249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50" t="s">
        <v>174</v>
      </c>
      <c r="AU955" s="250" t="s">
        <v>87</v>
      </c>
      <c r="AV955" s="13" t="s">
        <v>85</v>
      </c>
      <c r="AW955" s="13" t="s">
        <v>34</v>
      </c>
      <c r="AX955" s="13" t="s">
        <v>78</v>
      </c>
      <c r="AY955" s="250" t="s">
        <v>165</v>
      </c>
    </row>
    <row r="956" s="14" customFormat="1">
      <c r="A956" s="14"/>
      <c r="B956" s="251"/>
      <c r="C956" s="252"/>
      <c r="D956" s="242" t="s">
        <v>174</v>
      </c>
      <c r="E956" s="253" t="s">
        <v>1</v>
      </c>
      <c r="F956" s="254" t="s">
        <v>1009</v>
      </c>
      <c r="G956" s="252"/>
      <c r="H956" s="255">
        <v>4.2000000000000002</v>
      </c>
      <c r="I956" s="256"/>
      <c r="J956" s="252"/>
      <c r="K956" s="252"/>
      <c r="L956" s="257"/>
      <c r="M956" s="258"/>
      <c r="N956" s="259"/>
      <c r="O956" s="259"/>
      <c r="P956" s="259"/>
      <c r="Q956" s="259"/>
      <c r="R956" s="259"/>
      <c r="S956" s="259"/>
      <c r="T956" s="260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61" t="s">
        <v>174</v>
      </c>
      <c r="AU956" s="261" t="s">
        <v>87</v>
      </c>
      <c r="AV956" s="14" t="s">
        <v>87</v>
      </c>
      <c r="AW956" s="14" t="s">
        <v>34</v>
      </c>
      <c r="AX956" s="14" t="s">
        <v>78</v>
      </c>
      <c r="AY956" s="261" t="s">
        <v>165</v>
      </c>
    </row>
    <row r="957" s="13" customFormat="1">
      <c r="A957" s="13"/>
      <c r="B957" s="240"/>
      <c r="C957" s="241"/>
      <c r="D957" s="242" t="s">
        <v>174</v>
      </c>
      <c r="E957" s="243" t="s">
        <v>1</v>
      </c>
      <c r="F957" s="244" t="s">
        <v>1010</v>
      </c>
      <c r="G957" s="241"/>
      <c r="H957" s="243" t="s">
        <v>1</v>
      </c>
      <c r="I957" s="245"/>
      <c r="J957" s="241"/>
      <c r="K957" s="241"/>
      <c r="L957" s="246"/>
      <c r="M957" s="247"/>
      <c r="N957" s="248"/>
      <c r="O957" s="248"/>
      <c r="P957" s="248"/>
      <c r="Q957" s="248"/>
      <c r="R957" s="248"/>
      <c r="S957" s="248"/>
      <c r="T957" s="249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50" t="s">
        <v>174</v>
      </c>
      <c r="AU957" s="250" t="s">
        <v>87</v>
      </c>
      <c r="AV957" s="13" t="s">
        <v>85</v>
      </c>
      <c r="AW957" s="13" t="s">
        <v>34</v>
      </c>
      <c r="AX957" s="13" t="s">
        <v>78</v>
      </c>
      <c r="AY957" s="250" t="s">
        <v>165</v>
      </c>
    </row>
    <row r="958" s="14" customFormat="1">
      <c r="A958" s="14"/>
      <c r="B958" s="251"/>
      <c r="C958" s="252"/>
      <c r="D958" s="242" t="s">
        <v>174</v>
      </c>
      <c r="E958" s="253" t="s">
        <v>1</v>
      </c>
      <c r="F958" s="254" t="s">
        <v>1011</v>
      </c>
      <c r="G958" s="252"/>
      <c r="H958" s="255">
        <v>3</v>
      </c>
      <c r="I958" s="256"/>
      <c r="J958" s="252"/>
      <c r="K958" s="252"/>
      <c r="L958" s="257"/>
      <c r="M958" s="258"/>
      <c r="N958" s="259"/>
      <c r="O958" s="259"/>
      <c r="P958" s="259"/>
      <c r="Q958" s="259"/>
      <c r="R958" s="259"/>
      <c r="S958" s="259"/>
      <c r="T958" s="260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61" t="s">
        <v>174</v>
      </c>
      <c r="AU958" s="261" t="s">
        <v>87</v>
      </c>
      <c r="AV958" s="14" t="s">
        <v>87</v>
      </c>
      <c r="AW958" s="14" t="s">
        <v>34</v>
      </c>
      <c r="AX958" s="14" t="s">
        <v>78</v>
      </c>
      <c r="AY958" s="261" t="s">
        <v>165</v>
      </c>
    </row>
    <row r="959" s="13" customFormat="1">
      <c r="A959" s="13"/>
      <c r="B959" s="240"/>
      <c r="C959" s="241"/>
      <c r="D959" s="242" t="s">
        <v>174</v>
      </c>
      <c r="E959" s="243" t="s">
        <v>1</v>
      </c>
      <c r="F959" s="244" t="s">
        <v>1012</v>
      </c>
      <c r="G959" s="241"/>
      <c r="H959" s="243" t="s">
        <v>1</v>
      </c>
      <c r="I959" s="245"/>
      <c r="J959" s="241"/>
      <c r="K959" s="241"/>
      <c r="L959" s="246"/>
      <c r="M959" s="247"/>
      <c r="N959" s="248"/>
      <c r="O959" s="248"/>
      <c r="P959" s="248"/>
      <c r="Q959" s="248"/>
      <c r="R959" s="248"/>
      <c r="S959" s="248"/>
      <c r="T959" s="249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50" t="s">
        <v>174</v>
      </c>
      <c r="AU959" s="250" t="s">
        <v>87</v>
      </c>
      <c r="AV959" s="13" t="s">
        <v>85</v>
      </c>
      <c r="AW959" s="13" t="s">
        <v>34</v>
      </c>
      <c r="AX959" s="13" t="s">
        <v>78</v>
      </c>
      <c r="AY959" s="250" t="s">
        <v>165</v>
      </c>
    </row>
    <row r="960" s="14" customFormat="1">
      <c r="A960" s="14"/>
      <c r="B960" s="251"/>
      <c r="C960" s="252"/>
      <c r="D960" s="242" t="s">
        <v>174</v>
      </c>
      <c r="E960" s="253" t="s">
        <v>1</v>
      </c>
      <c r="F960" s="254" t="s">
        <v>1013</v>
      </c>
      <c r="G960" s="252"/>
      <c r="H960" s="255">
        <v>1.3</v>
      </c>
      <c r="I960" s="256"/>
      <c r="J960" s="252"/>
      <c r="K960" s="252"/>
      <c r="L960" s="257"/>
      <c r="M960" s="258"/>
      <c r="N960" s="259"/>
      <c r="O960" s="259"/>
      <c r="P960" s="259"/>
      <c r="Q960" s="259"/>
      <c r="R960" s="259"/>
      <c r="S960" s="259"/>
      <c r="T960" s="260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61" t="s">
        <v>174</v>
      </c>
      <c r="AU960" s="261" t="s">
        <v>87</v>
      </c>
      <c r="AV960" s="14" t="s">
        <v>87</v>
      </c>
      <c r="AW960" s="14" t="s">
        <v>34</v>
      </c>
      <c r="AX960" s="14" t="s">
        <v>78</v>
      </c>
      <c r="AY960" s="261" t="s">
        <v>165</v>
      </c>
    </row>
    <row r="961" s="15" customFormat="1">
      <c r="A961" s="15"/>
      <c r="B961" s="262"/>
      <c r="C961" s="263"/>
      <c r="D961" s="242" t="s">
        <v>174</v>
      </c>
      <c r="E961" s="264" t="s">
        <v>1</v>
      </c>
      <c r="F961" s="265" t="s">
        <v>189</v>
      </c>
      <c r="G961" s="263"/>
      <c r="H961" s="266">
        <v>25.449999999999999</v>
      </c>
      <c r="I961" s="267"/>
      <c r="J961" s="263"/>
      <c r="K961" s="263"/>
      <c r="L961" s="268"/>
      <c r="M961" s="269"/>
      <c r="N961" s="270"/>
      <c r="O961" s="270"/>
      <c r="P961" s="270"/>
      <c r="Q961" s="270"/>
      <c r="R961" s="270"/>
      <c r="S961" s="270"/>
      <c r="T961" s="271"/>
      <c r="U961" s="15"/>
      <c r="V961" s="15"/>
      <c r="W961" s="15"/>
      <c r="X961" s="15"/>
      <c r="Y961" s="15"/>
      <c r="Z961" s="15"/>
      <c r="AA961" s="15"/>
      <c r="AB961" s="15"/>
      <c r="AC961" s="15"/>
      <c r="AD961" s="15"/>
      <c r="AE961" s="15"/>
      <c r="AT961" s="272" t="s">
        <v>174</v>
      </c>
      <c r="AU961" s="272" t="s">
        <v>87</v>
      </c>
      <c r="AV961" s="15" t="s">
        <v>172</v>
      </c>
      <c r="AW961" s="15" t="s">
        <v>34</v>
      </c>
      <c r="AX961" s="15" t="s">
        <v>85</v>
      </c>
      <c r="AY961" s="272" t="s">
        <v>165</v>
      </c>
    </row>
    <row r="962" s="2" customFormat="1" ht="33" customHeight="1">
      <c r="A962" s="39"/>
      <c r="B962" s="40"/>
      <c r="C962" s="227" t="s">
        <v>1014</v>
      </c>
      <c r="D962" s="227" t="s">
        <v>167</v>
      </c>
      <c r="E962" s="228" t="s">
        <v>1015</v>
      </c>
      <c r="F962" s="229" t="s">
        <v>1016</v>
      </c>
      <c r="G962" s="230" t="s">
        <v>302</v>
      </c>
      <c r="H962" s="231">
        <v>2.5</v>
      </c>
      <c r="I962" s="232"/>
      <c r="J962" s="233">
        <f>ROUND(I962*H962,2)</f>
        <v>0</v>
      </c>
      <c r="K962" s="229" t="s">
        <v>171</v>
      </c>
      <c r="L962" s="45"/>
      <c r="M962" s="234" t="s">
        <v>1</v>
      </c>
      <c r="N962" s="235" t="s">
        <v>43</v>
      </c>
      <c r="O962" s="92"/>
      <c r="P962" s="236">
        <f>O962*H962</f>
        <v>0</v>
      </c>
      <c r="Q962" s="236">
        <v>0.0014599999999999999</v>
      </c>
      <c r="R962" s="236">
        <f>Q962*H962</f>
        <v>0.0036499999999999996</v>
      </c>
      <c r="S962" s="236">
        <v>0</v>
      </c>
      <c r="T962" s="237">
        <f>S962*H962</f>
        <v>0</v>
      </c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R962" s="238" t="s">
        <v>284</v>
      </c>
      <c r="AT962" s="238" t="s">
        <v>167</v>
      </c>
      <c r="AU962" s="238" t="s">
        <v>87</v>
      </c>
      <c r="AY962" s="18" t="s">
        <v>165</v>
      </c>
      <c r="BE962" s="239">
        <f>IF(N962="základní",J962,0)</f>
        <v>0</v>
      </c>
      <c r="BF962" s="239">
        <f>IF(N962="snížená",J962,0)</f>
        <v>0</v>
      </c>
      <c r="BG962" s="239">
        <f>IF(N962="zákl. přenesená",J962,0)</f>
        <v>0</v>
      </c>
      <c r="BH962" s="239">
        <f>IF(N962="sníž. přenesená",J962,0)</f>
        <v>0</v>
      </c>
      <c r="BI962" s="239">
        <f>IF(N962="nulová",J962,0)</f>
        <v>0</v>
      </c>
      <c r="BJ962" s="18" t="s">
        <v>85</v>
      </c>
      <c r="BK962" s="239">
        <f>ROUND(I962*H962,2)</f>
        <v>0</v>
      </c>
      <c r="BL962" s="18" t="s">
        <v>284</v>
      </c>
      <c r="BM962" s="238" t="s">
        <v>1017</v>
      </c>
    </row>
    <row r="963" s="13" customFormat="1">
      <c r="A963" s="13"/>
      <c r="B963" s="240"/>
      <c r="C963" s="241"/>
      <c r="D963" s="242" t="s">
        <v>174</v>
      </c>
      <c r="E963" s="243" t="s">
        <v>1</v>
      </c>
      <c r="F963" s="244" t="s">
        <v>1018</v>
      </c>
      <c r="G963" s="241"/>
      <c r="H963" s="243" t="s">
        <v>1</v>
      </c>
      <c r="I963" s="245"/>
      <c r="J963" s="241"/>
      <c r="K963" s="241"/>
      <c r="L963" s="246"/>
      <c r="M963" s="247"/>
      <c r="N963" s="248"/>
      <c r="O963" s="248"/>
      <c r="P963" s="248"/>
      <c r="Q963" s="248"/>
      <c r="R963" s="248"/>
      <c r="S963" s="248"/>
      <c r="T963" s="249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50" t="s">
        <v>174</v>
      </c>
      <c r="AU963" s="250" t="s">
        <v>87</v>
      </c>
      <c r="AV963" s="13" t="s">
        <v>85</v>
      </c>
      <c r="AW963" s="13" t="s">
        <v>34</v>
      </c>
      <c r="AX963" s="13" t="s">
        <v>78</v>
      </c>
      <c r="AY963" s="250" t="s">
        <v>165</v>
      </c>
    </row>
    <row r="964" s="14" customFormat="1">
      <c r="A964" s="14"/>
      <c r="B964" s="251"/>
      <c r="C964" s="252"/>
      <c r="D964" s="242" t="s">
        <v>174</v>
      </c>
      <c r="E964" s="253" t="s">
        <v>1</v>
      </c>
      <c r="F964" s="254" t="s">
        <v>987</v>
      </c>
      <c r="G964" s="252"/>
      <c r="H964" s="255">
        <v>2.5</v>
      </c>
      <c r="I964" s="256"/>
      <c r="J964" s="252"/>
      <c r="K964" s="252"/>
      <c r="L964" s="257"/>
      <c r="M964" s="258"/>
      <c r="N964" s="259"/>
      <c r="O964" s="259"/>
      <c r="P964" s="259"/>
      <c r="Q964" s="259"/>
      <c r="R964" s="259"/>
      <c r="S964" s="259"/>
      <c r="T964" s="260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61" t="s">
        <v>174</v>
      </c>
      <c r="AU964" s="261" t="s">
        <v>87</v>
      </c>
      <c r="AV964" s="14" t="s">
        <v>87</v>
      </c>
      <c r="AW964" s="14" t="s">
        <v>34</v>
      </c>
      <c r="AX964" s="14" t="s">
        <v>78</v>
      </c>
      <c r="AY964" s="261" t="s">
        <v>165</v>
      </c>
    </row>
    <row r="965" s="15" customFormat="1">
      <c r="A965" s="15"/>
      <c r="B965" s="262"/>
      <c r="C965" s="263"/>
      <c r="D965" s="242" t="s">
        <v>174</v>
      </c>
      <c r="E965" s="264" t="s">
        <v>1</v>
      </c>
      <c r="F965" s="265" t="s">
        <v>189</v>
      </c>
      <c r="G965" s="263"/>
      <c r="H965" s="266">
        <v>2.5</v>
      </c>
      <c r="I965" s="267"/>
      <c r="J965" s="263"/>
      <c r="K965" s="263"/>
      <c r="L965" s="268"/>
      <c r="M965" s="269"/>
      <c r="N965" s="270"/>
      <c r="O965" s="270"/>
      <c r="P965" s="270"/>
      <c r="Q965" s="270"/>
      <c r="R965" s="270"/>
      <c r="S965" s="270"/>
      <c r="T965" s="271"/>
      <c r="U965" s="15"/>
      <c r="V965" s="15"/>
      <c r="W965" s="15"/>
      <c r="X965" s="15"/>
      <c r="Y965" s="15"/>
      <c r="Z965" s="15"/>
      <c r="AA965" s="15"/>
      <c r="AB965" s="15"/>
      <c r="AC965" s="15"/>
      <c r="AD965" s="15"/>
      <c r="AE965" s="15"/>
      <c r="AT965" s="272" t="s">
        <v>174</v>
      </c>
      <c r="AU965" s="272" t="s">
        <v>87</v>
      </c>
      <c r="AV965" s="15" t="s">
        <v>172</v>
      </c>
      <c r="AW965" s="15" t="s">
        <v>34</v>
      </c>
      <c r="AX965" s="15" t="s">
        <v>85</v>
      </c>
      <c r="AY965" s="272" t="s">
        <v>165</v>
      </c>
    </row>
    <row r="966" s="2" customFormat="1" ht="33" customHeight="1">
      <c r="A966" s="39"/>
      <c r="B966" s="40"/>
      <c r="C966" s="227" t="s">
        <v>1019</v>
      </c>
      <c r="D966" s="227" t="s">
        <v>167</v>
      </c>
      <c r="E966" s="228" t="s">
        <v>1020</v>
      </c>
      <c r="F966" s="229" t="s">
        <v>1021</v>
      </c>
      <c r="G966" s="230" t="s">
        <v>302</v>
      </c>
      <c r="H966" s="231">
        <v>117.59999999999999</v>
      </c>
      <c r="I966" s="232"/>
      <c r="J966" s="233">
        <f>ROUND(I966*H966,2)</f>
        <v>0</v>
      </c>
      <c r="K966" s="229" t="s">
        <v>171</v>
      </c>
      <c r="L966" s="45"/>
      <c r="M966" s="234" t="s">
        <v>1</v>
      </c>
      <c r="N966" s="235" t="s">
        <v>43</v>
      </c>
      <c r="O966" s="92"/>
      <c r="P966" s="236">
        <f>O966*H966</f>
        <v>0</v>
      </c>
      <c r="Q966" s="236">
        <v>0.0021299999999999999</v>
      </c>
      <c r="R966" s="236">
        <f>Q966*H966</f>
        <v>0.25048799999999999</v>
      </c>
      <c r="S966" s="236">
        <v>0</v>
      </c>
      <c r="T966" s="237">
        <f>S966*H966</f>
        <v>0</v>
      </c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R966" s="238" t="s">
        <v>284</v>
      </c>
      <c r="AT966" s="238" t="s">
        <v>167</v>
      </c>
      <c r="AU966" s="238" t="s">
        <v>87</v>
      </c>
      <c r="AY966" s="18" t="s">
        <v>165</v>
      </c>
      <c r="BE966" s="239">
        <f>IF(N966="základní",J966,0)</f>
        <v>0</v>
      </c>
      <c r="BF966" s="239">
        <f>IF(N966="snížená",J966,0)</f>
        <v>0</v>
      </c>
      <c r="BG966" s="239">
        <f>IF(N966="zákl. přenesená",J966,0)</f>
        <v>0</v>
      </c>
      <c r="BH966" s="239">
        <f>IF(N966="sníž. přenesená",J966,0)</f>
        <v>0</v>
      </c>
      <c r="BI966" s="239">
        <f>IF(N966="nulová",J966,0)</f>
        <v>0</v>
      </c>
      <c r="BJ966" s="18" t="s">
        <v>85</v>
      </c>
      <c r="BK966" s="239">
        <f>ROUND(I966*H966,2)</f>
        <v>0</v>
      </c>
      <c r="BL966" s="18" t="s">
        <v>284</v>
      </c>
      <c r="BM966" s="238" t="s">
        <v>1022</v>
      </c>
    </row>
    <row r="967" s="13" customFormat="1">
      <c r="A967" s="13"/>
      <c r="B967" s="240"/>
      <c r="C967" s="241"/>
      <c r="D967" s="242" t="s">
        <v>174</v>
      </c>
      <c r="E967" s="243" t="s">
        <v>1</v>
      </c>
      <c r="F967" s="244" t="s">
        <v>1023</v>
      </c>
      <c r="G967" s="241"/>
      <c r="H967" s="243" t="s">
        <v>1</v>
      </c>
      <c r="I967" s="245"/>
      <c r="J967" s="241"/>
      <c r="K967" s="241"/>
      <c r="L967" s="246"/>
      <c r="M967" s="247"/>
      <c r="N967" s="248"/>
      <c r="O967" s="248"/>
      <c r="P967" s="248"/>
      <c r="Q967" s="248"/>
      <c r="R967" s="248"/>
      <c r="S967" s="248"/>
      <c r="T967" s="249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50" t="s">
        <v>174</v>
      </c>
      <c r="AU967" s="250" t="s">
        <v>87</v>
      </c>
      <c r="AV967" s="13" t="s">
        <v>85</v>
      </c>
      <c r="AW967" s="13" t="s">
        <v>34</v>
      </c>
      <c r="AX967" s="13" t="s">
        <v>78</v>
      </c>
      <c r="AY967" s="250" t="s">
        <v>165</v>
      </c>
    </row>
    <row r="968" s="14" customFormat="1">
      <c r="A968" s="14"/>
      <c r="B968" s="251"/>
      <c r="C968" s="252"/>
      <c r="D968" s="242" t="s">
        <v>174</v>
      </c>
      <c r="E968" s="253" t="s">
        <v>1</v>
      </c>
      <c r="F968" s="254" t="s">
        <v>1024</v>
      </c>
      <c r="G968" s="252"/>
      <c r="H968" s="255">
        <v>36.399999999999999</v>
      </c>
      <c r="I968" s="256"/>
      <c r="J968" s="252"/>
      <c r="K968" s="252"/>
      <c r="L968" s="257"/>
      <c r="M968" s="258"/>
      <c r="N968" s="259"/>
      <c r="O968" s="259"/>
      <c r="P968" s="259"/>
      <c r="Q968" s="259"/>
      <c r="R968" s="259"/>
      <c r="S968" s="259"/>
      <c r="T968" s="260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61" t="s">
        <v>174</v>
      </c>
      <c r="AU968" s="261" t="s">
        <v>87</v>
      </c>
      <c r="AV968" s="14" t="s">
        <v>87</v>
      </c>
      <c r="AW968" s="14" t="s">
        <v>34</v>
      </c>
      <c r="AX968" s="14" t="s">
        <v>78</v>
      </c>
      <c r="AY968" s="261" t="s">
        <v>165</v>
      </c>
    </row>
    <row r="969" s="13" customFormat="1">
      <c r="A969" s="13"/>
      <c r="B969" s="240"/>
      <c r="C969" s="241"/>
      <c r="D969" s="242" t="s">
        <v>174</v>
      </c>
      <c r="E969" s="243" t="s">
        <v>1</v>
      </c>
      <c r="F969" s="244" t="s">
        <v>1025</v>
      </c>
      <c r="G969" s="241"/>
      <c r="H969" s="243" t="s">
        <v>1</v>
      </c>
      <c r="I969" s="245"/>
      <c r="J969" s="241"/>
      <c r="K969" s="241"/>
      <c r="L969" s="246"/>
      <c r="M969" s="247"/>
      <c r="N969" s="248"/>
      <c r="O969" s="248"/>
      <c r="P969" s="248"/>
      <c r="Q969" s="248"/>
      <c r="R969" s="248"/>
      <c r="S969" s="248"/>
      <c r="T969" s="249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50" t="s">
        <v>174</v>
      </c>
      <c r="AU969" s="250" t="s">
        <v>87</v>
      </c>
      <c r="AV969" s="13" t="s">
        <v>85</v>
      </c>
      <c r="AW969" s="13" t="s">
        <v>34</v>
      </c>
      <c r="AX969" s="13" t="s">
        <v>78</v>
      </c>
      <c r="AY969" s="250" t="s">
        <v>165</v>
      </c>
    </row>
    <row r="970" s="14" customFormat="1">
      <c r="A970" s="14"/>
      <c r="B970" s="251"/>
      <c r="C970" s="252"/>
      <c r="D970" s="242" t="s">
        <v>174</v>
      </c>
      <c r="E970" s="253" t="s">
        <v>1</v>
      </c>
      <c r="F970" s="254" t="s">
        <v>1026</v>
      </c>
      <c r="G970" s="252"/>
      <c r="H970" s="255">
        <v>19.600000000000001</v>
      </c>
      <c r="I970" s="256"/>
      <c r="J970" s="252"/>
      <c r="K970" s="252"/>
      <c r="L970" s="257"/>
      <c r="M970" s="258"/>
      <c r="N970" s="259"/>
      <c r="O970" s="259"/>
      <c r="P970" s="259"/>
      <c r="Q970" s="259"/>
      <c r="R970" s="259"/>
      <c r="S970" s="259"/>
      <c r="T970" s="260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61" t="s">
        <v>174</v>
      </c>
      <c r="AU970" s="261" t="s">
        <v>87</v>
      </c>
      <c r="AV970" s="14" t="s">
        <v>87</v>
      </c>
      <c r="AW970" s="14" t="s">
        <v>34</v>
      </c>
      <c r="AX970" s="14" t="s">
        <v>78</v>
      </c>
      <c r="AY970" s="261" t="s">
        <v>165</v>
      </c>
    </row>
    <row r="971" s="13" customFormat="1">
      <c r="A971" s="13"/>
      <c r="B971" s="240"/>
      <c r="C971" s="241"/>
      <c r="D971" s="242" t="s">
        <v>174</v>
      </c>
      <c r="E971" s="243" t="s">
        <v>1</v>
      </c>
      <c r="F971" s="244" t="s">
        <v>1027</v>
      </c>
      <c r="G971" s="241"/>
      <c r="H971" s="243" t="s">
        <v>1</v>
      </c>
      <c r="I971" s="245"/>
      <c r="J971" s="241"/>
      <c r="K971" s="241"/>
      <c r="L971" s="246"/>
      <c r="M971" s="247"/>
      <c r="N971" s="248"/>
      <c r="O971" s="248"/>
      <c r="P971" s="248"/>
      <c r="Q971" s="248"/>
      <c r="R971" s="248"/>
      <c r="S971" s="248"/>
      <c r="T971" s="249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50" t="s">
        <v>174</v>
      </c>
      <c r="AU971" s="250" t="s">
        <v>87</v>
      </c>
      <c r="AV971" s="13" t="s">
        <v>85</v>
      </c>
      <c r="AW971" s="13" t="s">
        <v>34</v>
      </c>
      <c r="AX971" s="13" t="s">
        <v>78</v>
      </c>
      <c r="AY971" s="250" t="s">
        <v>165</v>
      </c>
    </row>
    <row r="972" s="14" customFormat="1">
      <c r="A972" s="14"/>
      <c r="B972" s="251"/>
      <c r="C972" s="252"/>
      <c r="D972" s="242" t="s">
        <v>174</v>
      </c>
      <c r="E972" s="253" t="s">
        <v>1</v>
      </c>
      <c r="F972" s="254" t="s">
        <v>528</v>
      </c>
      <c r="G972" s="252"/>
      <c r="H972" s="255">
        <v>5.2000000000000002</v>
      </c>
      <c r="I972" s="256"/>
      <c r="J972" s="252"/>
      <c r="K972" s="252"/>
      <c r="L972" s="257"/>
      <c r="M972" s="258"/>
      <c r="N972" s="259"/>
      <c r="O972" s="259"/>
      <c r="P972" s="259"/>
      <c r="Q972" s="259"/>
      <c r="R972" s="259"/>
      <c r="S972" s="259"/>
      <c r="T972" s="260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61" t="s">
        <v>174</v>
      </c>
      <c r="AU972" s="261" t="s">
        <v>87</v>
      </c>
      <c r="AV972" s="14" t="s">
        <v>87</v>
      </c>
      <c r="AW972" s="14" t="s">
        <v>34</v>
      </c>
      <c r="AX972" s="14" t="s">
        <v>78</v>
      </c>
      <c r="AY972" s="261" t="s">
        <v>165</v>
      </c>
    </row>
    <row r="973" s="13" customFormat="1">
      <c r="A973" s="13"/>
      <c r="B973" s="240"/>
      <c r="C973" s="241"/>
      <c r="D973" s="242" t="s">
        <v>174</v>
      </c>
      <c r="E973" s="243" t="s">
        <v>1</v>
      </c>
      <c r="F973" s="244" t="s">
        <v>1028</v>
      </c>
      <c r="G973" s="241"/>
      <c r="H973" s="243" t="s">
        <v>1</v>
      </c>
      <c r="I973" s="245"/>
      <c r="J973" s="241"/>
      <c r="K973" s="241"/>
      <c r="L973" s="246"/>
      <c r="M973" s="247"/>
      <c r="N973" s="248"/>
      <c r="O973" s="248"/>
      <c r="P973" s="248"/>
      <c r="Q973" s="248"/>
      <c r="R973" s="248"/>
      <c r="S973" s="248"/>
      <c r="T973" s="249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50" t="s">
        <v>174</v>
      </c>
      <c r="AU973" s="250" t="s">
        <v>87</v>
      </c>
      <c r="AV973" s="13" t="s">
        <v>85</v>
      </c>
      <c r="AW973" s="13" t="s">
        <v>34</v>
      </c>
      <c r="AX973" s="13" t="s">
        <v>78</v>
      </c>
      <c r="AY973" s="250" t="s">
        <v>165</v>
      </c>
    </row>
    <row r="974" s="14" customFormat="1">
      <c r="A974" s="14"/>
      <c r="B974" s="251"/>
      <c r="C974" s="252"/>
      <c r="D974" s="242" t="s">
        <v>174</v>
      </c>
      <c r="E974" s="253" t="s">
        <v>1</v>
      </c>
      <c r="F974" s="254" t="s">
        <v>1029</v>
      </c>
      <c r="G974" s="252"/>
      <c r="H974" s="255">
        <v>27.600000000000001</v>
      </c>
      <c r="I974" s="256"/>
      <c r="J974" s="252"/>
      <c r="K974" s="252"/>
      <c r="L974" s="257"/>
      <c r="M974" s="258"/>
      <c r="N974" s="259"/>
      <c r="O974" s="259"/>
      <c r="P974" s="259"/>
      <c r="Q974" s="259"/>
      <c r="R974" s="259"/>
      <c r="S974" s="259"/>
      <c r="T974" s="260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61" t="s">
        <v>174</v>
      </c>
      <c r="AU974" s="261" t="s">
        <v>87</v>
      </c>
      <c r="AV974" s="14" t="s">
        <v>87</v>
      </c>
      <c r="AW974" s="14" t="s">
        <v>34</v>
      </c>
      <c r="AX974" s="14" t="s">
        <v>78</v>
      </c>
      <c r="AY974" s="261" t="s">
        <v>165</v>
      </c>
    </row>
    <row r="975" s="13" customFormat="1">
      <c r="A975" s="13"/>
      <c r="B975" s="240"/>
      <c r="C975" s="241"/>
      <c r="D975" s="242" t="s">
        <v>174</v>
      </c>
      <c r="E975" s="243" t="s">
        <v>1</v>
      </c>
      <c r="F975" s="244" t="s">
        <v>1030</v>
      </c>
      <c r="G975" s="241"/>
      <c r="H975" s="243" t="s">
        <v>1</v>
      </c>
      <c r="I975" s="245"/>
      <c r="J975" s="241"/>
      <c r="K975" s="241"/>
      <c r="L975" s="246"/>
      <c r="M975" s="247"/>
      <c r="N975" s="248"/>
      <c r="O975" s="248"/>
      <c r="P975" s="248"/>
      <c r="Q975" s="248"/>
      <c r="R975" s="248"/>
      <c r="S975" s="248"/>
      <c r="T975" s="249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50" t="s">
        <v>174</v>
      </c>
      <c r="AU975" s="250" t="s">
        <v>87</v>
      </c>
      <c r="AV975" s="13" t="s">
        <v>85</v>
      </c>
      <c r="AW975" s="13" t="s">
        <v>34</v>
      </c>
      <c r="AX975" s="13" t="s">
        <v>78</v>
      </c>
      <c r="AY975" s="250" t="s">
        <v>165</v>
      </c>
    </row>
    <row r="976" s="14" customFormat="1">
      <c r="A976" s="14"/>
      <c r="B976" s="251"/>
      <c r="C976" s="252"/>
      <c r="D976" s="242" t="s">
        <v>174</v>
      </c>
      <c r="E976" s="253" t="s">
        <v>1</v>
      </c>
      <c r="F976" s="254" t="s">
        <v>1031</v>
      </c>
      <c r="G976" s="252"/>
      <c r="H976" s="255">
        <v>4</v>
      </c>
      <c r="I976" s="256"/>
      <c r="J976" s="252"/>
      <c r="K976" s="252"/>
      <c r="L976" s="257"/>
      <c r="M976" s="258"/>
      <c r="N976" s="259"/>
      <c r="O976" s="259"/>
      <c r="P976" s="259"/>
      <c r="Q976" s="259"/>
      <c r="R976" s="259"/>
      <c r="S976" s="259"/>
      <c r="T976" s="260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61" t="s">
        <v>174</v>
      </c>
      <c r="AU976" s="261" t="s">
        <v>87</v>
      </c>
      <c r="AV976" s="14" t="s">
        <v>87</v>
      </c>
      <c r="AW976" s="14" t="s">
        <v>34</v>
      </c>
      <c r="AX976" s="14" t="s">
        <v>78</v>
      </c>
      <c r="AY976" s="261" t="s">
        <v>165</v>
      </c>
    </row>
    <row r="977" s="13" customFormat="1">
      <c r="A977" s="13"/>
      <c r="B977" s="240"/>
      <c r="C977" s="241"/>
      <c r="D977" s="242" t="s">
        <v>174</v>
      </c>
      <c r="E977" s="243" t="s">
        <v>1</v>
      </c>
      <c r="F977" s="244" t="s">
        <v>1032</v>
      </c>
      <c r="G977" s="241"/>
      <c r="H977" s="243" t="s">
        <v>1</v>
      </c>
      <c r="I977" s="245"/>
      <c r="J977" s="241"/>
      <c r="K977" s="241"/>
      <c r="L977" s="246"/>
      <c r="M977" s="247"/>
      <c r="N977" s="248"/>
      <c r="O977" s="248"/>
      <c r="P977" s="248"/>
      <c r="Q977" s="248"/>
      <c r="R977" s="248"/>
      <c r="S977" s="248"/>
      <c r="T977" s="249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50" t="s">
        <v>174</v>
      </c>
      <c r="AU977" s="250" t="s">
        <v>87</v>
      </c>
      <c r="AV977" s="13" t="s">
        <v>85</v>
      </c>
      <c r="AW977" s="13" t="s">
        <v>34</v>
      </c>
      <c r="AX977" s="13" t="s">
        <v>78</v>
      </c>
      <c r="AY977" s="250" t="s">
        <v>165</v>
      </c>
    </row>
    <row r="978" s="14" customFormat="1">
      <c r="A978" s="14"/>
      <c r="B978" s="251"/>
      <c r="C978" s="252"/>
      <c r="D978" s="242" t="s">
        <v>174</v>
      </c>
      <c r="E978" s="253" t="s">
        <v>1</v>
      </c>
      <c r="F978" s="254" t="s">
        <v>1033</v>
      </c>
      <c r="G978" s="252"/>
      <c r="H978" s="255">
        <v>10.5</v>
      </c>
      <c r="I978" s="256"/>
      <c r="J978" s="252"/>
      <c r="K978" s="252"/>
      <c r="L978" s="257"/>
      <c r="M978" s="258"/>
      <c r="N978" s="259"/>
      <c r="O978" s="259"/>
      <c r="P978" s="259"/>
      <c r="Q978" s="259"/>
      <c r="R978" s="259"/>
      <c r="S978" s="259"/>
      <c r="T978" s="260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61" t="s">
        <v>174</v>
      </c>
      <c r="AU978" s="261" t="s">
        <v>87</v>
      </c>
      <c r="AV978" s="14" t="s">
        <v>87</v>
      </c>
      <c r="AW978" s="14" t="s">
        <v>34</v>
      </c>
      <c r="AX978" s="14" t="s">
        <v>78</v>
      </c>
      <c r="AY978" s="261" t="s">
        <v>165</v>
      </c>
    </row>
    <row r="979" s="13" customFormat="1">
      <c r="A979" s="13"/>
      <c r="B979" s="240"/>
      <c r="C979" s="241"/>
      <c r="D979" s="242" t="s">
        <v>174</v>
      </c>
      <c r="E979" s="243" t="s">
        <v>1</v>
      </c>
      <c r="F979" s="244" t="s">
        <v>1034</v>
      </c>
      <c r="G979" s="241"/>
      <c r="H979" s="243" t="s">
        <v>1</v>
      </c>
      <c r="I979" s="245"/>
      <c r="J979" s="241"/>
      <c r="K979" s="241"/>
      <c r="L979" s="246"/>
      <c r="M979" s="247"/>
      <c r="N979" s="248"/>
      <c r="O979" s="248"/>
      <c r="P979" s="248"/>
      <c r="Q979" s="248"/>
      <c r="R979" s="248"/>
      <c r="S979" s="248"/>
      <c r="T979" s="249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50" t="s">
        <v>174</v>
      </c>
      <c r="AU979" s="250" t="s">
        <v>87</v>
      </c>
      <c r="AV979" s="13" t="s">
        <v>85</v>
      </c>
      <c r="AW979" s="13" t="s">
        <v>34</v>
      </c>
      <c r="AX979" s="13" t="s">
        <v>78</v>
      </c>
      <c r="AY979" s="250" t="s">
        <v>165</v>
      </c>
    </row>
    <row r="980" s="14" customFormat="1">
      <c r="A980" s="14"/>
      <c r="B980" s="251"/>
      <c r="C980" s="252"/>
      <c r="D980" s="242" t="s">
        <v>174</v>
      </c>
      <c r="E980" s="253" t="s">
        <v>1</v>
      </c>
      <c r="F980" s="254" t="s">
        <v>1035</v>
      </c>
      <c r="G980" s="252"/>
      <c r="H980" s="255">
        <v>14.300000000000001</v>
      </c>
      <c r="I980" s="256"/>
      <c r="J980" s="252"/>
      <c r="K980" s="252"/>
      <c r="L980" s="257"/>
      <c r="M980" s="258"/>
      <c r="N980" s="259"/>
      <c r="O980" s="259"/>
      <c r="P980" s="259"/>
      <c r="Q980" s="259"/>
      <c r="R980" s="259"/>
      <c r="S980" s="259"/>
      <c r="T980" s="260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61" t="s">
        <v>174</v>
      </c>
      <c r="AU980" s="261" t="s">
        <v>87</v>
      </c>
      <c r="AV980" s="14" t="s">
        <v>87</v>
      </c>
      <c r="AW980" s="14" t="s">
        <v>34</v>
      </c>
      <c r="AX980" s="14" t="s">
        <v>78</v>
      </c>
      <c r="AY980" s="261" t="s">
        <v>165</v>
      </c>
    </row>
    <row r="981" s="15" customFormat="1">
      <c r="A981" s="15"/>
      <c r="B981" s="262"/>
      <c r="C981" s="263"/>
      <c r="D981" s="242" t="s">
        <v>174</v>
      </c>
      <c r="E981" s="264" t="s">
        <v>1</v>
      </c>
      <c r="F981" s="265" t="s">
        <v>189</v>
      </c>
      <c r="G981" s="263"/>
      <c r="H981" s="266">
        <v>117.60000000000001</v>
      </c>
      <c r="I981" s="267"/>
      <c r="J981" s="263"/>
      <c r="K981" s="263"/>
      <c r="L981" s="268"/>
      <c r="M981" s="269"/>
      <c r="N981" s="270"/>
      <c r="O981" s="270"/>
      <c r="P981" s="270"/>
      <c r="Q981" s="270"/>
      <c r="R981" s="270"/>
      <c r="S981" s="270"/>
      <c r="T981" s="271"/>
      <c r="U981" s="15"/>
      <c r="V981" s="15"/>
      <c r="W981" s="15"/>
      <c r="X981" s="15"/>
      <c r="Y981" s="15"/>
      <c r="Z981" s="15"/>
      <c r="AA981" s="15"/>
      <c r="AB981" s="15"/>
      <c r="AC981" s="15"/>
      <c r="AD981" s="15"/>
      <c r="AE981" s="15"/>
      <c r="AT981" s="272" t="s">
        <v>174</v>
      </c>
      <c r="AU981" s="272" t="s">
        <v>87</v>
      </c>
      <c r="AV981" s="15" t="s">
        <v>172</v>
      </c>
      <c r="AW981" s="15" t="s">
        <v>34</v>
      </c>
      <c r="AX981" s="15" t="s">
        <v>85</v>
      </c>
      <c r="AY981" s="272" t="s">
        <v>165</v>
      </c>
    </row>
    <row r="982" s="2" customFormat="1" ht="33" customHeight="1">
      <c r="A982" s="39"/>
      <c r="B982" s="40"/>
      <c r="C982" s="227" t="s">
        <v>1036</v>
      </c>
      <c r="D982" s="227" t="s">
        <v>167</v>
      </c>
      <c r="E982" s="228" t="s">
        <v>1037</v>
      </c>
      <c r="F982" s="229" t="s">
        <v>1038</v>
      </c>
      <c r="G982" s="230" t="s">
        <v>302</v>
      </c>
      <c r="H982" s="231">
        <v>2.5</v>
      </c>
      <c r="I982" s="232"/>
      <c r="J982" s="233">
        <f>ROUND(I982*H982,2)</f>
        <v>0</v>
      </c>
      <c r="K982" s="229" t="s">
        <v>171</v>
      </c>
      <c r="L982" s="45"/>
      <c r="M982" s="234" t="s">
        <v>1</v>
      </c>
      <c r="N982" s="235" t="s">
        <v>43</v>
      </c>
      <c r="O982" s="92"/>
      <c r="P982" s="236">
        <f>O982*H982</f>
        <v>0</v>
      </c>
      <c r="Q982" s="236">
        <v>0.0027000000000000001</v>
      </c>
      <c r="R982" s="236">
        <f>Q982*H982</f>
        <v>0.0067500000000000008</v>
      </c>
      <c r="S982" s="236">
        <v>0</v>
      </c>
      <c r="T982" s="237">
        <f>S982*H982</f>
        <v>0</v>
      </c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R982" s="238" t="s">
        <v>284</v>
      </c>
      <c r="AT982" s="238" t="s">
        <v>167</v>
      </c>
      <c r="AU982" s="238" t="s">
        <v>87</v>
      </c>
      <c r="AY982" s="18" t="s">
        <v>165</v>
      </c>
      <c r="BE982" s="239">
        <f>IF(N982="základní",J982,0)</f>
        <v>0</v>
      </c>
      <c r="BF982" s="239">
        <f>IF(N982="snížená",J982,0)</f>
        <v>0</v>
      </c>
      <c r="BG982" s="239">
        <f>IF(N982="zákl. přenesená",J982,0)</f>
        <v>0</v>
      </c>
      <c r="BH982" s="239">
        <f>IF(N982="sníž. přenesená",J982,0)</f>
        <v>0</v>
      </c>
      <c r="BI982" s="239">
        <f>IF(N982="nulová",J982,0)</f>
        <v>0</v>
      </c>
      <c r="BJ982" s="18" t="s">
        <v>85</v>
      </c>
      <c r="BK982" s="239">
        <f>ROUND(I982*H982,2)</f>
        <v>0</v>
      </c>
      <c r="BL982" s="18" t="s">
        <v>284</v>
      </c>
      <c r="BM982" s="238" t="s">
        <v>1039</v>
      </c>
    </row>
    <row r="983" s="13" customFormat="1">
      <c r="A983" s="13"/>
      <c r="B983" s="240"/>
      <c r="C983" s="241"/>
      <c r="D983" s="242" t="s">
        <v>174</v>
      </c>
      <c r="E983" s="243" t="s">
        <v>1</v>
      </c>
      <c r="F983" s="244" t="s">
        <v>1040</v>
      </c>
      <c r="G983" s="241"/>
      <c r="H983" s="243" t="s">
        <v>1</v>
      </c>
      <c r="I983" s="245"/>
      <c r="J983" s="241"/>
      <c r="K983" s="241"/>
      <c r="L983" s="246"/>
      <c r="M983" s="247"/>
      <c r="N983" s="248"/>
      <c r="O983" s="248"/>
      <c r="P983" s="248"/>
      <c r="Q983" s="248"/>
      <c r="R983" s="248"/>
      <c r="S983" s="248"/>
      <c r="T983" s="249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50" t="s">
        <v>174</v>
      </c>
      <c r="AU983" s="250" t="s">
        <v>87</v>
      </c>
      <c r="AV983" s="13" t="s">
        <v>85</v>
      </c>
      <c r="AW983" s="13" t="s">
        <v>34</v>
      </c>
      <c r="AX983" s="13" t="s">
        <v>78</v>
      </c>
      <c r="AY983" s="250" t="s">
        <v>165</v>
      </c>
    </row>
    <row r="984" s="14" customFormat="1">
      <c r="A984" s="14"/>
      <c r="B984" s="251"/>
      <c r="C984" s="252"/>
      <c r="D984" s="242" t="s">
        <v>174</v>
      </c>
      <c r="E984" s="253" t="s">
        <v>1</v>
      </c>
      <c r="F984" s="254" t="s">
        <v>987</v>
      </c>
      <c r="G984" s="252"/>
      <c r="H984" s="255">
        <v>2.5</v>
      </c>
      <c r="I984" s="256"/>
      <c r="J984" s="252"/>
      <c r="K984" s="252"/>
      <c r="L984" s="257"/>
      <c r="M984" s="258"/>
      <c r="N984" s="259"/>
      <c r="O984" s="259"/>
      <c r="P984" s="259"/>
      <c r="Q984" s="259"/>
      <c r="R984" s="259"/>
      <c r="S984" s="259"/>
      <c r="T984" s="260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61" t="s">
        <v>174</v>
      </c>
      <c r="AU984" s="261" t="s">
        <v>87</v>
      </c>
      <c r="AV984" s="14" t="s">
        <v>87</v>
      </c>
      <c r="AW984" s="14" t="s">
        <v>34</v>
      </c>
      <c r="AX984" s="14" t="s">
        <v>78</v>
      </c>
      <c r="AY984" s="261" t="s">
        <v>165</v>
      </c>
    </row>
    <row r="985" s="15" customFormat="1">
      <c r="A985" s="15"/>
      <c r="B985" s="262"/>
      <c r="C985" s="263"/>
      <c r="D985" s="242" t="s">
        <v>174</v>
      </c>
      <c r="E985" s="264" t="s">
        <v>1</v>
      </c>
      <c r="F985" s="265" t="s">
        <v>189</v>
      </c>
      <c r="G985" s="263"/>
      <c r="H985" s="266">
        <v>2.5</v>
      </c>
      <c r="I985" s="267"/>
      <c r="J985" s="263"/>
      <c r="K985" s="263"/>
      <c r="L985" s="268"/>
      <c r="M985" s="269"/>
      <c r="N985" s="270"/>
      <c r="O985" s="270"/>
      <c r="P985" s="270"/>
      <c r="Q985" s="270"/>
      <c r="R985" s="270"/>
      <c r="S985" s="270"/>
      <c r="T985" s="271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15"/>
      <c r="AT985" s="272" t="s">
        <v>174</v>
      </c>
      <c r="AU985" s="272" t="s">
        <v>87</v>
      </c>
      <c r="AV985" s="15" t="s">
        <v>172</v>
      </c>
      <c r="AW985" s="15" t="s">
        <v>34</v>
      </c>
      <c r="AX985" s="15" t="s">
        <v>85</v>
      </c>
      <c r="AY985" s="272" t="s">
        <v>165</v>
      </c>
    </row>
    <row r="986" s="2" customFormat="1" ht="37.8" customHeight="1">
      <c r="A986" s="39"/>
      <c r="B986" s="40"/>
      <c r="C986" s="227" t="s">
        <v>1041</v>
      </c>
      <c r="D986" s="227" t="s">
        <v>167</v>
      </c>
      <c r="E986" s="228" t="s">
        <v>1042</v>
      </c>
      <c r="F986" s="229" t="s">
        <v>1043</v>
      </c>
      <c r="G986" s="230" t="s">
        <v>302</v>
      </c>
      <c r="H986" s="231">
        <v>23.5</v>
      </c>
      <c r="I986" s="232"/>
      <c r="J986" s="233">
        <f>ROUND(I986*H986,2)</f>
        <v>0</v>
      </c>
      <c r="K986" s="229" t="s">
        <v>171</v>
      </c>
      <c r="L986" s="45"/>
      <c r="M986" s="234" t="s">
        <v>1</v>
      </c>
      <c r="N986" s="235" t="s">
        <v>43</v>
      </c>
      <c r="O986" s="92"/>
      <c r="P986" s="236">
        <f>O986*H986</f>
        <v>0</v>
      </c>
      <c r="Q986" s="236">
        <v>0.00114</v>
      </c>
      <c r="R986" s="236">
        <f>Q986*H986</f>
        <v>0.026789999999999998</v>
      </c>
      <c r="S986" s="236">
        <v>0</v>
      </c>
      <c r="T986" s="237">
        <f>S986*H986</f>
        <v>0</v>
      </c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R986" s="238" t="s">
        <v>284</v>
      </c>
      <c r="AT986" s="238" t="s">
        <v>167</v>
      </c>
      <c r="AU986" s="238" t="s">
        <v>87</v>
      </c>
      <c r="AY986" s="18" t="s">
        <v>165</v>
      </c>
      <c r="BE986" s="239">
        <f>IF(N986="základní",J986,0)</f>
        <v>0</v>
      </c>
      <c r="BF986" s="239">
        <f>IF(N986="snížená",J986,0)</f>
        <v>0</v>
      </c>
      <c r="BG986" s="239">
        <f>IF(N986="zákl. přenesená",J986,0)</f>
        <v>0</v>
      </c>
      <c r="BH986" s="239">
        <f>IF(N986="sníž. přenesená",J986,0)</f>
        <v>0</v>
      </c>
      <c r="BI986" s="239">
        <f>IF(N986="nulová",J986,0)</f>
        <v>0</v>
      </c>
      <c r="BJ986" s="18" t="s">
        <v>85</v>
      </c>
      <c r="BK986" s="239">
        <f>ROUND(I986*H986,2)</f>
        <v>0</v>
      </c>
      <c r="BL986" s="18" t="s">
        <v>284</v>
      </c>
      <c r="BM986" s="238" t="s">
        <v>1044</v>
      </c>
    </row>
    <row r="987" s="13" customFormat="1">
      <c r="A987" s="13"/>
      <c r="B987" s="240"/>
      <c r="C987" s="241"/>
      <c r="D987" s="242" t="s">
        <v>174</v>
      </c>
      <c r="E987" s="243" t="s">
        <v>1</v>
      </c>
      <c r="F987" s="244" t="s">
        <v>1045</v>
      </c>
      <c r="G987" s="241"/>
      <c r="H987" s="243" t="s">
        <v>1</v>
      </c>
      <c r="I987" s="245"/>
      <c r="J987" s="241"/>
      <c r="K987" s="241"/>
      <c r="L987" s="246"/>
      <c r="M987" s="247"/>
      <c r="N987" s="248"/>
      <c r="O987" s="248"/>
      <c r="P987" s="248"/>
      <c r="Q987" s="248"/>
      <c r="R987" s="248"/>
      <c r="S987" s="248"/>
      <c r="T987" s="249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50" t="s">
        <v>174</v>
      </c>
      <c r="AU987" s="250" t="s">
        <v>87</v>
      </c>
      <c r="AV987" s="13" t="s">
        <v>85</v>
      </c>
      <c r="AW987" s="13" t="s">
        <v>34</v>
      </c>
      <c r="AX987" s="13" t="s">
        <v>78</v>
      </c>
      <c r="AY987" s="250" t="s">
        <v>165</v>
      </c>
    </row>
    <row r="988" s="14" customFormat="1">
      <c r="A988" s="14"/>
      <c r="B988" s="251"/>
      <c r="C988" s="252"/>
      <c r="D988" s="242" t="s">
        <v>174</v>
      </c>
      <c r="E988" s="253" t="s">
        <v>1</v>
      </c>
      <c r="F988" s="254" t="s">
        <v>1046</v>
      </c>
      <c r="G988" s="252"/>
      <c r="H988" s="255">
        <v>12.5</v>
      </c>
      <c r="I988" s="256"/>
      <c r="J988" s="252"/>
      <c r="K988" s="252"/>
      <c r="L988" s="257"/>
      <c r="M988" s="258"/>
      <c r="N988" s="259"/>
      <c r="O988" s="259"/>
      <c r="P988" s="259"/>
      <c r="Q988" s="259"/>
      <c r="R988" s="259"/>
      <c r="S988" s="259"/>
      <c r="T988" s="260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61" t="s">
        <v>174</v>
      </c>
      <c r="AU988" s="261" t="s">
        <v>87</v>
      </c>
      <c r="AV988" s="14" t="s">
        <v>87</v>
      </c>
      <c r="AW988" s="14" t="s">
        <v>34</v>
      </c>
      <c r="AX988" s="14" t="s">
        <v>78</v>
      </c>
      <c r="AY988" s="261" t="s">
        <v>165</v>
      </c>
    </row>
    <row r="989" s="13" customFormat="1">
      <c r="A989" s="13"/>
      <c r="B989" s="240"/>
      <c r="C989" s="241"/>
      <c r="D989" s="242" t="s">
        <v>174</v>
      </c>
      <c r="E989" s="243" t="s">
        <v>1</v>
      </c>
      <c r="F989" s="244" t="s">
        <v>1047</v>
      </c>
      <c r="G989" s="241"/>
      <c r="H989" s="243" t="s">
        <v>1</v>
      </c>
      <c r="I989" s="245"/>
      <c r="J989" s="241"/>
      <c r="K989" s="241"/>
      <c r="L989" s="246"/>
      <c r="M989" s="247"/>
      <c r="N989" s="248"/>
      <c r="O989" s="248"/>
      <c r="P989" s="248"/>
      <c r="Q989" s="248"/>
      <c r="R989" s="248"/>
      <c r="S989" s="248"/>
      <c r="T989" s="249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50" t="s">
        <v>174</v>
      </c>
      <c r="AU989" s="250" t="s">
        <v>87</v>
      </c>
      <c r="AV989" s="13" t="s">
        <v>85</v>
      </c>
      <c r="AW989" s="13" t="s">
        <v>34</v>
      </c>
      <c r="AX989" s="13" t="s">
        <v>78</v>
      </c>
      <c r="AY989" s="250" t="s">
        <v>165</v>
      </c>
    </row>
    <row r="990" s="14" customFormat="1">
      <c r="A990" s="14"/>
      <c r="B990" s="251"/>
      <c r="C990" s="252"/>
      <c r="D990" s="242" t="s">
        <v>174</v>
      </c>
      <c r="E990" s="253" t="s">
        <v>1</v>
      </c>
      <c r="F990" s="254" t="s">
        <v>1048</v>
      </c>
      <c r="G990" s="252"/>
      <c r="H990" s="255">
        <v>10</v>
      </c>
      <c r="I990" s="256"/>
      <c r="J990" s="252"/>
      <c r="K990" s="252"/>
      <c r="L990" s="257"/>
      <c r="M990" s="258"/>
      <c r="N990" s="259"/>
      <c r="O990" s="259"/>
      <c r="P990" s="259"/>
      <c r="Q990" s="259"/>
      <c r="R990" s="259"/>
      <c r="S990" s="259"/>
      <c r="T990" s="260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61" t="s">
        <v>174</v>
      </c>
      <c r="AU990" s="261" t="s">
        <v>87</v>
      </c>
      <c r="AV990" s="14" t="s">
        <v>87</v>
      </c>
      <c r="AW990" s="14" t="s">
        <v>34</v>
      </c>
      <c r="AX990" s="14" t="s">
        <v>78</v>
      </c>
      <c r="AY990" s="261" t="s">
        <v>165</v>
      </c>
    </row>
    <row r="991" s="13" customFormat="1">
      <c r="A991" s="13"/>
      <c r="B991" s="240"/>
      <c r="C991" s="241"/>
      <c r="D991" s="242" t="s">
        <v>174</v>
      </c>
      <c r="E991" s="243" t="s">
        <v>1</v>
      </c>
      <c r="F991" s="244" t="s">
        <v>1049</v>
      </c>
      <c r="G991" s="241"/>
      <c r="H991" s="243" t="s">
        <v>1</v>
      </c>
      <c r="I991" s="245"/>
      <c r="J991" s="241"/>
      <c r="K991" s="241"/>
      <c r="L991" s="246"/>
      <c r="M991" s="247"/>
      <c r="N991" s="248"/>
      <c r="O991" s="248"/>
      <c r="P991" s="248"/>
      <c r="Q991" s="248"/>
      <c r="R991" s="248"/>
      <c r="S991" s="248"/>
      <c r="T991" s="249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50" t="s">
        <v>174</v>
      </c>
      <c r="AU991" s="250" t="s">
        <v>87</v>
      </c>
      <c r="AV991" s="13" t="s">
        <v>85</v>
      </c>
      <c r="AW991" s="13" t="s">
        <v>34</v>
      </c>
      <c r="AX991" s="13" t="s">
        <v>78</v>
      </c>
      <c r="AY991" s="250" t="s">
        <v>165</v>
      </c>
    </row>
    <row r="992" s="14" customFormat="1">
      <c r="A992" s="14"/>
      <c r="B992" s="251"/>
      <c r="C992" s="252"/>
      <c r="D992" s="242" t="s">
        <v>174</v>
      </c>
      <c r="E992" s="253" t="s">
        <v>1</v>
      </c>
      <c r="F992" s="254" t="s">
        <v>1050</v>
      </c>
      <c r="G992" s="252"/>
      <c r="H992" s="255">
        <v>1</v>
      </c>
      <c r="I992" s="256"/>
      <c r="J992" s="252"/>
      <c r="K992" s="252"/>
      <c r="L992" s="257"/>
      <c r="M992" s="258"/>
      <c r="N992" s="259"/>
      <c r="O992" s="259"/>
      <c r="P992" s="259"/>
      <c r="Q992" s="259"/>
      <c r="R992" s="259"/>
      <c r="S992" s="259"/>
      <c r="T992" s="260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61" t="s">
        <v>174</v>
      </c>
      <c r="AU992" s="261" t="s">
        <v>87</v>
      </c>
      <c r="AV992" s="14" t="s">
        <v>87</v>
      </c>
      <c r="AW992" s="14" t="s">
        <v>34</v>
      </c>
      <c r="AX992" s="14" t="s">
        <v>78</v>
      </c>
      <c r="AY992" s="261" t="s">
        <v>165</v>
      </c>
    </row>
    <row r="993" s="15" customFormat="1">
      <c r="A993" s="15"/>
      <c r="B993" s="262"/>
      <c r="C993" s="263"/>
      <c r="D993" s="242" t="s">
        <v>174</v>
      </c>
      <c r="E993" s="264" t="s">
        <v>1</v>
      </c>
      <c r="F993" s="265" t="s">
        <v>189</v>
      </c>
      <c r="G993" s="263"/>
      <c r="H993" s="266">
        <v>23.5</v>
      </c>
      <c r="I993" s="267"/>
      <c r="J993" s="263"/>
      <c r="K993" s="263"/>
      <c r="L993" s="268"/>
      <c r="M993" s="269"/>
      <c r="N993" s="270"/>
      <c r="O993" s="270"/>
      <c r="P993" s="270"/>
      <c r="Q993" s="270"/>
      <c r="R993" s="270"/>
      <c r="S993" s="270"/>
      <c r="T993" s="271"/>
      <c r="U993" s="15"/>
      <c r="V993" s="15"/>
      <c r="W993" s="15"/>
      <c r="X993" s="15"/>
      <c r="Y993" s="15"/>
      <c r="Z993" s="15"/>
      <c r="AA993" s="15"/>
      <c r="AB993" s="15"/>
      <c r="AC993" s="15"/>
      <c r="AD993" s="15"/>
      <c r="AE993" s="15"/>
      <c r="AT993" s="272" t="s">
        <v>174</v>
      </c>
      <c r="AU993" s="272" t="s">
        <v>87</v>
      </c>
      <c r="AV993" s="15" t="s">
        <v>172</v>
      </c>
      <c r="AW993" s="15" t="s">
        <v>34</v>
      </c>
      <c r="AX993" s="15" t="s">
        <v>85</v>
      </c>
      <c r="AY993" s="272" t="s">
        <v>165</v>
      </c>
    </row>
    <row r="994" s="2" customFormat="1" ht="37.8" customHeight="1">
      <c r="A994" s="39"/>
      <c r="B994" s="40"/>
      <c r="C994" s="227" t="s">
        <v>1051</v>
      </c>
      <c r="D994" s="227" t="s">
        <v>167</v>
      </c>
      <c r="E994" s="228" t="s">
        <v>1052</v>
      </c>
      <c r="F994" s="229" t="s">
        <v>1053</v>
      </c>
      <c r="G994" s="230" t="s">
        <v>302</v>
      </c>
      <c r="H994" s="231">
        <v>28.359999999999999</v>
      </c>
      <c r="I994" s="232"/>
      <c r="J994" s="233">
        <f>ROUND(I994*H994,2)</f>
        <v>0</v>
      </c>
      <c r="K994" s="229" t="s">
        <v>171</v>
      </c>
      <c r="L994" s="45"/>
      <c r="M994" s="234" t="s">
        <v>1</v>
      </c>
      <c r="N994" s="235" t="s">
        <v>43</v>
      </c>
      <c r="O994" s="92"/>
      <c r="P994" s="236">
        <f>O994*H994</f>
        <v>0</v>
      </c>
      <c r="Q994" s="236">
        <v>0.0015100000000000001</v>
      </c>
      <c r="R994" s="236">
        <f>Q994*H994</f>
        <v>0.042823600000000003</v>
      </c>
      <c r="S994" s="236">
        <v>0</v>
      </c>
      <c r="T994" s="237">
        <f>S994*H994</f>
        <v>0</v>
      </c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R994" s="238" t="s">
        <v>284</v>
      </c>
      <c r="AT994" s="238" t="s">
        <v>167</v>
      </c>
      <c r="AU994" s="238" t="s">
        <v>87</v>
      </c>
      <c r="AY994" s="18" t="s">
        <v>165</v>
      </c>
      <c r="BE994" s="239">
        <f>IF(N994="základní",J994,0)</f>
        <v>0</v>
      </c>
      <c r="BF994" s="239">
        <f>IF(N994="snížená",J994,0)</f>
        <v>0</v>
      </c>
      <c r="BG994" s="239">
        <f>IF(N994="zákl. přenesená",J994,0)</f>
        <v>0</v>
      </c>
      <c r="BH994" s="239">
        <f>IF(N994="sníž. přenesená",J994,0)</f>
        <v>0</v>
      </c>
      <c r="BI994" s="239">
        <f>IF(N994="nulová",J994,0)</f>
        <v>0</v>
      </c>
      <c r="BJ994" s="18" t="s">
        <v>85</v>
      </c>
      <c r="BK994" s="239">
        <f>ROUND(I994*H994,2)</f>
        <v>0</v>
      </c>
      <c r="BL994" s="18" t="s">
        <v>284</v>
      </c>
      <c r="BM994" s="238" t="s">
        <v>1054</v>
      </c>
    </row>
    <row r="995" s="13" customFormat="1">
      <c r="A995" s="13"/>
      <c r="B995" s="240"/>
      <c r="C995" s="241"/>
      <c r="D995" s="242" t="s">
        <v>174</v>
      </c>
      <c r="E995" s="243" t="s">
        <v>1</v>
      </c>
      <c r="F995" s="244" t="s">
        <v>1055</v>
      </c>
      <c r="G995" s="241"/>
      <c r="H995" s="243" t="s">
        <v>1</v>
      </c>
      <c r="I995" s="245"/>
      <c r="J995" s="241"/>
      <c r="K995" s="241"/>
      <c r="L995" s="246"/>
      <c r="M995" s="247"/>
      <c r="N995" s="248"/>
      <c r="O995" s="248"/>
      <c r="P995" s="248"/>
      <c r="Q995" s="248"/>
      <c r="R995" s="248"/>
      <c r="S995" s="248"/>
      <c r="T995" s="249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50" t="s">
        <v>174</v>
      </c>
      <c r="AU995" s="250" t="s">
        <v>87</v>
      </c>
      <c r="AV995" s="13" t="s">
        <v>85</v>
      </c>
      <c r="AW995" s="13" t="s">
        <v>34</v>
      </c>
      <c r="AX995" s="13" t="s">
        <v>78</v>
      </c>
      <c r="AY995" s="250" t="s">
        <v>165</v>
      </c>
    </row>
    <row r="996" s="14" customFormat="1">
      <c r="A996" s="14"/>
      <c r="B996" s="251"/>
      <c r="C996" s="252"/>
      <c r="D996" s="242" t="s">
        <v>174</v>
      </c>
      <c r="E996" s="253" t="s">
        <v>1</v>
      </c>
      <c r="F996" s="254" t="s">
        <v>1056</v>
      </c>
      <c r="G996" s="252"/>
      <c r="H996" s="255">
        <v>5.0599999999999996</v>
      </c>
      <c r="I996" s="256"/>
      <c r="J996" s="252"/>
      <c r="K996" s="252"/>
      <c r="L996" s="257"/>
      <c r="M996" s="258"/>
      <c r="N996" s="259"/>
      <c r="O996" s="259"/>
      <c r="P996" s="259"/>
      <c r="Q996" s="259"/>
      <c r="R996" s="259"/>
      <c r="S996" s="259"/>
      <c r="T996" s="260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61" t="s">
        <v>174</v>
      </c>
      <c r="AU996" s="261" t="s">
        <v>87</v>
      </c>
      <c r="AV996" s="14" t="s">
        <v>87</v>
      </c>
      <c r="AW996" s="14" t="s">
        <v>34</v>
      </c>
      <c r="AX996" s="14" t="s">
        <v>78</v>
      </c>
      <c r="AY996" s="261" t="s">
        <v>165</v>
      </c>
    </row>
    <row r="997" s="13" customFormat="1">
      <c r="A997" s="13"/>
      <c r="B997" s="240"/>
      <c r="C997" s="241"/>
      <c r="D997" s="242" t="s">
        <v>174</v>
      </c>
      <c r="E997" s="243" t="s">
        <v>1</v>
      </c>
      <c r="F997" s="244" t="s">
        <v>1057</v>
      </c>
      <c r="G997" s="241"/>
      <c r="H997" s="243" t="s">
        <v>1</v>
      </c>
      <c r="I997" s="245"/>
      <c r="J997" s="241"/>
      <c r="K997" s="241"/>
      <c r="L997" s="246"/>
      <c r="M997" s="247"/>
      <c r="N997" s="248"/>
      <c r="O997" s="248"/>
      <c r="P997" s="248"/>
      <c r="Q997" s="248"/>
      <c r="R997" s="248"/>
      <c r="S997" s="248"/>
      <c r="T997" s="249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50" t="s">
        <v>174</v>
      </c>
      <c r="AU997" s="250" t="s">
        <v>87</v>
      </c>
      <c r="AV997" s="13" t="s">
        <v>85</v>
      </c>
      <c r="AW997" s="13" t="s">
        <v>34</v>
      </c>
      <c r="AX997" s="13" t="s">
        <v>78</v>
      </c>
      <c r="AY997" s="250" t="s">
        <v>165</v>
      </c>
    </row>
    <row r="998" s="14" customFormat="1">
      <c r="A998" s="14"/>
      <c r="B998" s="251"/>
      <c r="C998" s="252"/>
      <c r="D998" s="242" t="s">
        <v>174</v>
      </c>
      <c r="E998" s="253" t="s">
        <v>1</v>
      </c>
      <c r="F998" s="254" t="s">
        <v>1058</v>
      </c>
      <c r="G998" s="252"/>
      <c r="H998" s="255">
        <v>5.2999999999999998</v>
      </c>
      <c r="I998" s="256"/>
      <c r="J998" s="252"/>
      <c r="K998" s="252"/>
      <c r="L998" s="257"/>
      <c r="M998" s="258"/>
      <c r="N998" s="259"/>
      <c r="O998" s="259"/>
      <c r="P998" s="259"/>
      <c r="Q998" s="259"/>
      <c r="R998" s="259"/>
      <c r="S998" s="259"/>
      <c r="T998" s="260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61" t="s">
        <v>174</v>
      </c>
      <c r="AU998" s="261" t="s">
        <v>87</v>
      </c>
      <c r="AV998" s="14" t="s">
        <v>87</v>
      </c>
      <c r="AW998" s="14" t="s">
        <v>34</v>
      </c>
      <c r="AX998" s="14" t="s">
        <v>78</v>
      </c>
      <c r="AY998" s="261" t="s">
        <v>165</v>
      </c>
    </row>
    <row r="999" s="13" customFormat="1">
      <c r="A999" s="13"/>
      <c r="B999" s="240"/>
      <c r="C999" s="241"/>
      <c r="D999" s="242" t="s">
        <v>174</v>
      </c>
      <c r="E999" s="243" t="s">
        <v>1</v>
      </c>
      <c r="F999" s="244" t="s">
        <v>1059</v>
      </c>
      <c r="G999" s="241"/>
      <c r="H999" s="243" t="s">
        <v>1</v>
      </c>
      <c r="I999" s="245"/>
      <c r="J999" s="241"/>
      <c r="K999" s="241"/>
      <c r="L999" s="246"/>
      <c r="M999" s="247"/>
      <c r="N999" s="248"/>
      <c r="O999" s="248"/>
      <c r="P999" s="248"/>
      <c r="Q999" s="248"/>
      <c r="R999" s="248"/>
      <c r="S999" s="248"/>
      <c r="T999" s="249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50" t="s">
        <v>174</v>
      </c>
      <c r="AU999" s="250" t="s">
        <v>87</v>
      </c>
      <c r="AV999" s="13" t="s">
        <v>85</v>
      </c>
      <c r="AW999" s="13" t="s">
        <v>34</v>
      </c>
      <c r="AX999" s="13" t="s">
        <v>78</v>
      </c>
      <c r="AY999" s="250" t="s">
        <v>165</v>
      </c>
    </row>
    <row r="1000" s="14" customFormat="1">
      <c r="A1000" s="14"/>
      <c r="B1000" s="251"/>
      <c r="C1000" s="252"/>
      <c r="D1000" s="242" t="s">
        <v>174</v>
      </c>
      <c r="E1000" s="253" t="s">
        <v>1</v>
      </c>
      <c r="F1000" s="254" t="s">
        <v>997</v>
      </c>
      <c r="G1000" s="252"/>
      <c r="H1000" s="255">
        <v>15</v>
      </c>
      <c r="I1000" s="256"/>
      <c r="J1000" s="252"/>
      <c r="K1000" s="252"/>
      <c r="L1000" s="257"/>
      <c r="M1000" s="258"/>
      <c r="N1000" s="259"/>
      <c r="O1000" s="259"/>
      <c r="P1000" s="259"/>
      <c r="Q1000" s="259"/>
      <c r="R1000" s="259"/>
      <c r="S1000" s="259"/>
      <c r="T1000" s="260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61" t="s">
        <v>174</v>
      </c>
      <c r="AU1000" s="261" t="s">
        <v>87</v>
      </c>
      <c r="AV1000" s="14" t="s">
        <v>87</v>
      </c>
      <c r="AW1000" s="14" t="s">
        <v>34</v>
      </c>
      <c r="AX1000" s="14" t="s">
        <v>78</v>
      </c>
      <c r="AY1000" s="261" t="s">
        <v>165</v>
      </c>
    </row>
    <row r="1001" s="13" customFormat="1">
      <c r="A1001" s="13"/>
      <c r="B1001" s="240"/>
      <c r="C1001" s="241"/>
      <c r="D1001" s="242" t="s">
        <v>174</v>
      </c>
      <c r="E1001" s="243" t="s">
        <v>1</v>
      </c>
      <c r="F1001" s="244" t="s">
        <v>1060</v>
      </c>
      <c r="G1001" s="241"/>
      <c r="H1001" s="243" t="s">
        <v>1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50" t="s">
        <v>174</v>
      </c>
      <c r="AU1001" s="250" t="s">
        <v>87</v>
      </c>
      <c r="AV1001" s="13" t="s">
        <v>85</v>
      </c>
      <c r="AW1001" s="13" t="s">
        <v>34</v>
      </c>
      <c r="AX1001" s="13" t="s">
        <v>78</v>
      </c>
      <c r="AY1001" s="250" t="s">
        <v>165</v>
      </c>
    </row>
    <row r="1002" s="14" customFormat="1">
      <c r="A1002" s="14"/>
      <c r="B1002" s="251"/>
      <c r="C1002" s="252"/>
      <c r="D1002" s="242" t="s">
        <v>174</v>
      </c>
      <c r="E1002" s="253" t="s">
        <v>1</v>
      </c>
      <c r="F1002" s="254" t="s">
        <v>1011</v>
      </c>
      <c r="G1002" s="252"/>
      <c r="H1002" s="255">
        <v>3</v>
      </c>
      <c r="I1002" s="256"/>
      <c r="J1002" s="252"/>
      <c r="K1002" s="252"/>
      <c r="L1002" s="257"/>
      <c r="M1002" s="258"/>
      <c r="N1002" s="259"/>
      <c r="O1002" s="259"/>
      <c r="P1002" s="259"/>
      <c r="Q1002" s="259"/>
      <c r="R1002" s="259"/>
      <c r="S1002" s="259"/>
      <c r="T1002" s="260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61" t="s">
        <v>174</v>
      </c>
      <c r="AU1002" s="261" t="s">
        <v>87</v>
      </c>
      <c r="AV1002" s="14" t="s">
        <v>87</v>
      </c>
      <c r="AW1002" s="14" t="s">
        <v>34</v>
      </c>
      <c r="AX1002" s="14" t="s">
        <v>78</v>
      </c>
      <c r="AY1002" s="261" t="s">
        <v>165</v>
      </c>
    </row>
    <row r="1003" s="15" customFormat="1">
      <c r="A1003" s="15"/>
      <c r="B1003" s="262"/>
      <c r="C1003" s="263"/>
      <c r="D1003" s="242" t="s">
        <v>174</v>
      </c>
      <c r="E1003" s="264" t="s">
        <v>1</v>
      </c>
      <c r="F1003" s="265" t="s">
        <v>189</v>
      </c>
      <c r="G1003" s="263"/>
      <c r="H1003" s="266">
        <v>28.359999999999999</v>
      </c>
      <c r="I1003" s="267"/>
      <c r="J1003" s="263"/>
      <c r="K1003" s="263"/>
      <c r="L1003" s="268"/>
      <c r="M1003" s="269"/>
      <c r="N1003" s="270"/>
      <c r="O1003" s="270"/>
      <c r="P1003" s="270"/>
      <c r="Q1003" s="270"/>
      <c r="R1003" s="270"/>
      <c r="S1003" s="270"/>
      <c r="T1003" s="271"/>
      <c r="U1003" s="15"/>
      <c r="V1003" s="15"/>
      <c r="W1003" s="15"/>
      <c r="X1003" s="15"/>
      <c r="Y1003" s="15"/>
      <c r="Z1003" s="15"/>
      <c r="AA1003" s="15"/>
      <c r="AB1003" s="15"/>
      <c r="AC1003" s="15"/>
      <c r="AD1003" s="15"/>
      <c r="AE1003" s="15"/>
      <c r="AT1003" s="272" t="s">
        <v>174</v>
      </c>
      <c r="AU1003" s="272" t="s">
        <v>87</v>
      </c>
      <c r="AV1003" s="15" t="s">
        <v>172</v>
      </c>
      <c r="AW1003" s="15" t="s">
        <v>34</v>
      </c>
      <c r="AX1003" s="15" t="s">
        <v>85</v>
      </c>
      <c r="AY1003" s="272" t="s">
        <v>165</v>
      </c>
    </row>
    <row r="1004" s="2" customFormat="1" ht="24.15" customHeight="1">
      <c r="A1004" s="39"/>
      <c r="B1004" s="40"/>
      <c r="C1004" s="227" t="s">
        <v>1061</v>
      </c>
      <c r="D1004" s="227" t="s">
        <v>167</v>
      </c>
      <c r="E1004" s="228" t="s">
        <v>1062</v>
      </c>
      <c r="F1004" s="229" t="s">
        <v>1063</v>
      </c>
      <c r="G1004" s="230" t="s">
        <v>302</v>
      </c>
      <c r="H1004" s="231">
        <v>15</v>
      </c>
      <c r="I1004" s="232"/>
      <c r="J1004" s="233">
        <f>ROUND(I1004*H1004,2)</f>
        <v>0</v>
      </c>
      <c r="K1004" s="229" t="s">
        <v>171</v>
      </c>
      <c r="L1004" s="45"/>
      <c r="M1004" s="234" t="s">
        <v>1</v>
      </c>
      <c r="N1004" s="235" t="s">
        <v>43</v>
      </c>
      <c r="O1004" s="92"/>
      <c r="P1004" s="236">
        <f>O1004*H1004</f>
        <v>0</v>
      </c>
      <c r="Q1004" s="236">
        <v>0.00091</v>
      </c>
      <c r="R1004" s="236">
        <f>Q1004*H1004</f>
        <v>0.013650000000000001</v>
      </c>
      <c r="S1004" s="236">
        <v>0</v>
      </c>
      <c r="T1004" s="237">
        <f>S1004*H1004</f>
        <v>0</v>
      </c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R1004" s="238" t="s">
        <v>284</v>
      </c>
      <c r="AT1004" s="238" t="s">
        <v>167</v>
      </c>
      <c r="AU1004" s="238" t="s">
        <v>87</v>
      </c>
      <c r="AY1004" s="18" t="s">
        <v>165</v>
      </c>
      <c r="BE1004" s="239">
        <f>IF(N1004="základní",J1004,0)</f>
        <v>0</v>
      </c>
      <c r="BF1004" s="239">
        <f>IF(N1004="snížená",J1004,0)</f>
        <v>0</v>
      </c>
      <c r="BG1004" s="239">
        <f>IF(N1004="zákl. přenesená",J1004,0)</f>
        <v>0</v>
      </c>
      <c r="BH1004" s="239">
        <f>IF(N1004="sníž. přenesená",J1004,0)</f>
        <v>0</v>
      </c>
      <c r="BI1004" s="239">
        <f>IF(N1004="nulová",J1004,0)</f>
        <v>0</v>
      </c>
      <c r="BJ1004" s="18" t="s">
        <v>85</v>
      </c>
      <c r="BK1004" s="239">
        <f>ROUND(I1004*H1004,2)</f>
        <v>0</v>
      </c>
      <c r="BL1004" s="18" t="s">
        <v>284</v>
      </c>
      <c r="BM1004" s="238" t="s">
        <v>1064</v>
      </c>
    </row>
    <row r="1005" s="13" customFormat="1">
      <c r="A1005" s="13"/>
      <c r="B1005" s="240"/>
      <c r="C1005" s="241"/>
      <c r="D1005" s="242" t="s">
        <v>174</v>
      </c>
      <c r="E1005" s="243" t="s">
        <v>1</v>
      </c>
      <c r="F1005" s="244" t="s">
        <v>1065</v>
      </c>
      <c r="G1005" s="241"/>
      <c r="H1005" s="243" t="s">
        <v>1</v>
      </c>
      <c r="I1005" s="245"/>
      <c r="J1005" s="241"/>
      <c r="K1005" s="241"/>
      <c r="L1005" s="246"/>
      <c r="M1005" s="247"/>
      <c r="N1005" s="248"/>
      <c r="O1005" s="248"/>
      <c r="P1005" s="248"/>
      <c r="Q1005" s="248"/>
      <c r="R1005" s="248"/>
      <c r="S1005" s="248"/>
      <c r="T1005" s="249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50" t="s">
        <v>174</v>
      </c>
      <c r="AU1005" s="250" t="s">
        <v>87</v>
      </c>
      <c r="AV1005" s="13" t="s">
        <v>85</v>
      </c>
      <c r="AW1005" s="13" t="s">
        <v>34</v>
      </c>
      <c r="AX1005" s="13" t="s">
        <v>78</v>
      </c>
      <c r="AY1005" s="250" t="s">
        <v>165</v>
      </c>
    </row>
    <row r="1006" s="14" customFormat="1">
      <c r="A1006" s="14"/>
      <c r="B1006" s="251"/>
      <c r="C1006" s="252"/>
      <c r="D1006" s="242" t="s">
        <v>174</v>
      </c>
      <c r="E1006" s="253" t="s">
        <v>1</v>
      </c>
      <c r="F1006" s="254" t="s">
        <v>997</v>
      </c>
      <c r="G1006" s="252"/>
      <c r="H1006" s="255">
        <v>15</v>
      </c>
      <c r="I1006" s="256"/>
      <c r="J1006" s="252"/>
      <c r="K1006" s="252"/>
      <c r="L1006" s="257"/>
      <c r="M1006" s="258"/>
      <c r="N1006" s="259"/>
      <c r="O1006" s="259"/>
      <c r="P1006" s="259"/>
      <c r="Q1006" s="259"/>
      <c r="R1006" s="259"/>
      <c r="S1006" s="259"/>
      <c r="T1006" s="260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61" t="s">
        <v>174</v>
      </c>
      <c r="AU1006" s="261" t="s">
        <v>87</v>
      </c>
      <c r="AV1006" s="14" t="s">
        <v>87</v>
      </c>
      <c r="AW1006" s="14" t="s">
        <v>34</v>
      </c>
      <c r="AX1006" s="14" t="s">
        <v>78</v>
      </c>
      <c r="AY1006" s="261" t="s">
        <v>165</v>
      </c>
    </row>
    <row r="1007" s="15" customFormat="1">
      <c r="A1007" s="15"/>
      <c r="B1007" s="262"/>
      <c r="C1007" s="263"/>
      <c r="D1007" s="242" t="s">
        <v>174</v>
      </c>
      <c r="E1007" s="264" t="s">
        <v>1</v>
      </c>
      <c r="F1007" s="265" t="s">
        <v>189</v>
      </c>
      <c r="G1007" s="263"/>
      <c r="H1007" s="266">
        <v>15</v>
      </c>
      <c r="I1007" s="267"/>
      <c r="J1007" s="263"/>
      <c r="K1007" s="263"/>
      <c r="L1007" s="268"/>
      <c r="M1007" s="269"/>
      <c r="N1007" s="270"/>
      <c r="O1007" s="270"/>
      <c r="P1007" s="270"/>
      <c r="Q1007" s="270"/>
      <c r="R1007" s="270"/>
      <c r="S1007" s="270"/>
      <c r="T1007" s="271"/>
      <c r="U1007" s="15"/>
      <c r="V1007" s="15"/>
      <c r="W1007" s="15"/>
      <c r="X1007" s="15"/>
      <c r="Y1007" s="15"/>
      <c r="Z1007" s="15"/>
      <c r="AA1007" s="15"/>
      <c r="AB1007" s="15"/>
      <c r="AC1007" s="15"/>
      <c r="AD1007" s="15"/>
      <c r="AE1007" s="15"/>
      <c r="AT1007" s="272" t="s">
        <v>174</v>
      </c>
      <c r="AU1007" s="272" t="s">
        <v>87</v>
      </c>
      <c r="AV1007" s="15" t="s">
        <v>172</v>
      </c>
      <c r="AW1007" s="15" t="s">
        <v>34</v>
      </c>
      <c r="AX1007" s="15" t="s">
        <v>85</v>
      </c>
      <c r="AY1007" s="272" t="s">
        <v>165</v>
      </c>
    </row>
    <row r="1008" s="2" customFormat="1" ht="24.15" customHeight="1">
      <c r="A1008" s="39"/>
      <c r="B1008" s="40"/>
      <c r="C1008" s="227" t="s">
        <v>1066</v>
      </c>
      <c r="D1008" s="227" t="s">
        <v>167</v>
      </c>
      <c r="E1008" s="228" t="s">
        <v>1067</v>
      </c>
      <c r="F1008" s="229" t="s">
        <v>1068</v>
      </c>
      <c r="G1008" s="230" t="s">
        <v>302</v>
      </c>
      <c r="H1008" s="231">
        <v>5</v>
      </c>
      <c r="I1008" s="232"/>
      <c r="J1008" s="233">
        <f>ROUND(I1008*H1008,2)</f>
        <v>0</v>
      </c>
      <c r="K1008" s="229" t="s">
        <v>171</v>
      </c>
      <c r="L1008" s="45"/>
      <c r="M1008" s="234" t="s">
        <v>1</v>
      </c>
      <c r="N1008" s="235" t="s">
        <v>43</v>
      </c>
      <c r="O1008" s="92"/>
      <c r="P1008" s="236">
        <f>O1008*H1008</f>
        <v>0</v>
      </c>
      <c r="Q1008" s="236">
        <v>0.00085499999999999997</v>
      </c>
      <c r="R1008" s="236">
        <f>Q1008*H1008</f>
        <v>0.0042750000000000002</v>
      </c>
      <c r="S1008" s="236">
        <v>0</v>
      </c>
      <c r="T1008" s="237">
        <f>S1008*H1008</f>
        <v>0</v>
      </c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R1008" s="238" t="s">
        <v>284</v>
      </c>
      <c r="AT1008" s="238" t="s">
        <v>167</v>
      </c>
      <c r="AU1008" s="238" t="s">
        <v>87</v>
      </c>
      <c r="AY1008" s="18" t="s">
        <v>165</v>
      </c>
      <c r="BE1008" s="239">
        <f>IF(N1008="základní",J1008,0)</f>
        <v>0</v>
      </c>
      <c r="BF1008" s="239">
        <f>IF(N1008="snížená",J1008,0)</f>
        <v>0</v>
      </c>
      <c r="BG1008" s="239">
        <f>IF(N1008="zákl. přenesená",J1008,0)</f>
        <v>0</v>
      </c>
      <c r="BH1008" s="239">
        <f>IF(N1008="sníž. přenesená",J1008,0)</f>
        <v>0</v>
      </c>
      <c r="BI1008" s="239">
        <f>IF(N1008="nulová",J1008,0)</f>
        <v>0</v>
      </c>
      <c r="BJ1008" s="18" t="s">
        <v>85</v>
      </c>
      <c r="BK1008" s="239">
        <f>ROUND(I1008*H1008,2)</f>
        <v>0</v>
      </c>
      <c r="BL1008" s="18" t="s">
        <v>284</v>
      </c>
      <c r="BM1008" s="238" t="s">
        <v>1069</v>
      </c>
    </row>
    <row r="1009" s="13" customFormat="1">
      <c r="A1009" s="13"/>
      <c r="B1009" s="240"/>
      <c r="C1009" s="241"/>
      <c r="D1009" s="242" t="s">
        <v>174</v>
      </c>
      <c r="E1009" s="243" t="s">
        <v>1</v>
      </c>
      <c r="F1009" s="244" t="s">
        <v>1070</v>
      </c>
      <c r="G1009" s="241"/>
      <c r="H1009" s="243" t="s">
        <v>1</v>
      </c>
      <c r="I1009" s="245"/>
      <c r="J1009" s="241"/>
      <c r="K1009" s="241"/>
      <c r="L1009" s="246"/>
      <c r="M1009" s="247"/>
      <c r="N1009" s="248"/>
      <c r="O1009" s="248"/>
      <c r="P1009" s="248"/>
      <c r="Q1009" s="248"/>
      <c r="R1009" s="248"/>
      <c r="S1009" s="248"/>
      <c r="T1009" s="249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50" t="s">
        <v>174</v>
      </c>
      <c r="AU1009" s="250" t="s">
        <v>87</v>
      </c>
      <c r="AV1009" s="13" t="s">
        <v>85</v>
      </c>
      <c r="AW1009" s="13" t="s">
        <v>34</v>
      </c>
      <c r="AX1009" s="13" t="s">
        <v>78</v>
      </c>
      <c r="AY1009" s="250" t="s">
        <v>165</v>
      </c>
    </row>
    <row r="1010" s="14" customFormat="1">
      <c r="A1010" s="14"/>
      <c r="B1010" s="251"/>
      <c r="C1010" s="252"/>
      <c r="D1010" s="242" t="s">
        <v>174</v>
      </c>
      <c r="E1010" s="253" t="s">
        <v>1</v>
      </c>
      <c r="F1010" s="254" t="s">
        <v>1071</v>
      </c>
      <c r="G1010" s="252"/>
      <c r="H1010" s="255">
        <v>5</v>
      </c>
      <c r="I1010" s="256"/>
      <c r="J1010" s="252"/>
      <c r="K1010" s="252"/>
      <c r="L1010" s="257"/>
      <c r="M1010" s="258"/>
      <c r="N1010" s="259"/>
      <c r="O1010" s="259"/>
      <c r="P1010" s="259"/>
      <c r="Q1010" s="259"/>
      <c r="R1010" s="259"/>
      <c r="S1010" s="259"/>
      <c r="T1010" s="260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61" t="s">
        <v>174</v>
      </c>
      <c r="AU1010" s="261" t="s">
        <v>87</v>
      </c>
      <c r="AV1010" s="14" t="s">
        <v>87</v>
      </c>
      <c r="AW1010" s="14" t="s">
        <v>34</v>
      </c>
      <c r="AX1010" s="14" t="s">
        <v>78</v>
      </c>
      <c r="AY1010" s="261" t="s">
        <v>165</v>
      </c>
    </row>
    <row r="1011" s="15" customFormat="1">
      <c r="A1011" s="15"/>
      <c r="B1011" s="262"/>
      <c r="C1011" s="263"/>
      <c r="D1011" s="242" t="s">
        <v>174</v>
      </c>
      <c r="E1011" s="264" t="s">
        <v>1</v>
      </c>
      <c r="F1011" s="265" t="s">
        <v>189</v>
      </c>
      <c r="G1011" s="263"/>
      <c r="H1011" s="266">
        <v>5</v>
      </c>
      <c r="I1011" s="267"/>
      <c r="J1011" s="263"/>
      <c r="K1011" s="263"/>
      <c r="L1011" s="268"/>
      <c r="M1011" s="269"/>
      <c r="N1011" s="270"/>
      <c r="O1011" s="270"/>
      <c r="P1011" s="270"/>
      <c r="Q1011" s="270"/>
      <c r="R1011" s="270"/>
      <c r="S1011" s="270"/>
      <c r="T1011" s="271"/>
      <c r="U1011" s="15"/>
      <c r="V1011" s="15"/>
      <c r="W1011" s="15"/>
      <c r="X1011" s="15"/>
      <c r="Y1011" s="15"/>
      <c r="Z1011" s="15"/>
      <c r="AA1011" s="15"/>
      <c r="AB1011" s="15"/>
      <c r="AC1011" s="15"/>
      <c r="AD1011" s="15"/>
      <c r="AE1011" s="15"/>
      <c r="AT1011" s="272" t="s">
        <v>174</v>
      </c>
      <c r="AU1011" s="272" t="s">
        <v>87</v>
      </c>
      <c r="AV1011" s="15" t="s">
        <v>172</v>
      </c>
      <c r="AW1011" s="15" t="s">
        <v>34</v>
      </c>
      <c r="AX1011" s="15" t="s">
        <v>85</v>
      </c>
      <c r="AY1011" s="272" t="s">
        <v>165</v>
      </c>
    </row>
    <row r="1012" s="2" customFormat="1" ht="49.05" customHeight="1">
      <c r="A1012" s="39"/>
      <c r="B1012" s="40"/>
      <c r="C1012" s="227" t="s">
        <v>1072</v>
      </c>
      <c r="D1012" s="227" t="s">
        <v>167</v>
      </c>
      <c r="E1012" s="228" t="s">
        <v>1073</v>
      </c>
      <c r="F1012" s="229" t="s">
        <v>1074</v>
      </c>
      <c r="G1012" s="230" t="s">
        <v>702</v>
      </c>
      <c r="H1012" s="231">
        <v>0.38900000000000001</v>
      </c>
      <c r="I1012" s="232"/>
      <c r="J1012" s="233">
        <f>ROUND(I1012*H1012,2)</f>
        <v>0</v>
      </c>
      <c r="K1012" s="229" t="s">
        <v>171</v>
      </c>
      <c r="L1012" s="45"/>
      <c r="M1012" s="234" t="s">
        <v>1</v>
      </c>
      <c r="N1012" s="235" t="s">
        <v>43</v>
      </c>
      <c r="O1012" s="92"/>
      <c r="P1012" s="236">
        <f>O1012*H1012</f>
        <v>0</v>
      </c>
      <c r="Q1012" s="236">
        <v>0</v>
      </c>
      <c r="R1012" s="236">
        <f>Q1012*H1012</f>
        <v>0</v>
      </c>
      <c r="S1012" s="236">
        <v>0</v>
      </c>
      <c r="T1012" s="237">
        <f>S1012*H1012</f>
        <v>0</v>
      </c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R1012" s="238" t="s">
        <v>284</v>
      </c>
      <c r="AT1012" s="238" t="s">
        <v>167</v>
      </c>
      <c r="AU1012" s="238" t="s">
        <v>87</v>
      </c>
      <c r="AY1012" s="18" t="s">
        <v>165</v>
      </c>
      <c r="BE1012" s="239">
        <f>IF(N1012="základní",J1012,0)</f>
        <v>0</v>
      </c>
      <c r="BF1012" s="239">
        <f>IF(N1012="snížená",J1012,0)</f>
        <v>0</v>
      </c>
      <c r="BG1012" s="239">
        <f>IF(N1012="zákl. přenesená",J1012,0)</f>
        <v>0</v>
      </c>
      <c r="BH1012" s="239">
        <f>IF(N1012="sníž. přenesená",J1012,0)</f>
        <v>0</v>
      </c>
      <c r="BI1012" s="239">
        <f>IF(N1012="nulová",J1012,0)</f>
        <v>0</v>
      </c>
      <c r="BJ1012" s="18" t="s">
        <v>85</v>
      </c>
      <c r="BK1012" s="239">
        <f>ROUND(I1012*H1012,2)</f>
        <v>0</v>
      </c>
      <c r="BL1012" s="18" t="s">
        <v>284</v>
      </c>
      <c r="BM1012" s="238" t="s">
        <v>1075</v>
      </c>
    </row>
    <row r="1013" s="12" customFormat="1" ht="22.8" customHeight="1">
      <c r="A1013" s="12"/>
      <c r="B1013" s="211"/>
      <c r="C1013" s="212"/>
      <c r="D1013" s="213" t="s">
        <v>77</v>
      </c>
      <c r="E1013" s="225" t="s">
        <v>1076</v>
      </c>
      <c r="F1013" s="225" t="s">
        <v>1077</v>
      </c>
      <c r="G1013" s="212"/>
      <c r="H1013" s="212"/>
      <c r="I1013" s="215"/>
      <c r="J1013" s="226">
        <f>BK1013</f>
        <v>0</v>
      </c>
      <c r="K1013" s="212"/>
      <c r="L1013" s="217"/>
      <c r="M1013" s="218"/>
      <c r="N1013" s="219"/>
      <c r="O1013" s="219"/>
      <c r="P1013" s="220">
        <f>SUM(P1014:P1019)</f>
        <v>0</v>
      </c>
      <c r="Q1013" s="219"/>
      <c r="R1013" s="220">
        <f>SUM(R1014:R1019)</f>
        <v>0.86599999999999999</v>
      </c>
      <c r="S1013" s="219"/>
      <c r="T1013" s="221">
        <f>SUM(T1014:T1019)</f>
        <v>0</v>
      </c>
      <c r="U1013" s="12"/>
      <c r="V1013" s="12"/>
      <c r="W1013" s="12"/>
      <c r="X1013" s="12"/>
      <c r="Y1013" s="12"/>
      <c r="Z1013" s="12"/>
      <c r="AA1013" s="12"/>
      <c r="AB1013" s="12"/>
      <c r="AC1013" s="12"/>
      <c r="AD1013" s="12"/>
      <c r="AE1013" s="12"/>
      <c r="AR1013" s="222" t="s">
        <v>87</v>
      </c>
      <c r="AT1013" s="223" t="s">
        <v>77</v>
      </c>
      <c r="AU1013" s="223" t="s">
        <v>85</v>
      </c>
      <c r="AY1013" s="222" t="s">
        <v>165</v>
      </c>
      <c r="BK1013" s="224">
        <f>SUM(BK1014:BK1019)</f>
        <v>0</v>
      </c>
    </row>
    <row r="1014" s="2" customFormat="1" ht="44.25" customHeight="1">
      <c r="A1014" s="39"/>
      <c r="B1014" s="40"/>
      <c r="C1014" s="227" t="s">
        <v>1078</v>
      </c>
      <c r="D1014" s="227" t="s">
        <v>167</v>
      </c>
      <c r="E1014" s="228" t="s">
        <v>1079</v>
      </c>
      <c r="F1014" s="229" t="s">
        <v>1080</v>
      </c>
      <c r="G1014" s="230" t="s">
        <v>1081</v>
      </c>
      <c r="H1014" s="231">
        <v>86.599999999999994</v>
      </c>
      <c r="I1014" s="232"/>
      <c r="J1014" s="233">
        <f>ROUND(I1014*H1014,2)</f>
        <v>0</v>
      </c>
      <c r="K1014" s="229" t="s">
        <v>1</v>
      </c>
      <c r="L1014" s="45"/>
      <c r="M1014" s="234" t="s">
        <v>1</v>
      </c>
      <c r="N1014" s="235" t="s">
        <v>43</v>
      </c>
      <c r="O1014" s="92"/>
      <c r="P1014" s="236">
        <f>O1014*H1014</f>
        <v>0</v>
      </c>
      <c r="Q1014" s="236">
        <v>0.01</v>
      </c>
      <c r="R1014" s="236">
        <f>Q1014*H1014</f>
        <v>0.86599999999999999</v>
      </c>
      <c r="S1014" s="236">
        <v>0</v>
      </c>
      <c r="T1014" s="237">
        <f>S1014*H1014</f>
        <v>0</v>
      </c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R1014" s="238" t="s">
        <v>284</v>
      </c>
      <c r="AT1014" s="238" t="s">
        <v>167</v>
      </c>
      <c r="AU1014" s="238" t="s">
        <v>87</v>
      </c>
      <c r="AY1014" s="18" t="s">
        <v>165</v>
      </c>
      <c r="BE1014" s="239">
        <f>IF(N1014="základní",J1014,0)</f>
        <v>0</v>
      </c>
      <c r="BF1014" s="239">
        <f>IF(N1014="snížená",J1014,0)</f>
        <v>0</v>
      </c>
      <c r="BG1014" s="239">
        <f>IF(N1014="zákl. přenesená",J1014,0)</f>
        <v>0</v>
      </c>
      <c r="BH1014" s="239">
        <f>IF(N1014="sníž. přenesená",J1014,0)</f>
        <v>0</v>
      </c>
      <c r="BI1014" s="239">
        <f>IF(N1014="nulová",J1014,0)</f>
        <v>0</v>
      </c>
      <c r="BJ1014" s="18" t="s">
        <v>85</v>
      </c>
      <c r="BK1014" s="239">
        <f>ROUND(I1014*H1014,2)</f>
        <v>0</v>
      </c>
      <c r="BL1014" s="18" t="s">
        <v>284</v>
      </c>
      <c r="BM1014" s="238" t="s">
        <v>1082</v>
      </c>
    </row>
    <row r="1015" s="13" customFormat="1">
      <c r="A1015" s="13"/>
      <c r="B1015" s="240"/>
      <c r="C1015" s="241"/>
      <c r="D1015" s="242" t="s">
        <v>174</v>
      </c>
      <c r="E1015" s="243" t="s">
        <v>1</v>
      </c>
      <c r="F1015" s="244" t="s">
        <v>202</v>
      </c>
      <c r="G1015" s="241"/>
      <c r="H1015" s="243" t="s">
        <v>1</v>
      </c>
      <c r="I1015" s="245"/>
      <c r="J1015" s="241"/>
      <c r="K1015" s="241"/>
      <c r="L1015" s="246"/>
      <c r="M1015" s="247"/>
      <c r="N1015" s="248"/>
      <c r="O1015" s="248"/>
      <c r="P1015" s="248"/>
      <c r="Q1015" s="248"/>
      <c r="R1015" s="248"/>
      <c r="S1015" s="248"/>
      <c r="T1015" s="249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50" t="s">
        <v>174</v>
      </c>
      <c r="AU1015" s="250" t="s">
        <v>87</v>
      </c>
      <c r="AV1015" s="13" t="s">
        <v>85</v>
      </c>
      <c r="AW1015" s="13" t="s">
        <v>34</v>
      </c>
      <c r="AX1015" s="13" t="s">
        <v>78</v>
      </c>
      <c r="AY1015" s="250" t="s">
        <v>165</v>
      </c>
    </row>
    <row r="1016" s="14" customFormat="1">
      <c r="A1016" s="14"/>
      <c r="B1016" s="251"/>
      <c r="C1016" s="252"/>
      <c r="D1016" s="242" t="s">
        <v>174</v>
      </c>
      <c r="E1016" s="253" t="s">
        <v>1</v>
      </c>
      <c r="F1016" s="254" t="s">
        <v>1083</v>
      </c>
      <c r="G1016" s="252"/>
      <c r="H1016" s="255">
        <v>43.799999999999997</v>
      </c>
      <c r="I1016" s="256"/>
      <c r="J1016" s="252"/>
      <c r="K1016" s="252"/>
      <c r="L1016" s="257"/>
      <c r="M1016" s="258"/>
      <c r="N1016" s="259"/>
      <c r="O1016" s="259"/>
      <c r="P1016" s="259"/>
      <c r="Q1016" s="259"/>
      <c r="R1016" s="259"/>
      <c r="S1016" s="259"/>
      <c r="T1016" s="260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61" t="s">
        <v>174</v>
      </c>
      <c r="AU1016" s="261" t="s">
        <v>87</v>
      </c>
      <c r="AV1016" s="14" t="s">
        <v>87</v>
      </c>
      <c r="AW1016" s="14" t="s">
        <v>34</v>
      </c>
      <c r="AX1016" s="14" t="s">
        <v>78</v>
      </c>
      <c r="AY1016" s="261" t="s">
        <v>165</v>
      </c>
    </row>
    <row r="1017" s="13" customFormat="1">
      <c r="A1017" s="13"/>
      <c r="B1017" s="240"/>
      <c r="C1017" s="241"/>
      <c r="D1017" s="242" t="s">
        <v>174</v>
      </c>
      <c r="E1017" s="243" t="s">
        <v>1</v>
      </c>
      <c r="F1017" s="244" t="s">
        <v>206</v>
      </c>
      <c r="G1017" s="241"/>
      <c r="H1017" s="243" t="s">
        <v>1</v>
      </c>
      <c r="I1017" s="245"/>
      <c r="J1017" s="241"/>
      <c r="K1017" s="241"/>
      <c r="L1017" s="246"/>
      <c r="M1017" s="247"/>
      <c r="N1017" s="248"/>
      <c r="O1017" s="248"/>
      <c r="P1017" s="248"/>
      <c r="Q1017" s="248"/>
      <c r="R1017" s="248"/>
      <c r="S1017" s="248"/>
      <c r="T1017" s="249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50" t="s">
        <v>174</v>
      </c>
      <c r="AU1017" s="250" t="s">
        <v>87</v>
      </c>
      <c r="AV1017" s="13" t="s">
        <v>85</v>
      </c>
      <c r="AW1017" s="13" t="s">
        <v>34</v>
      </c>
      <c r="AX1017" s="13" t="s">
        <v>78</v>
      </c>
      <c r="AY1017" s="250" t="s">
        <v>165</v>
      </c>
    </row>
    <row r="1018" s="14" customFormat="1">
      <c r="A1018" s="14"/>
      <c r="B1018" s="251"/>
      <c r="C1018" s="252"/>
      <c r="D1018" s="242" t="s">
        <v>174</v>
      </c>
      <c r="E1018" s="253" t="s">
        <v>1</v>
      </c>
      <c r="F1018" s="254" t="s">
        <v>1084</v>
      </c>
      <c r="G1018" s="252"/>
      <c r="H1018" s="255">
        <v>42.799999999999997</v>
      </c>
      <c r="I1018" s="256"/>
      <c r="J1018" s="252"/>
      <c r="K1018" s="252"/>
      <c r="L1018" s="257"/>
      <c r="M1018" s="258"/>
      <c r="N1018" s="259"/>
      <c r="O1018" s="259"/>
      <c r="P1018" s="259"/>
      <c r="Q1018" s="259"/>
      <c r="R1018" s="259"/>
      <c r="S1018" s="259"/>
      <c r="T1018" s="260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61" t="s">
        <v>174</v>
      </c>
      <c r="AU1018" s="261" t="s">
        <v>87</v>
      </c>
      <c r="AV1018" s="14" t="s">
        <v>87</v>
      </c>
      <c r="AW1018" s="14" t="s">
        <v>34</v>
      </c>
      <c r="AX1018" s="14" t="s">
        <v>78</v>
      </c>
      <c r="AY1018" s="261" t="s">
        <v>165</v>
      </c>
    </row>
    <row r="1019" s="15" customFormat="1">
      <c r="A1019" s="15"/>
      <c r="B1019" s="262"/>
      <c r="C1019" s="263"/>
      <c r="D1019" s="242" t="s">
        <v>174</v>
      </c>
      <c r="E1019" s="264" t="s">
        <v>1</v>
      </c>
      <c r="F1019" s="265" t="s">
        <v>189</v>
      </c>
      <c r="G1019" s="263"/>
      <c r="H1019" s="266">
        <v>86.599999999999994</v>
      </c>
      <c r="I1019" s="267"/>
      <c r="J1019" s="263"/>
      <c r="K1019" s="263"/>
      <c r="L1019" s="268"/>
      <c r="M1019" s="269"/>
      <c r="N1019" s="270"/>
      <c r="O1019" s="270"/>
      <c r="P1019" s="270"/>
      <c r="Q1019" s="270"/>
      <c r="R1019" s="270"/>
      <c r="S1019" s="270"/>
      <c r="T1019" s="271"/>
      <c r="U1019" s="15"/>
      <c r="V1019" s="15"/>
      <c r="W1019" s="15"/>
      <c r="X1019" s="15"/>
      <c r="Y1019" s="15"/>
      <c r="Z1019" s="15"/>
      <c r="AA1019" s="15"/>
      <c r="AB1019" s="15"/>
      <c r="AC1019" s="15"/>
      <c r="AD1019" s="15"/>
      <c r="AE1019" s="15"/>
      <c r="AT1019" s="272" t="s">
        <v>174</v>
      </c>
      <c r="AU1019" s="272" t="s">
        <v>87</v>
      </c>
      <c r="AV1019" s="15" t="s">
        <v>172</v>
      </c>
      <c r="AW1019" s="15" t="s">
        <v>34</v>
      </c>
      <c r="AX1019" s="15" t="s">
        <v>85</v>
      </c>
      <c r="AY1019" s="272" t="s">
        <v>165</v>
      </c>
    </row>
    <row r="1020" s="12" customFormat="1" ht="22.8" customHeight="1">
      <c r="A1020" s="12"/>
      <c r="B1020" s="211"/>
      <c r="C1020" s="212"/>
      <c r="D1020" s="213" t="s">
        <v>77</v>
      </c>
      <c r="E1020" s="225" t="s">
        <v>1085</v>
      </c>
      <c r="F1020" s="225" t="s">
        <v>1086</v>
      </c>
      <c r="G1020" s="212"/>
      <c r="H1020" s="212"/>
      <c r="I1020" s="215"/>
      <c r="J1020" s="226">
        <f>BK1020</f>
        <v>0</v>
      </c>
      <c r="K1020" s="212"/>
      <c r="L1020" s="217"/>
      <c r="M1020" s="218"/>
      <c r="N1020" s="219"/>
      <c r="O1020" s="219"/>
      <c r="P1020" s="220">
        <f>SUM(P1021:P1069)</f>
        <v>0</v>
      </c>
      <c r="Q1020" s="219"/>
      <c r="R1020" s="220">
        <f>SUM(R1021:R1069)</f>
        <v>0.073854000000000003</v>
      </c>
      <c r="S1020" s="219"/>
      <c r="T1020" s="221">
        <f>SUM(T1021:T1069)</f>
        <v>0.39900000000000002</v>
      </c>
      <c r="U1020" s="12"/>
      <c r="V1020" s="12"/>
      <c r="W1020" s="12"/>
      <c r="X1020" s="12"/>
      <c r="Y1020" s="12"/>
      <c r="Z1020" s="12"/>
      <c r="AA1020" s="12"/>
      <c r="AB1020" s="12"/>
      <c r="AC1020" s="12"/>
      <c r="AD1020" s="12"/>
      <c r="AE1020" s="12"/>
      <c r="AR1020" s="222" t="s">
        <v>87</v>
      </c>
      <c r="AT1020" s="223" t="s">
        <v>77</v>
      </c>
      <c r="AU1020" s="223" t="s">
        <v>85</v>
      </c>
      <c r="AY1020" s="222" t="s">
        <v>165</v>
      </c>
      <c r="BK1020" s="224">
        <f>SUM(BK1021:BK1069)</f>
        <v>0</v>
      </c>
    </row>
    <row r="1021" s="2" customFormat="1" ht="44.25" customHeight="1">
      <c r="A1021" s="39"/>
      <c r="B1021" s="40"/>
      <c r="C1021" s="227" t="s">
        <v>1087</v>
      </c>
      <c r="D1021" s="227" t="s">
        <v>167</v>
      </c>
      <c r="E1021" s="228" t="s">
        <v>1088</v>
      </c>
      <c r="F1021" s="229" t="s">
        <v>1089</v>
      </c>
      <c r="G1021" s="230" t="s">
        <v>385</v>
      </c>
      <c r="H1021" s="231">
        <v>1</v>
      </c>
      <c r="I1021" s="232"/>
      <c r="J1021" s="233">
        <f>ROUND(I1021*H1021,2)</f>
        <v>0</v>
      </c>
      <c r="K1021" s="229" t="s">
        <v>1</v>
      </c>
      <c r="L1021" s="45"/>
      <c r="M1021" s="234" t="s">
        <v>1</v>
      </c>
      <c r="N1021" s="235" t="s">
        <v>43</v>
      </c>
      <c r="O1021" s="92"/>
      <c r="P1021" s="236">
        <f>O1021*H1021</f>
        <v>0</v>
      </c>
      <c r="Q1021" s="236">
        <v>0</v>
      </c>
      <c r="R1021" s="236">
        <f>Q1021*H1021</f>
        <v>0</v>
      </c>
      <c r="S1021" s="236">
        <v>0</v>
      </c>
      <c r="T1021" s="237">
        <f>S1021*H1021</f>
        <v>0</v>
      </c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R1021" s="238" t="s">
        <v>284</v>
      </c>
      <c r="AT1021" s="238" t="s">
        <v>167</v>
      </c>
      <c r="AU1021" s="238" t="s">
        <v>87</v>
      </c>
      <c r="AY1021" s="18" t="s">
        <v>165</v>
      </c>
      <c r="BE1021" s="239">
        <f>IF(N1021="základní",J1021,0)</f>
        <v>0</v>
      </c>
      <c r="BF1021" s="239">
        <f>IF(N1021="snížená",J1021,0)</f>
        <v>0</v>
      </c>
      <c r="BG1021" s="239">
        <f>IF(N1021="zákl. přenesená",J1021,0)</f>
        <v>0</v>
      </c>
      <c r="BH1021" s="239">
        <f>IF(N1021="sníž. přenesená",J1021,0)</f>
        <v>0</v>
      </c>
      <c r="BI1021" s="239">
        <f>IF(N1021="nulová",J1021,0)</f>
        <v>0</v>
      </c>
      <c r="BJ1021" s="18" t="s">
        <v>85</v>
      </c>
      <c r="BK1021" s="239">
        <f>ROUND(I1021*H1021,2)</f>
        <v>0</v>
      </c>
      <c r="BL1021" s="18" t="s">
        <v>284</v>
      </c>
      <c r="BM1021" s="238" t="s">
        <v>1090</v>
      </c>
    </row>
    <row r="1022" s="2" customFormat="1" ht="37.8" customHeight="1">
      <c r="A1022" s="39"/>
      <c r="B1022" s="40"/>
      <c r="C1022" s="227" t="s">
        <v>1091</v>
      </c>
      <c r="D1022" s="227" t="s">
        <v>167</v>
      </c>
      <c r="E1022" s="228" t="s">
        <v>1092</v>
      </c>
      <c r="F1022" s="229" t="s">
        <v>1093</v>
      </c>
      <c r="G1022" s="230" t="s">
        <v>198</v>
      </c>
      <c r="H1022" s="231">
        <v>47.819000000000003</v>
      </c>
      <c r="I1022" s="232"/>
      <c r="J1022" s="233">
        <f>ROUND(I1022*H1022,2)</f>
        <v>0</v>
      </c>
      <c r="K1022" s="229" t="s">
        <v>1</v>
      </c>
      <c r="L1022" s="45"/>
      <c r="M1022" s="234" t="s">
        <v>1</v>
      </c>
      <c r="N1022" s="235" t="s">
        <v>43</v>
      </c>
      <c r="O1022" s="92"/>
      <c r="P1022" s="236">
        <f>O1022*H1022</f>
        <v>0</v>
      </c>
      <c r="Q1022" s="236">
        <v>0</v>
      </c>
      <c r="R1022" s="236">
        <f>Q1022*H1022</f>
        <v>0</v>
      </c>
      <c r="S1022" s="236">
        <v>0</v>
      </c>
      <c r="T1022" s="237">
        <f>S1022*H1022</f>
        <v>0</v>
      </c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  <c r="AR1022" s="238" t="s">
        <v>284</v>
      </c>
      <c r="AT1022" s="238" t="s">
        <v>167</v>
      </c>
      <c r="AU1022" s="238" t="s">
        <v>87</v>
      </c>
      <c r="AY1022" s="18" t="s">
        <v>165</v>
      </c>
      <c r="BE1022" s="239">
        <f>IF(N1022="základní",J1022,0)</f>
        <v>0</v>
      </c>
      <c r="BF1022" s="239">
        <f>IF(N1022="snížená",J1022,0)</f>
        <v>0</v>
      </c>
      <c r="BG1022" s="239">
        <f>IF(N1022="zákl. přenesená",J1022,0)</f>
        <v>0</v>
      </c>
      <c r="BH1022" s="239">
        <f>IF(N1022="sníž. přenesená",J1022,0)</f>
        <v>0</v>
      </c>
      <c r="BI1022" s="239">
        <f>IF(N1022="nulová",J1022,0)</f>
        <v>0</v>
      </c>
      <c r="BJ1022" s="18" t="s">
        <v>85</v>
      </c>
      <c r="BK1022" s="239">
        <f>ROUND(I1022*H1022,2)</f>
        <v>0</v>
      </c>
      <c r="BL1022" s="18" t="s">
        <v>284</v>
      </c>
      <c r="BM1022" s="238" t="s">
        <v>1094</v>
      </c>
    </row>
    <row r="1023" s="13" customFormat="1">
      <c r="A1023" s="13"/>
      <c r="B1023" s="240"/>
      <c r="C1023" s="241"/>
      <c r="D1023" s="242" t="s">
        <v>174</v>
      </c>
      <c r="E1023" s="243" t="s">
        <v>1</v>
      </c>
      <c r="F1023" s="244" t="s">
        <v>1095</v>
      </c>
      <c r="G1023" s="241"/>
      <c r="H1023" s="243" t="s">
        <v>1</v>
      </c>
      <c r="I1023" s="245"/>
      <c r="J1023" s="241"/>
      <c r="K1023" s="241"/>
      <c r="L1023" s="246"/>
      <c r="M1023" s="247"/>
      <c r="N1023" s="248"/>
      <c r="O1023" s="248"/>
      <c r="P1023" s="248"/>
      <c r="Q1023" s="248"/>
      <c r="R1023" s="248"/>
      <c r="S1023" s="248"/>
      <c r="T1023" s="249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50" t="s">
        <v>174</v>
      </c>
      <c r="AU1023" s="250" t="s">
        <v>87</v>
      </c>
      <c r="AV1023" s="13" t="s">
        <v>85</v>
      </c>
      <c r="AW1023" s="13" t="s">
        <v>34</v>
      </c>
      <c r="AX1023" s="13" t="s">
        <v>78</v>
      </c>
      <c r="AY1023" s="250" t="s">
        <v>165</v>
      </c>
    </row>
    <row r="1024" s="14" customFormat="1">
      <c r="A1024" s="14"/>
      <c r="B1024" s="251"/>
      <c r="C1024" s="252"/>
      <c r="D1024" s="242" t="s">
        <v>174</v>
      </c>
      <c r="E1024" s="253" t="s">
        <v>1</v>
      </c>
      <c r="F1024" s="254" t="s">
        <v>1096</v>
      </c>
      <c r="G1024" s="252"/>
      <c r="H1024" s="255">
        <v>47.819000000000003</v>
      </c>
      <c r="I1024" s="256"/>
      <c r="J1024" s="252"/>
      <c r="K1024" s="252"/>
      <c r="L1024" s="257"/>
      <c r="M1024" s="258"/>
      <c r="N1024" s="259"/>
      <c r="O1024" s="259"/>
      <c r="P1024" s="259"/>
      <c r="Q1024" s="259"/>
      <c r="R1024" s="259"/>
      <c r="S1024" s="259"/>
      <c r="T1024" s="260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61" t="s">
        <v>174</v>
      </c>
      <c r="AU1024" s="261" t="s">
        <v>87</v>
      </c>
      <c r="AV1024" s="14" t="s">
        <v>87</v>
      </c>
      <c r="AW1024" s="14" t="s">
        <v>34</v>
      </c>
      <c r="AX1024" s="14" t="s">
        <v>78</v>
      </c>
      <c r="AY1024" s="261" t="s">
        <v>165</v>
      </c>
    </row>
    <row r="1025" s="15" customFormat="1">
      <c r="A1025" s="15"/>
      <c r="B1025" s="262"/>
      <c r="C1025" s="263"/>
      <c r="D1025" s="242" t="s">
        <v>174</v>
      </c>
      <c r="E1025" s="264" t="s">
        <v>1</v>
      </c>
      <c r="F1025" s="265" t="s">
        <v>189</v>
      </c>
      <c r="G1025" s="263"/>
      <c r="H1025" s="266">
        <v>47.819000000000003</v>
      </c>
      <c r="I1025" s="267"/>
      <c r="J1025" s="263"/>
      <c r="K1025" s="263"/>
      <c r="L1025" s="268"/>
      <c r="M1025" s="269"/>
      <c r="N1025" s="270"/>
      <c r="O1025" s="270"/>
      <c r="P1025" s="270"/>
      <c r="Q1025" s="270"/>
      <c r="R1025" s="270"/>
      <c r="S1025" s="270"/>
      <c r="T1025" s="271"/>
      <c r="U1025" s="15"/>
      <c r="V1025" s="15"/>
      <c r="W1025" s="15"/>
      <c r="X1025" s="15"/>
      <c r="Y1025" s="15"/>
      <c r="Z1025" s="15"/>
      <c r="AA1025" s="15"/>
      <c r="AB1025" s="15"/>
      <c r="AC1025" s="15"/>
      <c r="AD1025" s="15"/>
      <c r="AE1025" s="15"/>
      <c r="AT1025" s="272" t="s">
        <v>174</v>
      </c>
      <c r="AU1025" s="272" t="s">
        <v>87</v>
      </c>
      <c r="AV1025" s="15" t="s">
        <v>172</v>
      </c>
      <c r="AW1025" s="15" t="s">
        <v>34</v>
      </c>
      <c r="AX1025" s="15" t="s">
        <v>85</v>
      </c>
      <c r="AY1025" s="272" t="s">
        <v>165</v>
      </c>
    </row>
    <row r="1026" s="2" customFormat="1" ht="37.8" customHeight="1">
      <c r="A1026" s="39"/>
      <c r="B1026" s="40"/>
      <c r="C1026" s="227" t="s">
        <v>1097</v>
      </c>
      <c r="D1026" s="227" t="s">
        <v>167</v>
      </c>
      <c r="E1026" s="228" t="s">
        <v>1098</v>
      </c>
      <c r="F1026" s="229" t="s">
        <v>1093</v>
      </c>
      <c r="G1026" s="230" t="s">
        <v>198</v>
      </c>
      <c r="H1026" s="231">
        <v>75.939999999999998</v>
      </c>
      <c r="I1026" s="232"/>
      <c r="J1026" s="233">
        <f>ROUND(I1026*H1026,2)</f>
        <v>0</v>
      </c>
      <c r="K1026" s="229" t="s">
        <v>1</v>
      </c>
      <c r="L1026" s="45"/>
      <c r="M1026" s="234" t="s">
        <v>1</v>
      </c>
      <c r="N1026" s="235" t="s">
        <v>43</v>
      </c>
      <c r="O1026" s="92"/>
      <c r="P1026" s="236">
        <f>O1026*H1026</f>
        <v>0</v>
      </c>
      <c r="Q1026" s="236">
        <v>0</v>
      </c>
      <c r="R1026" s="236">
        <f>Q1026*H1026</f>
        <v>0</v>
      </c>
      <c r="S1026" s="236">
        <v>0</v>
      </c>
      <c r="T1026" s="237">
        <f>S1026*H1026</f>
        <v>0</v>
      </c>
      <c r="U1026" s="39"/>
      <c r="V1026" s="39"/>
      <c r="W1026" s="39"/>
      <c r="X1026" s="39"/>
      <c r="Y1026" s="39"/>
      <c r="Z1026" s="39"/>
      <c r="AA1026" s="39"/>
      <c r="AB1026" s="39"/>
      <c r="AC1026" s="39"/>
      <c r="AD1026" s="39"/>
      <c r="AE1026" s="39"/>
      <c r="AR1026" s="238" t="s">
        <v>284</v>
      </c>
      <c r="AT1026" s="238" t="s">
        <v>167</v>
      </c>
      <c r="AU1026" s="238" t="s">
        <v>87</v>
      </c>
      <c r="AY1026" s="18" t="s">
        <v>165</v>
      </c>
      <c r="BE1026" s="239">
        <f>IF(N1026="základní",J1026,0)</f>
        <v>0</v>
      </c>
      <c r="BF1026" s="239">
        <f>IF(N1026="snížená",J1026,0)</f>
        <v>0</v>
      </c>
      <c r="BG1026" s="239">
        <f>IF(N1026="zákl. přenesená",J1026,0)</f>
        <v>0</v>
      </c>
      <c r="BH1026" s="239">
        <f>IF(N1026="sníž. přenesená",J1026,0)</f>
        <v>0</v>
      </c>
      <c r="BI1026" s="239">
        <f>IF(N1026="nulová",J1026,0)</f>
        <v>0</v>
      </c>
      <c r="BJ1026" s="18" t="s">
        <v>85</v>
      </c>
      <c r="BK1026" s="239">
        <f>ROUND(I1026*H1026,2)</f>
        <v>0</v>
      </c>
      <c r="BL1026" s="18" t="s">
        <v>284</v>
      </c>
      <c r="BM1026" s="238" t="s">
        <v>1099</v>
      </c>
    </row>
    <row r="1027" s="13" customFormat="1">
      <c r="A1027" s="13"/>
      <c r="B1027" s="240"/>
      <c r="C1027" s="241"/>
      <c r="D1027" s="242" t="s">
        <v>174</v>
      </c>
      <c r="E1027" s="243" t="s">
        <v>1</v>
      </c>
      <c r="F1027" s="244" t="s">
        <v>1100</v>
      </c>
      <c r="G1027" s="241"/>
      <c r="H1027" s="243" t="s">
        <v>1</v>
      </c>
      <c r="I1027" s="245"/>
      <c r="J1027" s="241"/>
      <c r="K1027" s="241"/>
      <c r="L1027" s="246"/>
      <c r="M1027" s="247"/>
      <c r="N1027" s="248"/>
      <c r="O1027" s="248"/>
      <c r="P1027" s="248"/>
      <c r="Q1027" s="248"/>
      <c r="R1027" s="248"/>
      <c r="S1027" s="248"/>
      <c r="T1027" s="249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50" t="s">
        <v>174</v>
      </c>
      <c r="AU1027" s="250" t="s">
        <v>87</v>
      </c>
      <c r="AV1027" s="13" t="s">
        <v>85</v>
      </c>
      <c r="AW1027" s="13" t="s">
        <v>34</v>
      </c>
      <c r="AX1027" s="13" t="s">
        <v>78</v>
      </c>
      <c r="AY1027" s="250" t="s">
        <v>165</v>
      </c>
    </row>
    <row r="1028" s="14" customFormat="1">
      <c r="A1028" s="14"/>
      <c r="B1028" s="251"/>
      <c r="C1028" s="252"/>
      <c r="D1028" s="242" t="s">
        <v>174</v>
      </c>
      <c r="E1028" s="253" t="s">
        <v>1</v>
      </c>
      <c r="F1028" s="254" t="s">
        <v>1101</v>
      </c>
      <c r="G1028" s="252"/>
      <c r="H1028" s="255">
        <v>75.939999999999998</v>
      </c>
      <c r="I1028" s="256"/>
      <c r="J1028" s="252"/>
      <c r="K1028" s="252"/>
      <c r="L1028" s="257"/>
      <c r="M1028" s="258"/>
      <c r="N1028" s="259"/>
      <c r="O1028" s="259"/>
      <c r="P1028" s="259"/>
      <c r="Q1028" s="259"/>
      <c r="R1028" s="259"/>
      <c r="S1028" s="259"/>
      <c r="T1028" s="260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61" t="s">
        <v>174</v>
      </c>
      <c r="AU1028" s="261" t="s">
        <v>87</v>
      </c>
      <c r="AV1028" s="14" t="s">
        <v>87</v>
      </c>
      <c r="AW1028" s="14" t="s">
        <v>34</v>
      </c>
      <c r="AX1028" s="14" t="s">
        <v>78</v>
      </c>
      <c r="AY1028" s="261" t="s">
        <v>165</v>
      </c>
    </row>
    <row r="1029" s="15" customFormat="1">
      <c r="A1029" s="15"/>
      <c r="B1029" s="262"/>
      <c r="C1029" s="263"/>
      <c r="D1029" s="242" t="s">
        <v>174</v>
      </c>
      <c r="E1029" s="264" t="s">
        <v>1</v>
      </c>
      <c r="F1029" s="265" t="s">
        <v>189</v>
      </c>
      <c r="G1029" s="263"/>
      <c r="H1029" s="266">
        <v>75.939999999999998</v>
      </c>
      <c r="I1029" s="267"/>
      <c r="J1029" s="263"/>
      <c r="K1029" s="263"/>
      <c r="L1029" s="268"/>
      <c r="M1029" s="269"/>
      <c r="N1029" s="270"/>
      <c r="O1029" s="270"/>
      <c r="P1029" s="270"/>
      <c r="Q1029" s="270"/>
      <c r="R1029" s="270"/>
      <c r="S1029" s="270"/>
      <c r="T1029" s="271"/>
      <c r="U1029" s="15"/>
      <c r="V1029" s="15"/>
      <c r="W1029" s="15"/>
      <c r="X1029" s="15"/>
      <c r="Y1029" s="15"/>
      <c r="Z1029" s="15"/>
      <c r="AA1029" s="15"/>
      <c r="AB1029" s="15"/>
      <c r="AC1029" s="15"/>
      <c r="AD1029" s="15"/>
      <c r="AE1029" s="15"/>
      <c r="AT1029" s="272" t="s">
        <v>174</v>
      </c>
      <c r="AU1029" s="272" t="s">
        <v>87</v>
      </c>
      <c r="AV1029" s="15" t="s">
        <v>172</v>
      </c>
      <c r="AW1029" s="15" t="s">
        <v>34</v>
      </c>
      <c r="AX1029" s="15" t="s">
        <v>85</v>
      </c>
      <c r="AY1029" s="272" t="s">
        <v>165</v>
      </c>
    </row>
    <row r="1030" s="2" customFormat="1" ht="37.8" customHeight="1">
      <c r="A1030" s="39"/>
      <c r="B1030" s="40"/>
      <c r="C1030" s="227" t="s">
        <v>1102</v>
      </c>
      <c r="D1030" s="227" t="s">
        <v>167</v>
      </c>
      <c r="E1030" s="228" t="s">
        <v>1103</v>
      </c>
      <c r="F1030" s="229" t="s">
        <v>1093</v>
      </c>
      <c r="G1030" s="230" t="s">
        <v>198</v>
      </c>
      <c r="H1030" s="231">
        <v>64.759</v>
      </c>
      <c r="I1030" s="232"/>
      <c r="J1030" s="233">
        <f>ROUND(I1030*H1030,2)</f>
        <v>0</v>
      </c>
      <c r="K1030" s="229" t="s">
        <v>1</v>
      </c>
      <c r="L1030" s="45"/>
      <c r="M1030" s="234" t="s">
        <v>1</v>
      </c>
      <c r="N1030" s="235" t="s">
        <v>43</v>
      </c>
      <c r="O1030" s="92"/>
      <c r="P1030" s="236">
        <f>O1030*H1030</f>
        <v>0</v>
      </c>
      <c r="Q1030" s="236">
        <v>0</v>
      </c>
      <c r="R1030" s="236">
        <f>Q1030*H1030</f>
        <v>0</v>
      </c>
      <c r="S1030" s="236">
        <v>0</v>
      </c>
      <c r="T1030" s="237">
        <f>S1030*H1030</f>
        <v>0</v>
      </c>
      <c r="U1030" s="39"/>
      <c r="V1030" s="39"/>
      <c r="W1030" s="39"/>
      <c r="X1030" s="39"/>
      <c r="Y1030" s="39"/>
      <c r="Z1030" s="39"/>
      <c r="AA1030" s="39"/>
      <c r="AB1030" s="39"/>
      <c r="AC1030" s="39"/>
      <c r="AD1030" s="39"/>
      <c r="AE1030" s="39"/>
      <c r="AR1030" s="238" t="s">
        <v>284</v>
      </c>
      <c r="AT1030" s="238" t="s">
        <v>167</v>
      </c>
      <c r="AU1030" s="238" t="s">
        <v>87</v>
      </c>
      <c r="AY1030" s="18" t="s">
        <v>165</v>
      </c>
      <c r="BE1030" s="239">
        <f>IF(N1030="základní",J1030,0)</f>
        <v>0</v>
      </c>
      <c r="BF1030" s="239">
        <f>IF(N1030="snížená",J1030,0)</f>
        <v>0</v>
      </c>
      <c r="BG1030" s="239">
        <f>IF(N1030="zákl. přenesená",J1030,0)</f>
        <v>0</v>
      </c>
      <c r="BH1030" s="239">
        <f>IF(N1030="sníž. přenesená",J1030,0)</f>
        <v>0</v>
      </c>
      <c r="BI1030" s="239">
        <f>IF(N1030="nulová",J1030,0)</f>
        <v>0</v>
      </c>
      <c r="BJ1030" s="18" t="s">
        <v>85</v>
      </c>
      <c r="BK1030" s="239">
        <f>ROUND(I1030*H1030,2)</f>
        <v>0</v>
      </c>
      <c r="BL1030" s="18" t="s">
        <v>284</v>
      </c>
      <c r="BM1030" s="238" t="s">
        <v>1104</v>
      </c>
    </row>
    <row r="1031" s="13" customFormat="1">
      <c r="A1031" s="13"/>
      <c r="B1031" s="240"/>
      <c r="C1031" s="241"/>
      <c r="D1031" s="242" t="s">
        <v>174</v>
      </c>
      <c r="E1031" s="243" t="s">
        <v>1</v>
      </c>
      <c r="F1031" s="244" t="s">
        <v>1105</v>
      </c>
      <c r="G1031" s="241"/>
      <c r="H1031" s="243" t="s">
        <v>1</v>
      </c>
      <c r="I1031" s="245"/>
      <c r="J1031" s="241"/>
      <c r="K1031" s="241"/>
      <c r="L1031" s="246"/>
      <c r="M1031" s="247"/>
      <c r="N1031" s="248"/>
      <c r="O1031" s="248"/>
      <c r="P1031" s="248"/>
      <c r="Q1031" s="248"/>
      <c r="R1031" s="248"/>
      <c r="S1031" s="248"/>
      <c r="T1031" s="249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50" t="s">
        <v>174</v>
      </c>
      <c r="AU1031" s="250" t="s">
        <v>87</v>
      </c>
      <c r="AV1031" s="13" t="s">
        <v>85</v>
      </c>
      <c r="AW1031" s="13" t="s">
        <v>34</v>
      </c>
      <c r="AX1031" s="13" t="s">
        <v>78</v>
      </c>
      <c r="AY1031" s="250" t="s">
        <v>165</v>
      </c>
    </row>
    <row r="1032" s="14" customFormat="1">
      <c r="A1032" s="14"/>
      <c r="B1032" s="251"/>
      <c r="C1032" s="252"/>
      <c r="D1032" s="242" t="s">
        <v>174</v>
      </c>
      <c r="E1032" s="253" t="s">
        <v>1</v>
      </c>
      <c r="F1032" s="254" t="s">
        <v>1106</v>
      </c>
      <c r="G1032" s="252"/>
      <c r="H1032" s="255">
        <v>64.759</v>
      </c>
      <c r="I1032" s="256"/>
      <c r="J1032" s="252"/>
      <c r="K1032" s="252"/>
      <c r="L1032" s="257"/>
      <c r="M1032" s="258"/>
      <c r="N1032" s="259"/>
      <c r="O1032" s="259"/>
      <c r="P1032" s="259"/>
      <c r="Q1032" s="259"/>
      <c r="R1032" s="259"/>
      <c r="S1032" s="259"/>
      <c r="T1032" s="260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61" t="s">
        <v>174</v>
      </c>
      <c r="AU1032" s="261" t="s">
        <v>87</v>
      </c>
      <c r="AV1032" s="14" t="s">
        <v>87</v>
      </c>
      <c r="AW1032" s="14" t="s">
        <v>34</v>
      </c>
      <c r="AX1032" s="14" t="s">
        <v>78</v>
      </c>
      <c r="AY1032" s="261" t="s">
        <v>165</v>
      </c>
    </row>
    <row r="1033" s="15" customFormat="1">
      <c r="A1033" s="15"/>
      <c r="B1033" s="262"/>
      <c r="C1033" s="263"/>
      <c r="D1033" s="242" t="s">
        <v>174</v>
      </c>
      <c r="E1033" s="264" t="s">
        <v>1</v>
      </c>
      <c r="F1033" s="265" t="s">
        <v>189</v>
      </c>
      <c r="G1033" s="263"/>
      <c r="H1033" s="266">
        <v>64.759</v>
      </c>
      <c r="I1033" s="267"/>
      <c r="J1033" s="263"/>
      <c r="K1033" s="263"/>
      <c r="L1033" s="268"/>
      <c r="M1033" s="269"/>
      <c r="N1033" s="270"/>
      <c r="O1033" s="270"/>
      <c r="P1033" s="270"/>
      <c r="Q1033" s="270"/>
      <c r="R1033" s="270"/>
      <c r="S1033" s="270"/>
      <c r="T1033" s="271"/>
      <c r="U1033" s="15"/>
      <c r="V1033" s="15"/>
      <c r="W1033" s="15"/>
      <c r="X1033" s="15"/>
      <c r="Y1033" s="15"/>
      <c r="Z1033" s="15"/>
      <c r="AA1033" s="15"/>
      <c r="AB1033" s="15"/>
      <c r="AC1033" s="15"/>
      <c r="AD1033" s="15"/>
      <c r="AE1033" s="15"/>
      <c r="AT1033" s="272" t="s">
        <v>174</v>
      </c>
      <c r="AU1033" s="272" t="s">
        <v>87</v>
      </c>
      <c r="AV1033" s="15" t="s">
        <v>172</v>
      </c>
      <c r="AW1033" s="15" t="s">
        <v>34</v>
      </c>
      <c r="AX1033" s="15" t="s">
        <v>85</v>
      </c>
      <c r="AY1033" s="272" t="s">
        <v>165</v>
      </c>
    </row>
    <row r="1034" s="2" customFormat="1" ht="37.8" customHeight="1">
      <c r="A1034" s="39"/>
      <c r="B1034" s="40"/>
      <c r="C1034" s="227" t="s">
        <v>1107</v>
      </c>
      <c r="D1034" s="227" t="s">
        <v>167</v>
      </c>
      <c r="E1034" s="228" t="s">
        <v>1108</v>
      </c>
      <c r="F1034" s="229" t="s">
        <v>1093</v>
      </c>
      <c r="G1034" s="230" t="s">
        <v>198</v>
      </c>
      <c r="H1034" s="231">
        <v>6.7830000000000004</v>
      </c>
      <c r="I1034" s="232"/>
      <c r="J1034" s="233">
        <f>ROUND(I1034*H1034,2)</f>
        <v>0</v>
      </c>
      <c r="K1034" s="229" t="s">
        <v>1</v>
      </c>
      <c r="L1034" s="45"/>
      <c r="M1034" s="234" t="s">
        <v>1</v>
      </c>
      <c r="N1034" s="235" t="s">
        <v>43</v>
      </c>
      <c r="O1034" s="92"/>
      <c r="P1034" s="236">
        <f>O1034*H1034</f>
        <v>0</v>
      </c>
      <c r="Q1034" s="236">
        <v>0</v>
      </c>
      <c r="R1034" s="236">
        <f>Q1034*H1034</f>
        <v>0</v>
      </c>
      <c r="S1034" s="236">
        <v>0</v>
      </c>
      <c r="T1034" s="237">
        <f>S1034*H1034</f>
        <v>0</v>
      </c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R1034" s="238" t="s">
        <v>284</v>
      </c>
      <c r="AT1034" s="238" t="s">
        <v>167</v>
      </c>
      <c r="AU1034" s="238" t="s">
        <v>87</v>
      </c>
      <c r="AY1034" s="18" t="s">
        <v>165</v>
      </c>
      <c r="BE1034" s="239">
        <f>IF(N1034="základní",J1034,0)</f>
        <v>0</v>
      </c>
      <c r="BF1034" s="239">
        <f>IF(N1034="snížená",J1034,0)</f>
        <v>0</v>
      </c>
      <c r="BG1034" s="239">
        <f>IF(N1034="zákl. přenesená",J1034,0)</f>
        <v>0</v>
      </c>
      <c r="BH1034" s="239">
        <f>IF(N1034="sníž. přenesená",J1034,0)</f>
        <v>0</v>
      </c>
      <c r="BI1034" s="239">
        <f>IF(N1034="nulová",J1034,0)</f>
        <v>0</v>
      </c>
      <c r="BJ1034" s="18" t="s">
        <v>85</v>
      </c>
      <c r="BK1034" s="239">
        <f>ROUND(I1034*H1034,2)</f>
        <v>0</v>
      </c>
      <c r="BL1034" s="18" t="s">
        <v>284</v>
      </c>
      <c r="BM1034" s="238" t="s">
        <v>1109</v>
      </c>
    </row>
    <row r="1035" s="13" customFormat="1">
      <c r="A1035" s="13"/>
      <c r="B1035" s="240"/>
      <c r="C1035" s="241"/>
      <c r="D1035" s="242" t="s">
        <v>174</v>
      </c>
      <c r="E1035" s="243" t="s">
        <v>1</v>
      </c>
      <c r="F1035" s="244" t="s">
        <v>1110</v>
      </c>
      <c r="G1035" s="241"/>
      <c r="H1035" s="243" t="s">
        <v>1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50" t="s">
        <v>174</v>
      </c>
      <c r="AU1035" s="250" t="s">
        <v>87</v>
      </c>
      <c r="AV1035" s="13" t="s">
        <v>85</v>
      </c>
      <c r="AW1035" s="13" t="s">
        <v>34</v>
      </c>
      <c r="AX1035" s="13" t="s">
        <v>78</v>
      </c>
      <c r="AY1035" s="250" t="s">
        <v>165</v>
      </c>
    </row>
    <row r="1036" s="14" customFormat="1">
      <c r="A1036" s="14"/>
      <c r="B1036" s="251"/>
      <c r="C1036" s="252"/>
      <c r="D1036" s="242" t="s">
        <v>174</v>
      </c>
      <c r="E1036" s="253" t="s">
        <v>1</v>
      </c>
      <c r="F1036" s="254" t="s">
        <v>1111</v>
      </c>
      <c r="G1036" s="252"/>
      <c r="H1036" s="255">
        <v>6.7830000000000004</v>
      </c>
      <c r="I1036" s="256"/>
      <c r="J1036" s="252"/>
      <c r="K1036" s="252"/>
      <c r="L1036" s="257"/>
      <c r="M1036" s="258"/>
      <c r="N1036" s="259"/>
      <c r="O1036" s="259"/>
      <c r="P1036" s="259"/>
      <c r="Q1036" s="259"/>
      <c r="R1036" s="259"/>
      <c r="S1036" s="259"/>
      <c r="T1036" s="260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61" t="s">
        <v>174</v>
      </c>
      <c r="AU1036" s="261" t="s">
        <v>87</v>
      </c>
      <c r="AV1036" s="14" t="s">
        <v>87</v>
      </c>
      <c r="AW1036" s="14" t="s">
        <v>34</v>
      </c>
      <c r="AX1036" s="14" t="s">
        <v>78</v>
      </c>
      <c r="AY1036" s="261" t="s">
        <v>165</v>
      </c>
    </row>
    <row r="1037" s="15" customFormat="1">
      <c r="A1037" s="15"/>
      <c r="B1037" s="262"/>
      <c r="C1037" s="263"/>
      <c r="D1037" s="242" t="s">
        <v>174</v>
      </c>
      <c r="E1037" s="264" t="s">
        <v>1</v>
      </c>
      <c r="F1037" s="265" t="s">
        <v>189</v>
      </c>
      <c r="G1037" s="263"/>
      <c r="H1037" s="266">
        <v>6.7830000000000004</v>
      </c>
      <c r="I1037" s="267"/>
      <c r="J1037" s="263"/>
      <c r="K1037" s="263"/>
      <c r="L1037" s="268"/>
      <c r="M1037" s="269"/>
      <c r="N1037" s="270"/>
      <c r="O1037" s="270"/>
      <c r="P1037" s="270"/>
      <c r="Q1037" s="270"/>
      <c r="R1037" s="270"/>
      <c r="S1037" s="270"/>
      <c r="T1037" s="271"/>
      <c r="U1037" s="15"/>
      <c r="V1037" s="15"/>
      <c r="W1037" s="15"/>
      <c r="X1037" s="15"/>
      <c r="Y1037" s="15"/>
      <c r="Z1037" s="15"/>
      <c r="AA1037" s="15"/>
      <c r="AB1037" s="15"/>
      <c r="AC1037" s="15"/>
      <c r="AD1037" s="15"/>
      <c r="AE1037" s="15"/>
      <c r="AT1037" s="272" t="s">
        <v>174</v>
      </c>
      <c r="AU1037" s="272" t="s">
        <v>87</v>
      </c>
      <c r="AV1037" s="15" t="s">
        <v>172</v>
      </c>
      <c r="AW1037" s="15" t="s">
        <v>34</v>
      </c>
      <c r="AX1037" s="15" t="s">
        <v>85</v>
      </c>
      <c r="AY1037" s="272" t="s">
        <v>165</v>
      </c>
    </row>
    <row r="1038" s="2" customFormat="1" ht="37.8" customHeight="1">
      <c r="A1038" s="39"/>
      <c r="B1038" s="40"/>
      <c r="C1038" s="227" t="s">
        <v>1112</v>
      </c>
      <c r="D1038" s="227" t="s">
        <v>167</v>
      </c>
      <c r="E1038" s="228" t="s">
        <v>1113</v>
      </c>
      <c r="F1038" s="229" t="s">
        <v>1093</v>
      </c>
      <c r="G1038" s="230" t="s">
        <v>198</v>
      </c>
      <c r="H1038" s="231">
        <v>6.7830000000000004</v>
      </c>
      <c r="I1038" s="232"/>
      <c r="J1038" s="233">
        <f>ROUND(I1038*H1038,2)</f>
        <v>0</v>
      </c>
      <c r="K1038" s="229" t="s">
        <v>1</v>
      </c>
      <c r="L1038" s="45"/>
      <c r="M1038" s="234" t="s">
        <v>1</v>
      </c>
      <c r="N1038" s="235" t="s">
        <v>43</v>
      </c>
      <c r="O1038" s="92"/>
      <c r="P1038" s="236">
        <f>O1038*H1038</f>
        <v>0</v>
      </c>
      <c r="Q1038" s="236">
        <v>0</v>
      </c>
      <c r="R1038" s="236">
        <f>Q1038*H1038</f>
        <v>0</v>
      </c>
      <c r="S1038" s="236">
        <v>0</v>
      </c>
      <c r="T1038" s="237">
        <f>S1038*H1038</f>
        <v>0</v>
      </c>
      <c r="U1038" s="39"/>
      <c r="V1038" s="39"/>
      <c r="W1038" s="39"/>
      <c r="X1038" s="39"/>
      <c r="Y1038" s="39"/>
      <c r="Z1038" s="39"/>
      <c r="AA1038" s="39"/>
      <c r="AB1038" s="39"/>
      <c r="AC1038" s="39"/>
      <c r="AD1038" s="39"/>
      <c r="AE1038" s="39"/>
      <c r="AR1038" s="238" t="s">
        <v>284</v>
      </c>
      <c r="AT1038" s="238" t="s">
        <v>167</v>
      </c>
      <c r="AU1038" s="238" t="s">
        <v>87</v>
      </c>
      <c r="AY1038" s="18" t="s">
        <v>165</v>
      </c>
      <c r="BE1038" s="239">
        <f>IF(N1038="základní",J1038,0)</f>
        <v>0</v>
      </c>
      <c r="BF1038" s="239">
        <f>IF(N1038="snížená",J1038,0)</f>
        <v>0</v>
      </c>
      <c r="BG1038" s="239">
        <f>IF(N1038="zákl. přenesená",J1038,0)</f>
        <v>0</v>
      </c>
      <c r="BH1038" s="239">
        <f>IF(N1038="sníž. přenesená",J1038,0)</f>
        <v>0</v>
      </c>
      <c r="BI1038" s="239">
        <f>IF(N1038="nulová",J1038,0)</f>
        <v>0</v>
      </c>
      <c r="BJ1038" s="18" t="s">
        <v>85</v>
      </c>
      <c r="BK1038" s="239">
        <f>ROUND(I1038*H1038,2)</f>
        <v>0</v>
      </c>
      <c r="BL1038" s="18" t="s">
        <v>284</v>
      </c>
      <c r="BM1038" s="238" t="s">
        <v>1114</v>
      </c>
    </row>
    <row r="1039" s="13" customFormat="1">
      <c r="A1039" s="13"/>
      <c r="B1039" s="240"/>
      <c r="C1039" s="241"/>
      <c r="D1039" s="242" t="s">
        <v>174</v>
      </c>
      <c r="E1039" s="243" t="s">
        <v>1</v>
      </c>
      <c r="F1039" s="244" t="s">
        <v>1115</v>
      </c>
      <c r="G1039" s="241"/>
      <c r="H1039" s="243" t="s">
        <v>1</v>
      </c>
      <c r="I1039" s="245"/>
      <c r="J1039" s="241"/>
      <c r="K1039" s="241"/>
      <c r="L1039" s="246"/>
      <c r="M1039" s="247"/>
      <c r="N1039" s="248"/>
      <c r="O1039" s="248"/>
      <c r="P1039" s="248"/>
      <c r="Q1039" s="248"/>
      <c r="R1039" s="248"/>
      <c r="S1039" s="248"/>
      <c r="T1039" s="249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50" t="s">
        <v>174</v>
      </c>
      <c r="AU1039" s="250" t="s">
        <v>87</v>
      </c>
      <c r="AV1039" s="13" t="s">
        <v>85</v>
      </c>
      <c r="AW1039" s="13" t="s">
        <v>34</v>
      </c>
      <c r="AX1039" s="13" t="s">
        <v>78</v>
      </c>
      <c r="AY1039" s="250" t="s">
        <v>165</v>
      </c>
    </row>
    <row r="1040" s="14" customFormat="1">
      <c r="A1040" s="14"/>
      <c r="B1040" s="251"/>
      <c r="C1040" s="252"/>
      <c r="D1040" s="242" t="s">
        <v>174</v>
      </c>
      <c r="E1040" s="253" t="s">
        <v>1</v>
      </c>
      <c r="F1040" s="254" t="s">
        <v>1111</v>
      </c>
      <c r="G1040" s="252"/>
      <c r="H1040" s="255">
        <v>6.7830000000000004</v>
      </c>
      <c r="I1040" s="256"/>
      <c r="J1040" s="252"/>
      <c r="K1040" s="252"/>
      <c r="L1040" s="257"/>
      <c r="M1040" s="258"/>
      <c r="N1040" s="259"/>
      <c r="O1040" s="259"/>
      <c r="P1040" s="259"/>
      <c r="Q1040" s="259"/>
      <c r="R1040" s="259"/>
      <c r="S1040" s="259"/>
      <c r="T1040" s="260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61" t="s">
        <v>174</v>
      </c>
      <c r="AU1040" s="261" t="s">
        <v>87</v>
      </c>
      <c r="AV1040" s="14" t="s">
        <v>87</v>
      </c>
      <c r="AW1040" s="14" t="s">
        <v>34</v>
      </c>
      <c r="AX1040" s="14" t="s">
        <v>78</v>
      </c>
      <c r="AY1040" s="261" t="s">
        <v>165</v>
      </c>
    </row>
    <row r="1041" s="15" customFormat="1">
      <c r="A1041" s="15"/>
      <c r="B1041" s="262"/>
      <c r="C1041" s="263"/>
      <c r="D1041" s="242" t="s">
        <v>174</v>
      </c>
      <c r="E1041" s="264" t="s">
        <v>1</v>
      </c>
      <c r="F1041" s="265" t="s">
        <v>189</v>
      </c>
      <c r="G1041" s="263"/>
      <c r="H1041" s="266">
        <v>6.7830000000000004</v>
      </c>
      <c r="I1041" s="267"/>
      <c r="J1041" s="263"/>
      <c r="K1041" s="263"/>
      <c r="L1041" s="268"/>
      <c r="M1041" s="269"/>
      <c r="N1041" s="270"/>
      <c r="O1041" s="270"/>
      <c r="P1041" s="270"/>
      <c r="Q1041" s="270"/>
      <c r="R1041" s="270"/>
      <c r="S1041" s="270"/>
      <c r="T1041" s="271"/>
      <c r="U1041" s="15"/>
      <c r="V1041" s="15"/>
      <c r="W1041" s="15"/>
      <c r="X1041" s="15"/>
      <c r="Y1041" s="15"/>
      <c r="Z1041" s="15"/>
      <c r="AA1041" s="15"/>
      <c r="AB1041" s="15"/>
      <c r="AC1041" s="15"/>
      <c r="AD1041" s="15"/>
      <c r="AE1041" s="15"/>
      <c r="AT1041" s="272" t="s">
        <v>174</v>
      </c>
      <c r="AU1041" s="272" t="s">
        <v>87</v>
      </c>
      <c r="AV1041" s="15" t="s">
        <v>172</v>
      </c>
      <c r="AW1041" s="15" t="s">
        <v>34</v>
      </c>
      <c r="AX1041" s="15" t="s">
        <v>85</v>
      </c>
      <c r="AY1041" s="272" t="s">
        <v>165</v>
      </c>
    </row>
    <row r="1042" s="2" customFormat="1" ht="37.8" customHeight="1">
      <c r="A1042" s="39"/>
      <c r="B1042" s="40"/>
      <c r="C1042" s="227" t="s">
        <v>1116</v>
      </c>
      <c r="D1042" s="227" t="s">
        <v>167</v>
      </c>
      <c r="E1042" s="228" t="s">
        <v>1117</v>
      </c>
      <c r="F1042" s="229" t="s">
        <v>1093</v>
      </c>
      <c r="G1042" s="230" t="s">
        <v>198</v>
      </c>
      <c r="H1042" s="231">
        <v>7.6760000000000002</v>
      </c>
      <c r="I1042" s="232"/>
      <c r="J1042" s="233">
        <f>ROUND(I1042*H1042,2)</f>
        <v>0</v>
      </c>
      <c r="K1042" s="229" t="s">
        <v>1</v>
      </c>
      <c r="L1042" s="45"/>
      <c r="M1042" s="234" t="s">
        <v>1</v>
      </c>
      <c r="N1042" s="235" t="s">
        <v>43</v>
      </c>
      <c r="O1042" s="92"/>
      <c r="P1042" s="236">
        <f>O1042*H1042</f>
        <v>0</v>
      </c>
      <c r="Q1042" s="236">
        <v>0</v>
      </c>
      <c r="R1042" s="236">
        <f>Q1042*H1042</f>
        <v>0</v>
      </c>
      <c r="S1042" s="236">
        <v>0</v>
      </c>
      <c r="T1042" s="237">
        <f>S1042*H1042</f>
        <v>0</v>
      </c>
      <c r="U1042" s="39"/>
      <c r="V1042" s="39"/>
      <c r="W1042" s="39"/>
      <c r="X1042" s="39"/>
      <c r="Y1042" s="39"/>
      <c r="Z1042" s="39"/>
      <c r="AA1042" s="39"/>
      <c r="AB1042" s="39"/>
      <c r="AC1042" s="39"/>
      <c r="AD1042" s="39"/>
      <c r="AE1042" s="39"/>
      <c r="AR1042" s="238" t="s">
        <v>284</v>
      </c>
      <c r="AT1042" s="238" t="s">
        <v>167</v>
      </c>
      <c r="AU1042" s="238" t="s">
        <v>87</v>
      </c>
      <c r="AY1042" s="18" t="s">
        <v>165</v>
      </c>
      <c r="BE1042" s="239">
        <f>IF(N1042="základní",J1042,0)</f>
        <v>0</v>
      </c>
      <c r="BF1042" s="239">
        <f>IF(N1042="snížená",J1042,0)</f>
        <v>0</v>
      </c>
      <c r="BG1042" s="239">
        <f>IF(N1042="zákl. přenesená",J1042,0)</f>
        <v>0</v>
      </c>
      <c r="BH1042" s="239">
        <f>IF(N1042="sníž. přenesená",J1042,0)</f>
        <v>0</v>
      </c>
      <c r="BI1042" s="239">
        <f>IF(N1042="nulová",J1042,0)</f>
        <v>0</v>
      </c>
      <c r="BJ1042" s="18" t="s">
        <v>85</v>
      </c>
      <c r="BK1042" s="239">
        <f>ROUND(I1042*H1042,2)</f>
        <v>0</v>
      </c>
      <c r="BL1042" s="18" t="s">
        <v>284</v>
      </c>
      <c r="BM1042" s="238" t="s">
        <v>1118</v>
      </c>
    </row>
    <row r="1043" s="13" customFormat="1">
      <c r="A1043" s="13"/>
      <c r="B1043" s="240"/>
      <c r="C1043" s="241"/>
      <c r="D1043" s="242" t="s">
        <v>174</v>
      </c>
      <c r="E1043" s="243" t="s">
        <v>1</v>
      </c>
      <c r="F1043" s="244" t="s">
        <v>1119</v>
      </c>
      <c r="G1043" s="241"/>
      <c r="H1043" s="243" t="s">
        <v>1</v>
      </c>
      <c r="I1043" s="245"/>
      <c r="J1043" s="241"/>
      <c r="K1043" s="241"/>
      <c r="L1043" s="246"/>
      <c r="M1043" s="247"/>
      <c r="N1043" s="248"/>
      <c r="O1043" s="248"/>
      <c r="P1043" s="248"/>
      <c r="Q1043" s="248"/>
      <c r="R1043" s="248"/>
      <c r="S1043" s="248"/>
      <c r="T1043" s="249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50" t="s">
        <v>174</v>
      </c>
      <c r="AU1043" s="250" t="s">
        <v>87</v>
      </c>
      <c r="AV1043" s="13" t="s">
        <v>85</v>
      </c>
      <c r="AW1043" s="13" t="s">
        <v>34</v>
      </c>
      <c r="AX1043" s="13" t="s">
        <v>78</v>
      </c>
      <c r="AY1043" s="250" t="s">
        <v>165</v>
      </c>
    </row>
    <row r="1044" s="14" customFormat="1">
      <c r="A1044" s="14"/>
      <c r="B1044" s="251"/>
      <c r="C1044" s="252"/>
      <c r="D1044" s="242" t="s">
        <v>174</v>
      </c>
      <c r="E1044" s="253" t="s">
        <v>1</v>
      </c>
      <c r="F1044" s="254" t="s">
        <v>1120</v>
      </c>
      <c r="G1044" s="252"/>
      <c r="H1044" s="255">
        <v>7.6760000000000002</v>
      </c>
      <c r="I1044" s="256"/>
      <c r="J1044" s="252"/>
      <c r="K1044" s="252"/>
      <c r="L1044" s="257"/>
      <c r="M1044" s="258"/>
      <c r="N1044" s="259"/>
      <c r="O1044" s="259"/>
      <c r="P1044" s="259"/>
      <c r="Q1044" s="259"/>
      <c r="R1044" s="259"/>
      <c r="S1044" s="259"/>
      <c r="T1044" s="260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61" t="s">
        <v>174</v>
      </c>
      <c r="AU1044" s="261" t="s">
        <v>87</v>
      </c>
      <c r="AV1044" s="14" t="s">
        <v>87</v>
      </c>
      <c r="AW1044" s="14" t="s">
        <v>34</v>
      </c>
      <c r="AX1044" s="14" t="s">
        <v>78</v>
      </c>
      <c r="AY1044" s="261" t="s">
        <v>165</v>
      </c>
    </row>
    <row r="1045" s="15" customFormat="1">
      <c r="A1045" s="15"/>
      <c r="B1045" s="262"/>
      <c r="C1045" s="263"/>
      <c r="D1045" s="242" t="s">
        <v>174</v>
      </c>
      <c r="E1045" s="264" t="s">
        <v>1</v>
      </c>
      <c r="F1045" s="265" t="s">
        <v>189</v>
      </c>
      <c r="G1045" s="263"/>
      <c r="H1045" s="266">
        <v>7.6760000000000002</v>
      </c>
      <c r="I1045" s="267"/>
      <c r="J1045" s="263"/>
      <c r="K1045" s="263"/>
      <c r="L1045" s="268"/>
      <c r="M1045" s="269"/>
      <c r="N1045" s="270"/>
      <c r="O1045" s="270"/>
      <c r="P1045" s="270"/>
      <c r="Q1045" s="270"/>
      <c r="R1045" s="270"/>
      <c r="S1045" s="270"/>
      <c r="T1045" s="271"/>
      <c r="U1045" s="15"/>
      <c r="V1045" s="15"/>
      <c r="W1045" s="15"/>
      <c r="X1045" s="15"/>
      <c r="Y1045" s="15"/>
      <c r="Z1045" s="15"/>
      <c r="AA1045" s="15"/>
      <c r="AB1045" s="15"/>
      <c r="AC1045" s="15"/>
      <c r="AD1045" s="15"/>
      <c r="AE1045" s="15"/>
      <c r="AT1045" s="272" t="s">
        <v>174</v>
      </c>
      <c r="AU1045" s="272" t="s">
        <v>87</v>
      </c>
      <c r="AV1045" s="15" t="s">
        <v>172</v>
      </c>
      <c r="AW1045" s="15" t="s">
        <v>34</v>
      </c>
      <c r="AX1045" s="15" t="s">
        <v>85</v>
      </c>
      <c r="AY1045" s="272" t="s">
        <v>165</v>
      </c>
    </row>
    <row r="1046" s="2" customFormat="1" ht="37.8" customHeight="1">
      <c r="A1046" s="39"/>
      <c r="B1046" s="40"/>
      <c r="C1046" s="227" t="s">
        <v>1121</v>
      </c>
      <c r="D1046" s="227" t="s">
        <v>167</v>
      </c>
      <c r="E1046" s="228" t="s">
        <v>1122</v>
      </c>
      <c r="F1046" s="229" t="s">
        <v>1093</v>
      </c>
      <c r="G1046" s="230" t="s">
        <v>198</v>
      </c>
      <c r="H1046" s="231">
        <v>2.4700000000000002</v>
      </c>
      <c r="I1046" s="232"/>
      <c r="J1046" s="233">
        <f>ROUND(I1046*H1046,2)</f>
        <v>0</v>
      </c>
      <c r="K1046" s="229" t="s">
        <v>1</v>
      </c>
      <c r="L1046" s="45"/>
      <c r="M1046" s="234" t="s">
        <v>1</v>
      </c>
      <c r="N1046" s="235" t="s">
        <v>43</v>
      </c>
      <c r="O1046" s="92"/>
      <c r="P1046" s="236">
        <f>O1046*H1046</f>
        <v>0</v>
      </c>
      <c r="Q1046" s="236">
        <v>0</v>
      </c>
      <c r="R1046" s="236">
        <f>Q1046*H1046</f>
        <v>0</v>
      </c>
      <c r="S1046" s="236">
        <v>0</v>
      </c>
      <c r="T1046" s="237">
        <f>S1046*H1046</f>
        <v>0</v>
      </c>
      <c r="U1046" s="39"/>
      <c r="V1046" s="39"/>
      <c r="W1046" s="39"/>
      <c r="X1046" s="39"/>
      <c r="Y1046" s="39"/>
      <c r="Z1046" s="39"/>
      <c r="AA1046" s="39"/>
      <c r="AB1046" s="39"/>
      <c r="AC1046" s="39"/>
      <c r="AD1046" s="39"/>
      <c r="AE1046" s="39"/>
      <c r="AR1046" s="238" t="s">
        <v>284</v>
      </c>
      <c r="AT1046" s="238" t="s">
        <v>167</v>
      </c>
      <c r="AU1046" s="238" t="s">
        <v>87</v>
      </c>
      <c r="AY1046" s="18" t="s">
        <v>165</v>
      </c>
      <c r="BE1046" s="239">
        <f>IF(N1046="základní",J1046,0)</f>
        <v>0</v>
      </c>
      <c r="BF1046" s="239">
        <f>IF(N1046="snížená",J1046,0)</f>
        <v>0</v>
      </c>
      <c r="BG1046" s="239">
        <f>IF(N1046="zákl. přenesená",J1046,0)</f>
        <v>0</v>
      </c>
      <c r="BH1046" s="239">
        <f>IF(N1046="sníž. přenesená",J1046,0)</f>
        <v>0</v>
      </c>
      <c r="BI1046" s="239">
        <f>IF(N1046="nulová",J1046,0)</f>
        <v>0</v>
      </c>
      <c r="BJ1046" s="18" t="s">
        <v>85</v>
      </c>
      <c r="BK1046" s="239">
        <f>ROUND(I1046*H1046,2)</f>
        <v>0</v>
      </c>
      <c r="BL1046" s="18" t="s">
        <v>284</v>
      </c>
      <c r="BM1046" s="238" t="s">
        <v>1123</v>
      </c>
    </row>
    <row r="1047" s="13" customFormat="1">
      <c r="A1047" s="13"/>
      <c r="B1047" s="240"/>
      <c r="C1047" s="241"/>
      <c r="D1047" s="242" t="s">
        <v>174</v>
      </c>
      <c r="E1047" s="243" t="s">
        <v>1</v>
      </c>
      <c r="F1047" s="244" t="s">
        <v>1124</v>
      </c>
      <c r="G1047" s="241"/>
      <c r="H1047" s="243" t="s">
        <v>1</v>
      </c>
      <c r="I1047" s="245"/>
      <c r="J1047" s="241"/>
      <c r="K1047" s="241"/>
      <c r="L1047" s="246"/>
      <c r="M1047" s="247"/>
      <c r="N1047" s="248"/>
      <c r="O1047" s="248"/>
      <c r="P1047" s="248"/>
      <c r="Q1047" s="248"/>
      <c r="R1047" s="248"/>
      <c r="S1047" s="248"/>
      <c r="T1047" s="249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50" t="s">
        <v>174</v>
      </c>
      <c r="AU1047" s="250" t="s">
        <v>87</v>
      </c>
      <c r="AV1047" s="13" t="s">
        <v>85</v>
      </c>
      <c r="AW1047" s="13" t="s">
        <v>34</v>
      </c>
      <c r="AX1047" s="13" t="s">
        <v>78</v>
      </c>
      <c r="AY1047" s="250" t="s">
        <v>165</v>
      </c>
    </row>
    <row r="1048" s="14" customFormat="1">
      <c r="A1048" s="14"/>
      <c r="B1048" s="251"/>
      <c r="C1048" s="252"/>
      <c r="D1048" s="242" t="s">
        <v>174</v>
      </c>
      <c r="E1048" s="253" t="s">
        <v>1</v>
      </c>
      <c r="F1048" s="254" t="s">
        <v>1125</v>
      </c>
      <c r="G1048" s="252"/>
      <c r="H1048" s="255">
        <v>2.4700000000000002</v>
      </c>
      <c r="I1048" s="256"/>
      <c r="J1048" s="252"/>
      <c r="K1048" s="252"/>
      <c r="L1048" s="257"/>
      <c r="M1048" s="258"/>
      <c r="N1048" s="259"/>
      <c r="O1048" s="259"/>
      <c r="P1048" s="259"/>
      <c r="Q1048" s="259"/>
      <c r="R1048" s="259"/>
      <c r="S1048" s="259"/>
      <c r="T1048" s="260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61" t="s">
        <v>174</v>
      </c>
      <c r="AU1048" s="261" t="s">
        <v>87</v>
      </c>
      <c r="AV1048" s="14" t="s">
        <v>87</v>
      </c>
      <c r="AW1048" s="14" t="s">
        <v>34</v>
      </c>
      <c r="AX1048" s="14" t="s">
        <v>78</v>
      </c>
      <c r="AY1048" s="261" t="s">
        <v>165</v>
      </c>
    </row>
    <row r="1049" s="15" customFormat="1">
      <c r="A1049" s="15"/>
      <c r="B1049" s="262"/>
      <c r="C1049" s="263"/>
      <c r="D1049" s="242" t="s">
        <v>174</v>
      </c>
      <c r="E1049" s="264" t="s">
        <v>1</v>
      </c>
      <c r="F1049" s="265" t="s">
        <v>189</v>
      </c>
      <c r="G1049" s="263"/>
      <c r="H1049" s="266">
        <v>2.4700000000000002</v>
      </c>
      <c r="I1049" s="267"/>
      <c r="J1049" s="263"/>
      <c r="K1049" s="263"/>
      <c r="L1049" s="268"/>
      <c r="M1049" s="269"/>
      <c r="N1049" s="270"/>
      <c r="O1049" s="270"/>
      <c r="P1049" s="270"/>
      <c r="Q1049" s="270"/>
      <c r="R1049" s="270"/>
      <c r="S1049" s="270"/>
      <c r="T1049" s="271"/>
      <c r="U1049" s="15"/>
      <c r="V1049" s="15"/>
      <c r="W1049" s="15"/>
      <c r="X1049" s="15"/>
      <c r="Y1049" s="15"/>
      <c r="Z1049" s="15"/>
      <c r="AA1049" s="15"/>
      <c r="AB1049" s="15"/>
      <c r="AC1049" s="15"/>
      <c r="AD1049" s="15"/>
      <c r="AE1049" s="15"/>
      <c r="AT1049" s="272" t="s">
        <v>174</v>
      </c>
      <c r="AU1049" s="272" t="s">
        <v>87</v>
      </c>
      <c r="AV1049" s="15" t="s">
        <v>172</v>
      </c>
      <c r="AW1049" s="15" t="s">
        <v>34</v>
      </c>
      <c r="AX1049" s="15" t="s">
        <v>85</v>
      </c>
      <c r="AY1049" s="272" t="s">
        <v>165</v>
      </c>
    </row>
    <row r="1050" s="2" customFormat="1" ht="37.8" customHeight="1">
      <c r="A1050" s="39"/>
      <c r="B1050" s="40"/>
      <c r="C1050" s="227" t="s">
        <v>1126</v>
      </c>
      <c r="D1050" s="227" t="s">
        <v>167</v>
      </c>
      <c r="E1050" s="228" t="s">
        <v>1127</v>
      </c>
      <c r="F1050" s="229" t="s">
        <v>1093</v>
      </c>
      <c r="G1050" s="230" t="s">
        <v>198</v>
      </c>
      <c r="H1050" s="231">
        <v>6.46</v>
      </c>
      <c r="I1050" s="232"/>
      <c r="J1050" s="233">
        <f>ROUND(I1050*H1050,2)</f>
        <v>0</v>
      </c>
      <c r="K1050" s="229" t="s">
        <v>1</v>
      </c>
      <c r="L1050" s="45"/>
      <c r="M1050" s="234" t="s">
        <v>1</v>
      </c>
      <c r="N1050" s="235" t="s">
        <v>43</v>
      </c>
      <c r="O1050" s="92"/>
      <c r="P1050" s="236">
        <f>O1050*H1050</f>
        <v>0</v>
      </c>
      <c r="Q1050" s="236">
        <v>0</v>
      </c>
      <c r="R1050" s="236">
        <f>Q1050*H1050</f>
        <v>0</v>
      </c>
      <c r="S1050" s="236">
        <v>0</v>
      </c>
      <c r="T1050" s="237">
        <f>S1050*H1050</f>
        <v>0</v>
      </c>
      <c r="U1050" s="39"/>
      <c r="V1050" s="39"/>
      <c r="W1050" s="39"/>
      <c r="X1050" s="39"/>
      <c r="Y1050" s="39"/>
      <c r="Z1050" s="39"/>
      <c r="AA1050" s="39"/>
      <c r="AB1050" s="39"/>
      <c r="AC1050" s="39"/>
      <c r="AD1050" s="39"/>
      <c r="AE1050" s="39"/>
      <c r="AR1050" s="238" t="s">
        <v>284</v>
      </c>
      <c r="AT1050" s="238" t="s">
        <v>167</v>
      </c>
      <c r="AU1050" s="238" t="s">
        <v>87</v>
      </c>
      <c r="AY1050" s="18" t="s">
        <v>165</v>
      </c>
      <c r="BE1050" s="239">
        <f>IF(N1050="základní",J1050,0)</f>
        <v>0</v>
      </c>
      <c r="BF1050" s="239">
        <f>IF(N1050="snížená",J1050,0)</f>
        <v>0</v>
      </c>
      <c r="BG1050" s="239">
        <f>IF(N1050="zákl. přenesená",J1050,0)</f>
        <v>0</v>
      </c>
      <c r="BH1050" s="239">
        <f>IF(N1050="sníž. přenesená",J1050,0)</f>
        <v>0</v>
      </c>
      <c r="BI1050" s="239">
        <f>IF(N1050="nulová",J1050,0)</f>
        <v>0</v>
      </c>
      <c r="BJ1050" s="18" t="s">
        <v>85</v>
      </c>
      <c r="BK1050" s="239">
        <f>ROUND(I1050*H1050,2)</f>
        <v>0</v>
      </c>
      <c r="BL1050" s="18" t="s">
        <v>284</v>
      </c>
      <c r="BM1050" s="238" t="s">
        <v>1128</v>
      </c>
    </row>
    <row r="1051" s="13" customFormat="1">
      <c r="A1051" s="13"/>
      <c r="B1051" s="240"/>
      <c r="C1051" s="241"/>
      <c r="D1051" s="242" t="s">
        <v>174</v>
      </c>
      <c r="E1051" s="243" t="s">
        <v>1</v>
      </c>
      <c r="F1051" s="244" t="s">
        <v>1129</v>
      </c>
      <c r="G1051" s="241"/>
      <c r="H1051" s="243" t="s">
        <v>1</v>
      </c>
      <c r="I1051" s="245"/>
      <c r="J1051" s="241"/>
      <c r="K1051" s="241"/>
      <c r="L1051" s="246"/>
      <c r="M1051" s="247"/>
      <c r="N1051" s="248"/>
      <c r="O1051" s="248"/>
      <c r="P1051" s="248"/>
      <c r="Q1051" s="248"/>
      <c r="R1051" s="248"/>
      <c r="S1051" s="248"/>
      <c r="T1051" s="249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50" t="s">
        <v>174</v>
      </c>
      <c r="AU1051" s="250" t="s">
        <v>87</v>
      </c>
      <c r="AV1051" s="13" t="s">
        <v>85</v>
      </c>
      <c r="AW1051" s="13" t="s">
        <v>34</v>
      </c>
      <c r="AX1051" s="13" t="s">
        <v>78</v>
      </c>
      <c r="AY1051" s="250" t="s">
        <v>165</v>
      </c>
    </row>
    <row r="1052" s="14" customFormat="1">
      <c r="A1052" s="14"/>
      <c r="B1052" s="251"/>
      <c r="C1052" s="252"/>
      <c r="D1052" s="242" t="s">
        <v>174</v>
      </c>
      <c r="E1052" s="253" t="s">
        <v>1</v>
      </c>
      <c r="F1052" s="254" t="s">
        <v>1130</v>
      </c>
      <c r="G1052" s="252"/>
      <c r="H1052" s="255">
        <v>6.46</v>
      </c>
      <c r="I1052" s="256"/>
      <c r="J1052" s="252"/>
      <c r="K1052" s="252"/>
      <c r="L1052" s="257"/>
      <c r="M1052" s="258"/>
      <c r="N1052" s="259"/>
      <c r="O1052" s="259"/>
      <c r="P1052" s="259"/>
      <c r="Q1052" s="259"/>
      <c r="R1052" s="259"/>
      <c r="S1052" s="259"/>
      <c r="T1052" s="260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61" t="s">
        <v>174</v>
      </c>
      <c r="AU1052" s="261" t="s">
        <v>87</v>
      </c>
      <c r="AV1052" s="14" t="s">
        <v>87</v>
      </c>
      <c r="AW1052" s="14" t="s">
        <v>34</v>
      </c>
      <c r="AX1052" s="14" t="s">
        <v>78</v>
      </c>
      <c r="AY1052" s="261" t="s">
        <v>165</v>
      </c>
    </row>
    <row r="1053" s="15" customFormat="1">
      <c r="A1053" s="15"/>
      <c r="B1053" s="262"/>
      <c r="C1053" s="263"/>
      <c r="D1053" s="242" t="s">
        <v>174</v>
      </c>
      <c r="E1053" s="264" t="s">
        <v>1</v>
      </c>
      <c r="F1053" s="265" t="s">
        <v>189</v>
      </c>
      <c r="G1053" s="263"/>
      <c r="H1053" s="266">
        <v>6.46</v>
      </c>
      <c r="I1053" s="267"/>
      <c r="J1053" s="263"/>
      <c r="K1053" s="263"/>
      <c r="L1053" s="268"/>
      <c r="M1053" s="269"/>
      <c r="N1053" s="270"/>
      <c r="O1053" s="270"/>
      <c r="P1053" s="270"/>
      <c r="Q1053" s="270"/>
      <c r="R1053" s="270"/>
      <c r="S1053" s="270"/>
      <c r="T1053" s="271"/>
      <c r="U1053" s="15"/>
      <c r="V1053" s="15"/>
      <c r="W1053" s="15"/>
      <c r="X1053" s="15"/>
      <c r="Y1053" s="15"/>
      <c r="Z1053" s="15"/>
      <c r="AA1053" s="15"/>
      <c r="AB1053" s="15"/>
      <c r="AC1053" s="15"/>
      <c r="AD1053" s="15"/>
      <c r="AE1053" s="15"/>
      <c r="AT1053" s="272" t="s">
        <v>174</v>
      </c>
      <c r="AU1053" s="272" t="s">
        <v>87</v>
      </c>
      <c r="AV1053" s="15" t="s">
        <v>172</v>
      </c>
      <c r="AW1053" s="15" t="s">
        <v>34</v>
      </c>
      <c r="AX1053" s="15" t="s">
        <v>85</v>
      </c>
      <c r="AY1053" s="272" t="s">
        <v>165</v>
      </c>
    </row>
    <row r="1054" s="2" customFormat="1" ht="24.15" customHeight="1">
      <c r="A1054" s="39"/>
      <c r="B1054" s="40"/>
      <c r="C1054" s="227" t="s">
        <v>1131</v>
      </c>
      <c r="D1054" s="227" t="s">
        <v>167</v>
      </c>
      <c r="E1054" s="228" t="s">
        <v>1132</v>
      </c>
      <c r="F1054" s="229" t="s">
        <v>1133</v>
      </c>
      <c r="G1054" s="230" t="s">
        <v>302</v>
      </c>
      <c r="H1054" s="231">
        <v>8.8000000000000007</v>
      </c>
      <c r="I1054" s="232"/>
      <c r="J1054" s="233">
        <f>ROUND(I1054*H1054,2)</f>
        <v>0</v>
      </c>
      <c r="K1054" s="229" t="s">
        <v>171</v>
      </c>
      <c r="L1054" s="45"/>
      <c r="M1054" s="234" t="s">
        <v>1</v>
      </c>
      <c r="N1054" s="235" t="s">
        <v>43</v>
      </c>
      <c r="O1054" s="92"/>
      <c r="P1054" s="236">
        <f>O1054*H1054</f>
        <v>0</v>
      </c>
      <c r="Q1054" s="236">
        <v>0</v>
      </c>
      <c r="R1054" s="236">
        <f>Q1054*H1054</f>
        <v>0</v>
      </c>
      <c r="S1054" s="236">
        <v>0</v>
      </c>
      <c r="T1054" s="237">
        <f>S1054*H1054</f>
        <v>0</v>
      </c>
      <c r="U1054" s="39"/>
      <c r="V1054" s="39"/>
      <c r="W1054" s="39"/>
      <c r="X1054" s="39"/>
      <c r="Y1054" s="39"/>
      <c r="Z1054" s="39"/>
      <c r="AA1054" s="39"/>
      <c r="AB1054" s="39"/>
      <c r="AC1054" s="39"/>
      <c r="AD1054" s="39"/>
      <c r="AE1054" s="39"/>
      <c r="AR1054" s="238" t="s">
        <v>284</v>
      </c>
      <c r="AT1054" s="238" t="s">
        <v>167</v>
      </c>
      <c r="AU1054" s="238" t="s">
        <v>87</v>
      </c>
      <c r="AY1054" s="18" t="s">
        <v>165</v>
      </c>
      <c r="BE1054" s="239">
        <f>IF(N1054="základní",J1054,0)</f>
        <v>0</v>
      </c>
      <c r="BF1054" s="239">
        <f>IF(N1054="snížená",J1054,0)</f>
        <v>0</v>
      </c>
      <c r="BG1054" s="239">
        <f>IF(N1054="zákl. přenesená",J1054,0)</f>
        <v>0</v>
      </c>
      <c r="BH1054" s="239">
        <f>IF(N1054="sníž. přenesená",J1054,0)</f>
        <v>0</v>
      </c>
      <c r="BI1054" s="239">
        <f>IF(N1054="nulová",J1054,0)</f>
        <v>0</v>
      </c>
      <c r="BJ1054" s="18" t="s">
        <v>85</v>
      </c>
      <c r="BK1054" s="239">
        <f>ROUND(I1054*H1054,2)</f>
        <v>0</v>
      </c>
      <c r="BL1054" s="18" t="s">
        <v>284</v>
      </c>
      <c r="BM1054" s="238" t="s">
        <v>1134</v>
      </c>
    </row>
    <row r="1055" s="13" customFormat="1">
      <c r="A1055" s="13"/>
      <c r="B1055" s="240"/>
      <c r="C1055" s="241"/>
      <c r="D1055" s="242" t="s">
        <v>174</v>
      </c>
      <c r="E1055" s="243" t="s">
        <v>1</v>
      </c>
      <c r="F1055" s="244" t="s">
        <v>1135</v>
      </c>
      <c r="G1055" s="241"/>
      <c r="H1055" s="243" t="s">
        <v>1</v>
      </c>
      <c r="I1055" s="245"/>
      <c r="J1055" s="241"/>
      <c r="K1055" s="241"/>
      <c r="L1055" s="246"/>
      <c r="M1055" s="247"/>
      <c r="N1055" s="248"/>
      <c r="O1055" s="248"/>
      <c r="P1055" s="248"/>
      <c r="Q1055" s="248"/>
      <c r="R1055" s="248"/>
      <c r="S1055" s="248"/>
      <c r="T1055" s="249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50" t="s">
        <v>174</v>
      </c>
      <c r="AU1055" s="250" t="s">
        <v>87</v>
      </c>
      <c r="AV1055" s="13" t="s">
        <v>85</v>
      </c>
      <c r="AW1055" s="13" t="s">
        <v>34</v>
      </c>
      <c r="AX1055" s="13" t="s">
        <v>78</v>
      </c>
      <c r="AY1055" s="250" t="s">
        <v>165</v>
      </c>
    </row>
    <row r="1056" s="14" customFormat="1">
      <c r="A1056" s="14"/>
      <c r="B1056" s="251"/>
      <c r="C1056" s="252"/>
      <c r="D1056" s="242" t="s">
        <v>174</v>
      </c>
      <c r="E1056" s="253" t="s">
        <v>1</v>
      </c>
      <c r="F1056" s="254" t="s">
        <v>1136</v>
      </c>
      <c r="G1056" s="252"/>
      <c r="H1056" s="255">
        <v>8.8000000000000007</v>
      </c>
      <c r="I1056" s="256"/>
      <c r="J1056" s="252"/>
      <c r="K1056" s="252"/>
      <c r="L1056" s="257"/>
      <c r="M1056" s="258"/>
      <c r="N1056" s="259"/>
      <c r="O1056" s="259"/>
      <c r="P1056" s="259"/>
      <c r="Q1056" s="259"/>
      <c r="R1056" s="259"/>
      <c r="S1056" s="259"/>
      <c r="T1056" s="260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61" t="s">
        <v>174</v>
      </c>
      <c r="AU1056" s="261" t="s">
        <v>87</v>
      </c>
      <c r="AV1056" s="14" t="s">
        <v>87</v>
      </c>
      <c r="AW1056" s="14" t="s">
        <v>34</v>
      </c>
      <c r="AX1056" s="14" t="s">
        <v>85</v>
      </c>
      <c r="AY1056" s="261" t="s">
        <v>165</v>
      </c>
    </row>
    <row r="1057" s="2" customFormat="1" ht="21.75" customHeight="1">
      <c r="A1057" s="39"/>
      <c r="B1057" s="40"/>
      <c r="C1057" s="273" t="s">
        <v>1137</v>
      </c>
      <c r="D1057" s="273" t="s">
        <v>225</v>
      </c>
      <c r="E1057" s="274" t="s">
        <v>1138</v>
      </c>
      <c r="F1057" s="275" t="s">
        <v>1139</v>
      </c>
      <c r="G1057" s="276" t="s">
        <v>302</v>
      </c>
      <c r="H1057" s="277">
        <v>8.8000000000000007</v>
      </c>
      <c r="I1057" s="278"/>
      <c r="J1057" s="279">
        <f>ROUND(I1057*H1057,2)</f>
        <v>0</v>
      </c>
      <c r="K1057" s="275" t="s">
        <v>171</v>
      </c>
      <c r="L1057" s="280"/>
      <c r="M1057" s="281" t="s">
        <v>1</v>
      </c>
      <c r="N1057" s="282" t="s">
        <v>43</v>
      </c>
      <c r="O1057" s="92"/>
      <c r="P1057" s="236">
        <f>O1057*H1057</f>
        <v>0</v>
      </c>
      <c r="Q1057" s="236">
        <v>0.0035000000000000001</v>
      </c>
      <c r="R1057" s="236">
        <f>Q1057*H1057</f>
        <v>0.030800000000000004</v>
      </c>
      <c r="S1057" s="236">
        <v>0</v>
      </c>
      <c r="T1057" s="237">
        <f>S1057*H1057</f>
        <v>0</v>
      </c>
      <c r="U1057" s="39"/>
      <c r="V1057" s="39"/>
      <c r="W1057" s="39"/>
      <c r="X1057" s="39"/>
      <c r="Y1057" s="39"/>
      <c r="Z1057" s="39"/>
      <c r="AA1057" s="39"/>
      <c r="AB1057" s="39"/>
      <c r="AC1057" s="39"/>
      <c r="AD1057" s="39"/>
      <c r="AE1057" s="39"/>
      <c r="AR1057" s="238" t="s">
        <v>444</v>
      </c>
      <c r="AT1057" s="238" t="s">
        <v>225</v>
      </c>
      <c r="AU1057" s="238" t="s">
        <v>87</v>
      </c>
      <c r="AY1057" s="18" t="s">
        <v>165</v>
      </c>
      <c r="BE1057" s="239">
        <f>IF(N1057="základní",J1057,0)</f>
        <v>0</v>
      </c>
      <c r="BF1057" s="239">
        <f>IF(N1057="snížená",J1057,0)</f>
        <v>0</v>
      </c>
      <c r="BG1057" s="239">
        <f>IF(N1057="zákl. přenesená",J1057,0)</f>
        <v>0</v>
      </c>
      <c r="BH1057" s="239">
        <f>IF(N1057="sníž. přenesená",J1057,0)</f>
        <v>0</v>
      </c>
      <c r="BI1057" s="239">
        <f>IF(N1057="nulová",J1057,0)</f>
        <v>0</v>
      </c>
      <c r="BJ1057" s="18" t="s">
        <v>85</v>
      </c>
      <c r="BK1057" s="239">
        <f>ROUND(I1057*H1057,2)</f>
        <v>0</v>
      </c>
      <c r="BL1057" s="18" t="s">
        <v>284</v>
      </c>
      <c r="BM1057" s="238" t="s">
        <v>1140</v>
      </c>
    </row>
    <row r="1058" s="2" customFormat="1" ht="24.15" customHeight="1">
      <c r="A1058" s="39"/>
      <c r="B1058" s="40"/>
      <c r="C1058" s="227" t="s">
        <v>1141</v>
      </c>
      <c r="D1058" s="227" t="s">
        <v>167</v>
      </c>
      <c r="E1058" s="228" t="s">
        <v>1142</v>
      </c>
      <c r="F1058" s="229" t="s">
        <v>1143</v>
      </c>
      <c r="G1058" s="230" t="s">
        <v>302</v>
      </c>
      <c r="H1058" s="231">
        <v>7.9800000000000004</v>
      </c>
      <c r="I1058" s="232"/>
      <c r="J1058" s="233">
        <f>ROUND(I1058*H1058,2)</f>
        <v>0</v>
      </c>
      <c r="K1058" s="229" t="s">
        <v>171</v>
      </c>
      <c r="L1058" s="45"/>
      <c r="M1058" s="234" t="s">
        <v>1</v>
      </c>
      <c r="N1058" s="235" t="s">
        <v>43</v>
      </c>
      <c r="O1058" s="92"/>
      <c r="P1058" s="236">
        <f>O1058*H1058</f>
        <v>0</v>
      </c>
      <c r="Q1058" s="236">
        <v>0</v>
      </c>
      <c r="R1058" s="236">
        <f>Q1058*H1058</f>
        <v>0</v>
      </c>
      <c r="S1058" s="236">
        <v>0.050000000000000003</v>
      </c>
      <c r="T1058" s="237">
        <f>S1058*H1058</f>
        <v>0.39900000000000002</v>
      </c>
      <c r="U1058" s="39"/>
      <c r="V1058" s="39"/>
      <c r="W1058" s="39"/>
      <c r="X1058" s="39"/>
      <c r="Y1058" s="39"/>
      <c r="Z1058" s="39"/>
      <c r="AA1058" s="39"/>
      <c r="AB1058" s="39"/>
      <c r="AC1058" s="39"/>
      <c r="AD1058" s="39"/>
      <c r="AE1058" s="39"/>
      <c r="AR1058" s="238" t="s">
        <v>284</v>
      </c>
      <c r="AT1058" s="238" t="s">
        <v>167</v>
      </c>
      <c r="AU1058" s="238" t="s">
        <v>87</v>
      </c>
      <c r="AY1058" s="18" t="s">
        <v>165</v>
      </c>
      <c r="BE1058" s="239">
        <f>IF(N1058="základní",J1058,0)</f>
        <v>0</v>
      </c>
      <c r="BF1058" s="239">
        <f>IF(N1058="snížená",J1058,0)</f>
        <v>0</v>
      </c>
      <c r="BG1058" s="239">
        <f>IF(N1058="zákl. přenesená",J1058,0)</f>
        <v>0</v>
      </c>
      <c r="BH1058" s="239">
        <f>IF(N1058="sníž. přenesená",J1058,0)</f>
        <v>0</v>
      </c>
      <c r="BI1058" s="239">
        <f>IF(N1058="nulová",J1058,0)</f>
        <v>0</v>
      </c>
      <c r="BJ1058" s="18" t="s">
        <v>85</v>
      </c>
      <c r="BK1058" s="239">
        <f>ROUND(I1058*H1058,2)</f>
        <v>0</v>
      </c>
      <c r="BL1058" s="18" t="s">
        <v>284</v>
      </c>
      <c r="BM1058" s="238" t="s">
        <v>1144</v>
      </c>
    </row>
    <row r="1059" s="14" customFormat="1">
      <c r="A1059" s="14"/>
      <c r="B1059" s="251"/>
      <c r="C1059" s="252"/>
      <c r="D1059" s="242" t="s">
        <v>174</v>
      </c>
      <c r="E1059" s="253" t="s">
        <v>1</v>
      </c>
      <c r="F1059" s="254" t="s">
        <v>1145</v>
      </c>
      <c r="G1059" s="252"/>
      <c r="H1059" s="255">
        <v>7.9800000000000004</v>
      </c>
      <c r="I1059" s="256"/>
      <c r="J1059" s="252"/>
      <c r="K1059" s="252"/>
      <c r="L1059" s="257"/>
      <c r="M1059" s="258"/>
      <c r="N1059" s="259"/>
      <c r="O1059" s="259"/>
      <c r="P1059" s="259"/>
      <c r="Q1059" s="259"/>
      <c r="R1059" s="259"/>
      <c r="S1059" s="259"/>
      <c r="T1059" s="260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61" t="s">
        <v>174</v>
      </c>
      <c r="AU1059" s="261" t="s">
        <v>87</v>
      </c>
      <c r="AV1059" s="14" t="s">
        <v>87</v>
      </c>
      <c r="AW1059" s="14" t="s">
        <v>34</v>
      </c>
      <c r="AX1059" s="14" t="s">
        <v>78</v>
      </c>
      <c r="AY1059" s="261" t="s">
        <v>165</v>
      </c>
    </row>
    <row r="1060" s="15" customFormat="1">
      <c r="A1060" s="15"/>
      <c r="B1060" s="262"/>
      <c r="C1060" s="263"/>
      <c r="D1060" s="242" t="s">
        <v>174</v>
      </c>
      <c r="E1060" s="264" t="s">
        <v>1</v>
      </c>
      <c r="F1060" s="265" t="s">
        <v>189</v>
      </c>
      <c r="G1060" s="263"/>
      <c r="H1060" s="266">
        <v>7.9800000000000004</v>
      </c>
      <c r="I1060" s="267"/>
      <c r="J1060" s="263"/>
      <c r="K1060" s="263"/>
      <c r="L1060" s="268"/>
      <c r="M1060" s="269"/>
      <c r="N1060" s="270"/>
      <c r="O1060" s="270"/>
      <c r="P1060" s="270"/>
      <c r="Q1060" s="270"/>
      <c r="R1060" s="270"/>
      <c r="S1060" s="270"/>
      <c r="T1060" s="271"/>
      <c r="U1060" s="15"/>
      <c r="V1060" s="15"/>
      <c r="W1060" s="15"/>
      <c r="X1060" s="15"/>
      <c r="Y1060" s="15"/>
      <c r="Z1060" s="15"/>
      <c r="AA1060" s="15"/>
      <c r="AB1060" s="15"/>
      <c r="AC1060" s="15"/>
      <c r="AD1060" s="15"/>
      <c r="AE1060" s="15"/>
      <c r="AT1060" s="272" t="s">
        <v>174</v>
      </c>
      <c r="AU1060" s="272" t="s">
        <v>87</v>
      </c>
      <c r="AV1060" s="15" t="s">
        <v>172</v>
      </c>
      <c r="AW1060" s="15" t="s">
        <v>34</v>
      </c>
      <c r="AX1060" s="15" t="s">
        <v>85</v>
      </c>
      <c r="AY1060" s="272" t="s">
        <v>165</v>
      </c>
    </row>
    <row r="1061" s="2" customFormat="1" ht="37.8" customHeight="1">
      <c r="A1061" s="39"/>
      <c r="B1061" s="40"/>
      <c r="C1061" s="227" t="s">
        <v>1146</v>
      </c>
      <c r="D1061" s="227" t="s">
        <v>167</v>
      </c>
      <c r="E1061" s="228" t="s">
        <v>1147</v>
      </c>
      <c r="F1061" s="229" t="s">
        <v>1148</v>
      </c>
      <c r="G1061" s="230" t="s">
        <v>302</v>
      </c>
      <c r="H1061" s="231">
        <v>1</v>
      </c>
      <c r="I1061" s="232"/>
      <c r="J1061" s="233">
        <f>ROUND(I1061*H1061,2)</f>
        <v>0</v>
      </c>
      <c r="K1061" s="229" t="s">
        <v>171</v>
      </c>
      <c r="L1061" s="45"/>
      <c r="M1061" s="234" t="s">
        <v>1</v>
      </c>
      <c r="N1061" s="235" t="s">
        <v>43</v>
      </c>
      <c r="O1061" s="92"/>
      <c r="P1061" s="236">
        <f>O1061*H1061</f>
        <v>0</v>
      </c>
      <c r="Q1061" s="236">
        <v>0</v>
      </c>
      <c r="R1061" s="236">
        <f>Q1061*H1061</f>
        <v>0</v>
      </c>
      <c r="S1061" s="236">
        <v>0</v>
      </c>
      <c r="T1061" s="237">
        <f>S1061*H1061</f>
        <v>0</v>
      </c>
      <c r="U1061" s="39"/>
      <c r="V1061" s="39"/>
      <c r="W1061" s="39"/>
      <c r="X1061" s="39"/>
      <c r="Y1061" s="39"/>
      <c r="Z1061" s="39"/>
      <c r="AA1061" s="39"/>
      <c r="AB1061" s="39"/>
      <c r="AC1061" s="39"/>
      <c r="AD1061" s="39"/>
      <c r="AE1061" s="39"/>
      <c r="AR1061" s="238" t="s">
        <v>284</v>
      </c>
      <c r="AT1061" s="238" t="s">
        <v>167</v>
      </c>
      <c r="AU1061" s="238" t="s">
        <v>87</v>
      </c>
      <c r="AY1061" s="18" t="s">
        <v>165</v>
      </c>
      <c r="BE1061" s="239">
        <f>IF(N1061="základní",J1061,0)</f>
        <v>0</v>
      </c>
      <c r="BF1061" s="239">
        <f>IF(N1061="snížená",J1061,0)</f>
        <v>0</v>
      </c>
      <c r="BG1061" s="239">
        <f>IF(N1061="zákl. přenesená",J1061,0)</f>
        <v>0</v>
      </c>
      <c r="BH1061" s="239">
        <f>IF(N1061="sníž. přenesená",J1061,0)</f>
        <v>0</v>
      </c>
      <c r="BI1061" s="239">
        <f>IF(N1061="nulová",J1061,0)</f>
        <v>0</v>
      </c>
      <c r="BJ1061" s="18" t="s">
        <v>85</v>
      </c>
      <c r="BK1061" s="239">
        <f>ROUND(I1061*H1061,2)</f>
        <v>0</v>
      </c>
      <c r="BL1061" s="18" t="s">
        <v>284</v>
      </c>
      <c r="BM1061" s="238" t="s">
        <v>1149</v>
      </c>
    </row>
    <row r="1062" s="13" customFormat="1">
      <c r="A1062" s="13"/>
      <c r="B1062" s="240"/>
      <c r="C1062" s="241"/>
      <c r="D1062" s="242" t="s">
        <v>174</v>
      </c>
      <c r="E1062" s="243" t="s">
        <v>1</v>
      </c>
      <c r="F1062" s="244" t="s">
        <v>1135</v>
      </c>
      <c r="G1062" s="241"/>
      <c r="H1062" s="243" t="s">
        <v>1</v>
      </c>
      <c r="I1062" s="245"/>
      <c r="J1062" s="241"/>
      <c r="K1062" s="241"/>
      <c r="L1062" s="246"/>
      <c r="M1062" s="247"/>
      <c r="N1062" s="248"/>
      <c r="O1062" s="248"/>
      <c r="P1062" s="248"/>
      <c r="Q1062" s="248"/>
      <c r="R1062" s="248"/>
      <c r="S1062" s="248"/>
      <c r="T1062" s="249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50" t="s">
        <v>174</v>
      </c>
      <c r="AU1062" s="250" t="s">
        <v>87</v>
      </c>
      <c r="AV1062" s="13" t="s">
        <v>85</v>
      </c>
      <c r="AW1062" s="13" t="s">
        <v>34</v>
      </c>
      <c r="AX1062" s="13" t="s">
        <v>78</v>
      </c>
      <c r="AY1062" s="250" t="s">
        <v>165</v>
      </c>
    </row>
    <row r="1063" s="14" customFormat="1">
      <c r="A1063" s="14"/>
      <c r="B1063" s="251"/>
      <c r="C1063" s="252"/>
      <c r="D1063" s="242" t="s">
        <v>174</v>
      </c>
      <c r="E1063" s="253" t="s">
        <v>1</v>
      </c>
      <c r="F1063" s="254" t="s">
        <v>1050</v>
      </c>
      <c r="G1063" s="252"/>
      <c r="H1063" s="255">
        <v>1</v>
      </c>
      <c r="I1063" s="256"/>
      <c r="J1063" s="252"/>
      <c r="K1063" s="252"/>
      <c r="L1063" s="257"/>
      <c r="M1063" s="258"/>
      <c r="N1063" s="259"/>
      <c r="O1063" s="259"/>
      <c r="P1063" s="259"/>
      <c r="Q1063" s="259"/>
      <c r="R1063" s="259"/>
      <c r="S1063" s="259"/>
      <c r="T1063" s="260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61" t="s">
        <v>174</v>
      </c>
      <c r="AU1063" s="261" t="s">
        <v>87</v>
      </c>
      <c r="AV1063" s="14" t="s">
        <v>87</v>
      </c>
      <c r="AW1063" s="14" t="s">
        <v>34</v>
      </c>
      <c r="AX1063" s="14" t="s">
        <v>85</v>
      </c>
      <c r="AY1063" s="261" t="s">
        <v>165</v>
      </c>
    </row>
    <row r="1064" s="2" customFormat="1" ht="44.25" customHeight="1">
      <c r="A1064" s="39"/>
      <c r="B1064" s="40"/>
      <c r="C1064" s="227" t="s">
        <v>1150</v>
      </c>
      <c r="D1064" s="227" t="s">
        <v>167</v>
      </c>
      <c r="E1064" s="228" t="s">
        <v>1151</v>
      </c>
      <c r="F1064" s="229" t="s">
        <v>1152</v>
      </c>
      <c r="G1064" s="230" t="s">
        <v>385</v>
      </c>
      <c r="H1064" s="231">
        <v>1</v>
      </c>
      <c r="I1064" s="232"/>
      <c r="J1064" s="233">
        <f>ROUND(I1064*H1064,2)</f>
        <v>0</v>
      </c>
      <c r="K1064" s="229" t="s">
        <v>171</v>
      </c>
      <c r="L1064" s="45"/>
      <c r="M1064" s="234" t="s">
        <v>1</v>
      </c>
      <c r="N1064" s="235" t="s">
        <v>43</v>
      </c>
      <c r="O1064" s="92"/>
      <c r="P1064" s="236">
        <f>O1064*H1064</f>
        <v>0</v>
      </c>
      <c r="Q1064" s="236">
        <v>5.3999999999999998E-05</v>
      </c>
      <c r="R1064" s="236">
        <f>Q1064*H1064</f>
        <v>5.3999999999999998E-05</v>
      </c>
      <c r="S1064" s="236">
        <v>0</v>
      </c>
      <c r="T1064" s="237">
        <f>S1064*H1064</f>
        <v>0</v>
      </c>
      <c r="U1064" s="39"/>
      <c r="V1064" s="39"/>
      <c r="W1064" s="39"/>
      <c r="X1064" s="39"/>
      <c r="Y1064" s="39"/>
      <c r="Z1064" s="39"/>
      <c r="AA1064" s="39"/>
      <c r="AB1064" s="39"/>
      <c r="AC1064" s="39"/>
      <c r="AD1064" s="39"/>
      <c r="AE1064" s="39"/>
      <c r="AR1064" s="238" t="s">
        <v>284</v>
      </c>
      <c r="AT1064" s="238" t="s">
        <v>167</v>
      </c>
      <c r="AU1064" s="238" t="s">
        <v>87</v>
      </c>
      <c r="AY1064" s="18" t="s">
        <v>165</v>
      </c>
      <c r="BE1064" s="239">
        <f>IF(N1064="základní",J1064,0)</f>
        <v>0</v>
      </c>
      <c r="BF1064" s="239">
        <f>IF(N1064="snížená",J1064,0)</f>
        <v>0</v>
      </c>
      <c r="BG1064" s="239">
        <f>IF(N1064="zákl. přenesená",J1064,0)</f>
        <v>0</v>
      </c>
      <c r="BH1064" s="239">
        <f>IF(N1064="sníž. přenesená",J1064,0)</f>
        <v>0</v>
      </c>
      <c r="BI1064" s="239">
        <f>IF(N1064="nulová",J1064,0)</f>
        <v>0</v>
      </c>
      <c r="BJ1064" s="18" t="s">
        <v>85</v>
      </c>
      <c r="BK1064" s="239">
        <f>ROUND(I1064*H1064,2)</f>
        <v>0</v>
      </c>
      <c r="BL1064" s="18" t="s">
        <v>284</v>
      </c>
      <c r="BM1064" s="238" t="s">
        <v>1153</v>
      </c>
    </row>
    <row r="1065" s="13" customFormat="1">
      <c r="A1065" s="13"/>
      <c r="B1065" s="240"/>
      <c r="C1065" s="241"/>
      <c r="D1065" s="242" t="s">
        <v>174</v>
      </c>
      <c r="E1065" s="243" t="s">
        <v>1</v>
      </c>
      <c r="F1065" s="244" t="s">
        <v>1154</v>
      </c>
      <c r="G1065" s="241"/>
      <c r="H1065" s="243" t="s">
        <v>1</v>
      </c>
      <c r="I1065" s="245"/>
      <c r="J1065" s="241"/>
      <c r="K1065" s="241"/>
      <c r="L1065" s="246"/>
      <c r="M1065" s="247"/>
      <c r="N1065" s="248"/>
      <c r="O1065" s="248"/>
      <c r="P1065" s="248"/>
      <c r="Q1065" s="248"/>
      <c r="R1065" s="248"/>
      <c r="S1065" s="248"/>
      <c r="T1065" s="249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50" t="s">
        <v>174</v>
      </c>
      <c r="AU1065" s="250" t="s">
        <v>87</v>
      </c>
      <c r="AV1065" s="13" t="s">
        <v>85</v>
      </c>
      <c r="AW1065" s="13" t="s">
        <v>34</v>
      </c>
      <c r="AX1065" s="13" t="s">
        <v>78</v>
      </c>
      <c r="AY1065" s="250" t="s">
        <v>165</v>
      </c>
    </row>
    <row r="1066" s="13" customFormat="1">
      <c r="A1066" s="13"/>
      <c r="B1066" s="240"/>
      <c r="C1066" s="241"/>
      <c r="D1066" s="242" t="s">
        <v>174</v>
      </c>
      <c r="E1066" s="243" t="s">
        <v>1</v>
      </c>
      <c r="F1066" s="244" t="s">
        <v>1155</v>
      </c>
      <c r="G1066" s="241"/>
      <c r="H1066" s="243" t="s">
        <v>1</v>
      </c>
      <c r="I1066" s="245"/>
      <c r="J1066" s="241"/>
      <c r="K1066" s="241"/>
      <c r="L1066" s="246"/>
      <c r="M1066" s="247"/>
      <c r="N1066" s="248"/>
      <c r="O1066" s="248"/>
      <c r="P1066" s="248"/>
      <c r="Q1066" s="248"/>
      <c r="R1066" s="248"/>
      <c r="S1066" s="248"/>
      <c r="T1066" s="249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50" t="s">
        <v>174</v>
      </c>
      <c r="AU1066" s="250" t="s">
        <v>87</v>
      </c>
      <c r="AV1066" s="13" t="s">
        <v>85</v>
      </c>
      <c r="AW1066" s="13" t="s">
        <v>34</v>
      </c>
      <c r="AX1066" s="13" t="s">
        <v>78</v>
      </c>
      <c r="AY1066" s="250" t="s">
        <v>165</v>
      </c>
    </row>
    <row r="1067" s="14" customFormat="1">
      <c r="A1067" s="14"/>
      <c r="B1067" s="251"/>
      <c r="C1067" s="252"/>
      <c r="D1067" s="242" t="s">
        <v>174</v>
      </c>
      <c r="E1067" s="253" t="s">
        <v>1</v>
      </c>
      <c r="F1067" s="254" t="s">
        <v>85</v>
      </c>
      <c r="G1067" s="252"/>
      <c r="H1067" s="255">
        <v>1</v>
      </c>
      <c r="I1067" s="256"/>
      <c r="J1067" s="252"/>
      <c r="K1067" s="252"/>
      <c r="L1067" s="257"/>
      <c r="M1067" s="258"/>
      <c r="N1067" s="259"/>
      <c r="O1067" s="259"/>
      <c r="P1067" s="259"/>
      <c r="Q1067" s="259"/>
      <c r="R1067" s="259"/>
      <c r="S1067" s="259"/>
      <c r="T1067" s="260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61" t="s">
        <v>174</v>
      </c>
      <c r="AU1067" s="261" t="s">
        <v>87</v>
      </c>
      <c r="AV1067" s="14" t="s">
        <v>87</v>
      </c>
      <c r="AW1067" s="14" t="s">
        <v>34</v>
      </c>
      <c r="AX1067" s="14" t="s">
        <v>85</v>
      </c>
      <c r="AY1067" s="261" t="s">
        <v>165</v>
      </c>
    </row>
    <row r="1068" s="2" customFormat="1" ht="37.8" customHeight="1">
      <c r="A1068" s="39"/>
      <c r="B1068" s="40"/>
      <c r="C1068" s="273" t="s">
        <v>1156</v>
      </c>
      <c r="D1068" s="273" t="s">
        <v>225</v>
      </c>
      <c r="E1068" s="274" t="s">
        <v>1157</v>
      </c>
      <c r="F1068" s="275" t="s">
        <v>1158</v>
      </c>
      <c r="G1068" s="276" t="s">
        <v>385</v>
      </c>
      <c r="H1068" s="277">
        <v>1</v>
      </c>
      <c r="I1068" s="278"/>
      <c r="J1068" s="279">
        <f>ROUND(I1068*H1068,2)</f>
        <v>0</v>
      </c>
      <c r="K1068" s="275" t="s">
        <v>171</v>
      </c>
      <c r="L1068" s="280"/>
      <c r="M1068" s="281" t="s">
        <v>1</v>
      </c>
      <c r="N1068" s="282" t="s">
        <v>43</v>
      </c>
      <c r="O1068" s="92"/>
      <c r="P1068" s="236">
        <f>O1068*H1068</f>
        <v>0</v>
      </c>
      <c r="Q1068" s="236">
        <v>0.042999999999999997</v>
      </c>
      <c r="R1068" s="236">
        <f>Q1068*H1068</f>
        <v>0.042999999999999997</v>
      </c>
      <c r="S1068" s="236">
        <v>0</v>
      </c>
      <c r="T1068" s="237">
        <f>S1068*H1068</f>
        <v>0</v>
      </c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R1068" s="238" t="s">
        <v>444</v>
      </c>
      <c r="AT1068" s="238" t="s">
        <v>225</v>
      </c>
      <c r="AU1068" s="238" t="s">
        <v>87</v>
      </c>
      <c r="AY1068" s="18" t="s">
        <v>165</v>
      </c>
      <c r="BE1068" s="239">
        <f>IF(N1068="základní",J1068,0)</f>
        <v>0</v>
      </c>
      <c r="BF1068" s="239">
        <f>IF(N1068="snížená",J1068,0)</f>
        <v>0</v>
      </c>
      <c r="BG1068" s="239">
        <f>IF(N1068="zákl. přenesená",J1068,0)</f>
        <v>0</v>
      </c>
      <c r="BH1068" s="239">
        <f>IF(N1068="sníž. přenesená",J1068,0)</f>
        <v>0</v>
      </c>
      <c r="BI1068" s="239">
        <f>IF(N1068="nulová",J1068,0)</f>
        <v>0</v>
      </c>
      <c r="BJ1068" s="18" t="s">
        <v>85</v>
      </c>
      <c r="BK1068" s="239">
        <f>ROUND(I1068*H1068,2)</f>
        <v>0</v>
      </c>
      <c r="BL1068" s="18" t="s">
        <v>284</v>
      </c>
      <c r="BM1068" s="238" t="s">
        <v>1159</v>
      </c>
    </row>
    <row r="1069" s="2" customFormat="1" ht="49.05" customHeight="1">
      <c r="A1069" s="39"/>
      <c r="B1069" s="40"/>
      <c r="C1069" s="227" t="s">
        <v>1160</v>
      </c>
      <c r="D1069" s="227" t="s">
        <v>167</v>
      </c>
      <c r="E1069" s="228" t="s">
        <v>1161</v>
      </c>
      <c r="F1069" s="229" t="s">
        <v>1162</v>
      </c>
      <c r="G1069" s="230" t="s">
        <v>702</v>
      </c>
      <c r="H1069" s="231">
        <v>0.073999999999999996</v>
      </c>
      <c r="I1069" s="232"/>
      <c r="J1069" s="233">
        <f>ROUND(I1069*H1069,2)</f>
        <v>0</v>
      </c>
      <c r="K1069" s="229" t="s">
        <v>171</v>
      </c>
      <c r="L1069" s="45"/>
      <c r="M1069" s="234" t="s">
        <v>1</v>
      </c>
      <c r="N1069" s="235" t="s">
        <v>43</v>
      </c>
      <c r="O1069" s="92"/>
      <c r="P1069" s="236">
        <f>O1069*H1069</f>
        <v>0</v>
      </c>
      <c r="Q1069" s="236">
        <v>0</v>
      </c>
      <c r="R1069" s="236">
        <f>Q1069*H1069</f>
        <v>0</v>
      </c>
      <c r="S1069" s="236">
        <v>0</v>
      </c>
      <c r="T1069" s="237">
        <f>S1069*H1069</f>
        <v>0</v>
      </c>
      <c r="U1069" s="39"/>
      <c r="V1069" s="39"/>
      <c r="W1069" s="39"/>
      <c r="X1069" s="39"/>
      <c r="Y1069" s="39"/>
      <c r="Z1069" s="39"/>
      <c r="AA1069" s="39"/>
      <c r="AB1069" s="39"/>
      <c r="AC1069" s="39"/>
      <c r="AD1069" s="39"/>
      <c r="AE1069" s="39"/>
      <c r="AR1069" s="238" t="s">
        <v>284</v>
      </c>
      <c r="AT1069" s="238" t="s">
        <v>167</v>
      </c>
      <c r="AU1069" s="238" t="s">
        <v>87</v>
      </c>
      <c r="AY1069" s="18" t="s">
        <v>165</v>
      </c>
      <c r="BE1069" s="239">
        <f>IF(N1069="základní",J1069,0)</f>
        <v>0</v>
      </c>
      <c r="BF1069" s="239">
        <f>IF(N1069="snížená",J1069,0)</f>
        <v>0</v>
      </c>
      <c r="BG1069" s="239">
        <f>IF(N1069="zákl. přenesená",J1069,0)</f>
        <v>0</v>
      </c>
      <c r="BH1069" s="239">
        <f>IF(N1069="sníž. přenesená",J1069,0)</f>
        <v>0</v>
      </c>
      <c r="BI1069" s="239">
        <f>IF(N1069="nulová",J1069,0)</f>
        <v>0</v>
      </c>
      <c r="BJ1069" s="18" t="s">
        <v>85</v>
      </c>
      <c r="BK1069" s="239">
        <f>ROUND(I1069*H1069,2)</f>
        <v>0</v>
      </c>
      <c r="BL1069" s="18" t="s">
        <v>284</v>
      </c>
      <c r="BM1069" s="238" t="s">
        <v>1163</v>
      </c>
    </row>
    <row r="1070" s="12" customFormat="1" ht="22.8" customHeight="1">
      <c r="A1070" s="12"/>
      <c r="B1070" s="211"/>
      <c r="C1070" s="212"/>
      <c r="D1070" s="213" t="s">
        <v>77</v>
      </c>
      <c r="E1070" s="225" t="s">
        <v>1164</v>
      </c>
      <c r="F1070" s="225" t="s">
        <v>1165</v>
      </c>
      <c r="G1070" s="212"/>
      <c r="H1070" s="212"/>
      <c r="I1070" s="215"/>
      <c r="J1070" s="226">
        <f>BK1070</f>
        <v>0</v>
      </c>
      <c r="K1070" s="212"/>
      <c r="L1070" s="217"/>
      <c r="M1070" s="218"/>
      <c r="N1070" s="219"/>
      <c r="O1070" s="219"/>
      <c r="P1070" s="220">
        <f>SUM(P1071:P1220)</f>
        <v>0</v>
      </c>
      <c r="Q1070" s="219"/>
      <c r="R1070" s="220">
        <f>SUM(R1071:R1220)</f>
        <v>43.249473160000001</v>
      </c>
      <c r="S1070" s="219"/>
      <c r="T1070" s="221">
        <f>SUM(T1071:T1220)</f>
        <v>32.779542400000004</v>
      </c>
      <c r="U1070" s="12"/>
      <c r="V1070" s="12"/>
      <c r="W1070" s="12"/>
      <c r="X1070" s="12"/>
      <c r="Y1070" s="12"/>
      <c r="Z1070" s="12"/>
      <c r="AA1070" s="12"/>
      <c r="AB1070" s="12"/>
      <c r="AC1070" s="12"/>
      <c r="AD1070" s="12"/>
      <c r="AE1070" s="12"/>
      <c r="AR1070" s="222" t="s">
        <v>87</v>
      </c>
      <c r="AT1070" s="223" t="s">
        <v>77</v>
      </c>
      <c r="AU1070" s="223" t="s">
        <v>85</v>
      </c>
      <c r="AY1070" s="222" t="s">
        <v>165</v>
      </c>
      <c r="BK1070" s="224">
        <f>SUM(BK1071:BK1220)</f>
        <v>0</v>
      </c>
    </row>
    <row r="1071" s="2" customFormat="1" ht="21.75" customHeight="1">
      <c r="A1071" s="39"/>
      <c r="B1071" s="40"/>
      <c r="C1071" s="227" t="s">
        <v>1166</v>
      </c>
      <c r="D1071" s="227" t="s">
        <v>167</v>
      </c>
      <c r="E1071" s="228" t="s">
        <v>1167</v>
      </c>
      <c r="F1071" s="229" t="s">
        <v>1168</v>
      </c>
      <c r="G1071" s="230" t="s">
        <v>198</v>
      </c>
      <c r="H1071" s="231">
        <v>5.8079999999999998</v>
      </c>
      <c r="I1071" s="232"/>
      <c r="J1071" s="233">
        <f>ROUND(I1071*H1071,2)</f>
        <v>0</v>
      </c>
      <c r="K1071" s="229" t="s">
        <v>171</v>
      </c>
      <c r="L1071" s="45"/>
      <c r="M1071" s="234" t="s">
        <v>1</v>
      </c>
      <c r="N1071" s="235" t="s">
        <v>43</v>
      </c>
      <c r="O1071" s="92"/>
      <c r="P1071" s="236">
        <f>O1071*H1071</f>
        <v>0</v>
      </c>
      <c r="Q1071" s="236">
        <v>0</v>
      </c>
      <c r="R1071" s="236">
        <f>Q1071*H1071</f>
        <v>0</v>
      </c>
      <c r="S1071" s="236">
        <v>0.027199999999999998</v>
      </c>
      <c r="T1071" s="237">
        <f>S1071*H1071</f>
        <v>0.1579776</v>
      </c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R1071" s="238" t="s">
        <v>284</v>
      </c>
      <c r="AT1071" s="238" t="s">
        <v>167</v>
      </c>
      <c r="AU1071" s="238" t="s">
        <v>87</v>
      </c>
      <c r="AY1071" s="18" t="s">
        <v>165</v>
      </c>
      <c r="BE1071" s="239">
        <f>IF(N1071="základní",J1071,0)</f>
        <v>0</v>
      </c>
      <c r="BF1071" s="239">
        <f>IF(N1071="snížená",J1071,0)</f>
        <v>0</v>
      </c>
      <c r="BG1071" s="239">
        <f>IF(N1071="zákl. přenesená",J1071,0)</f>
        <v>0</v>
      </c>
      <c r="BH1071" s="239">
        <f>IF(N1071="sníž. přenesená",J1071,0)</f>
        <v>0</v>
      </c>
      <c r="BI1071" s="239">
        <f>IF(N1071="nulová",J1071,0)</f>
        <v>0</v>
      </c>
      <c r="BJ1071" s="18" t="s">
        <v>85</v>
      </c>
      <c r="BK1071" s="239">
        <f>ROUND(I1071*H1071,2)</f>
        <v>0</v>
      </c>
      <c r="BL1071" s="18" t="s">
        <v>284</v>
      </c>
      <c r="BM1071" s="238" t="s">
        <v>1169</v>
      </c>
    </row>
    <row r="1072" s="13" customFormat="1">
      <c r="A1072" s="13"/>
      <c r="B1072" s="240"/>
      <c r="C1072" s="241"/>
      <c r="D1072" s="242" t="s">
        <v>174</v>
      </c>
      <c r="E1072" s="243" t="s">
        <v>1</v>
      </c>
      <c r="F1072" s="244" t="s">
        <v>216</v>
      </c>
      <c r="G1072" s="241"/>
      <c r="H1072" s="243" t="s">
        <v>1</v>
      </c>
      <c r="I1072" s="245"/>
      <c r="J1072" s="241"/>
      <c r="K1072" s="241"/>
      <c r="L1072" s="246"/>
      <c r="M1072" s="247"/>
      <c r="N1072" s="248"/>
      <c r="O1072" s="248"/>
      <c r="P1072" s="248"/>
      <c r="Q1072" s="248"/>
      <c r="R1072" s="248"/>
      <c r="S1072" s="248"/>
      <c r="T1072" s="249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50" t="s">
        <v>174</v>
      </c>
      <c r="AU1072" s="250" t="s">
        <v>87</v>
      </c>
      <c r="AV1072" s="13" t="s">
        <v>85</v>
      </c>
      <c r="AW1072" s="13" t="s">
        <v>34</v>
      </c>
      <c r="AX1072" s="13" t="s">
        <v>78</v>
      </c>
      <c r="AY1072" s="250" t="s">
        <v>165</v>
      </c>
    </row>
    <row r="1073" s="13" customFormat="1">
      <c r="A1073" s="13"/>
      <c r="B1073" s="240"/>
      <c r="C1073" s="241"/>
      <c r="D1073" s="242" t="s">
        <v>174</v>
      </c>
      <c r="E1073" s="243" t="s">
        <v>1</v>
      </c>
      <c r="F1073" s="244" t="s">
        <v>202</v>
      </c>
      <c r="G1073" s="241"/>
      <c r="H1073" s="243" t="s">
        <v>1</v>
      </c>
      <c r="I1073" s="245"/>
      <c r="J1073" s="241"/>
      <c r="K1073" s="241"/>
      <c r="L1073" s="246"/>
      <c r="M1073" s="247"/>
      <c r="N1073" s="248"/>
      <c r="O1073" s="248"/>
      <c r="P1073" s="248"/>
      <c r="Q1073" s="248"/>
      <c r="R1073" s="248"/>
      <c r="S1073" s="248"/>
      <c r="T1073" s="249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50" t="s">
        <v>174</v>
      </c>
      <c r="AU1073" s="250" t="s">
        <v>87</v>
      </c>
      <c r="AV1073" s="13" t="s">
        <v>85</v>
      </c>
      <c r="AW1073" s="13" t="s">
        <v>34</v>
      </c>
      <c r="AX1073" s="13" t="s">
        <v>78</v>
      </c>
      <c r="AY1073" s="250" t="s">
        <v>165</v>
      </c>
    </row>
    <row r="1074" s="14" customFormat="1">
      <c r="A1074" s="14"/>
      <c r="B1074" s="251"/>
      <c r="C1074" s="252"/>
      <c r="D1074" s="242" t="s">
        <v>174</v>
      </c>
      <c r="E1074" s="253" t="s">
        <v>1</v>
      </c>
      <c r="F1074" s="254" t="s">
        <v>1170</v>
      </c>
      <c r="G1074" s="252"/>
      <c r="H1074" s="255">
        <v>2.5489999999999999</v>
      </c>
      <c r="I1074" s="256"/>
      <c r="J1074" s="252"/>
      <c r="K1074" s="252"/>
      <c r="L1074" s="257"/>
      <c r="M1074" s="258"/>
      <c r="N1074" s="259"/>
      <c r="O1074" s="259"/>
      <c r="P1074" s="259"/>
      <c r="Q1074" s="259"/>
      <c r="R1074" s="259"/>
      <c r="S1074" s="259"/>
      <c r="T1074" s="260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61" t="s">
        <v>174</v>
      </c>
      <c r="AU1074" s="261" t="s">
        <v>87</v>
      </c>
      <c r="AV1074" s="14" t="s">
        <v>87</v>
      </c>
      <c r="AW1074" s="14" t="s">
        <v>34</v>
      </c>
      <c r="AX1074" s="14" t="s">
        <v>78</v>
      </c>
      <c r="AY1074" s="261" t="s">
        <v>165</v>
      </c>
    </row>
    <row r="1075" s="14" customFormat="1">
      <c r="A1075" s="14"/>
      <c r="B1075" s="251"/>
      <c r="C1075" s="252"/>
      <c r="D1075" s="242" t="s">
        <v>174</v>
      </c>
      <c r="E1075" s="253" t="s">
        <v>1</v>
      </c>
      <c r="F1075" s="254" t="s">
        <v>1171</v>
      </c>
      <c r="G1075" s="252"/>
      <c r="H1075" s="255">
        <v>2.0289999999999999</v>
      </c>
      <c r="I1075" s="256"/>
      <c r="J1075" s="252"/>
      <c r="K1075" s="252"/>
      <c r="L1075" s="257"/>
      <c r="M1075" s="258"/>
      <c r="N1075" s="259"/>
      <c r="O1075" s="259"/>
      <c r="P1075" s="259"/>
      <c r="Q1075" s="259"/>
      <c r="R1075" s="259"/>
      <c r="S1075" s="259"/>
      <c r="T1075" s="260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61" t="s">
        <v>174</v>
      </c>
      <c r="AU1075" s="261" t="s">
        <v>87</v>
      </c>
      <c r="AV1075" s="14" t="s">
        <v>87</v>
      </c>
      <c r="AW1075" s="14" t="s">
        <v>34</v>
      </c>
      <c r="AX1075" s="14" t="s">
        <v>78</v>
      </c>
      <c r="AY1075" s="261" t="s">
        <v>165</v>
      </c>
    </row>
    <row r="1076" s="13" customFormat="1">
      <c r="A1076" s="13"/>
      <c r="B1076" s="240"/>
      <c r="C1076" s="241"/>
      <c r="D1076" s="242" t="s">
        <v>174</v>
      </c>
      <c r="E1076" s="243" t="s">
        <v>1</v>
      </c>
      <c r="F1076" s="244" t="s">
        <v>206</v>
      </c>
      <c r="G1076" s="241"/>
      <c r="H1076" s="243" t="s">
        <v>1</v>
      </c>
      <c r="I1076" s="245"/>
      <c r="J1076" s="241"/>
      <c r="K1076" s="241"/>
      <c r="L1076" s="246"/>
      <c r="M1076" s="247"/>
      <c r="N1076" s="248"/>
      <c r="O1076" s="248"/>
      <c r="P1076" s="248"/>
      <c r="Q1076" s="248"/>
      <c r="R1076" s="248"/>
      <c r="S1076" s="248"/>
      <c r="T1076" s="249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50" t="s">
        <v>174</v>
      </c>
      <c r="AU1076" s="250" t="s">
        <v>87</v>
      </c>
      <c r="AV1076" s="13" t="s">
        <v>85</v>
      </c>
      <c r="AW1076" s="13" t="s">
        <v>34</v>
      </c>
      <c r="AX1076" s="13" t="s">
        <v>78</v>
      </c>
      <c r="AY1076" s="250" t="s">
        <v>165</v>
      </c>
    </row>
    <row r="1077" s="14" customFormat="1">
      <c r="A1077" s="14"/>
      <c r="B1077" s="251"/>
      <c r="C1077" s="252"/>
      <c r="D1077" s="242" t="s">
        <v>174</v>
      </c>
      <c r="E1077" s="253" t="s">
        <v>1</v>
      </c>
      <c r="F1077" s="254" t="s">
        <v>1170</v>
      </c>
      <c r="G1077" s="252"/>
      <c r="H1077" s="255">
        <v>2.5489999999999999</v>
      </c>
      <c r="I1077" s="256"/>
      <c r="J1077" s="252"/>
      <c r="K1077" s="252"/>
      <c r="L1077" s="257"/>
      <c r="M1077" s="258"/>
      <c r="N1077" s="259"/>
      <c r="O1077" s="259"/>
      <c r="P1077" s="259"/>
      <c r="Q1077" s="259"/>
      <c r="R1077" s="259"/>
      <c r="S1077" s="259"/>
      <c r="T1077" s="260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61" t="s">
        <v>174</v>
      </c>
      <c r="AU1077" s="261" t="s">
        <v>87</v>
      </c>
      <c r="AV1077" s="14" t="s">
        <v>87</v>
      </c>
      <c r="AW1077" s="14" t="s">
        <v>34</v>
      </c>
      <c r="AX1077" s="14" t="s">
        <v>78</v>
      </c>
      <c r="AY1077" s="261" t="s">
        <v>165</v>
      </c>
    </row>
    <row r="1078" s="14" customFormat="1">
      <c r="A1078" s="14"/>
      <c r="B1078" s="251"/>
      <c r="C1078" s="252"/>
      <c r="D1078" s="242" t="s">
        <v>174</v>
      </c>
      <c r="E1078" s="253" t="s">
        <v>1</v>
      </c>
      <c r="F1078" s="254" t="s">
        <v>1171</v>
      </c>
      <c r="G1078" s="252"/>
      <c r="H1078" s="255">
        <v>2.0289999999999999</v>
      </c>
      <c r="I1078" s="256"/>
      <c r="J1078" s="252"/>
      <c r="K1078" s="252"/>
      <c r="L1078" s="257"/>
      <c r="M1078" s="258"/>
      <c r="N1078" s="259"/>
      <c r="O1078" s="259"/>
      <c r="P1078" s="259"/>
      <c r="Q1078" s="259"/>
      <c r="R1078" s="259"/>
      <c r="S1078" s="259"/>
      <c r="T1078" s="260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61" t="s">
        <v>174</v>
      </c>
      <c r="AU1078" s="261" t="s">
        <v>87</v>
      </c>
      <c r="AV1078" s="14" t="s">
        <v>87</v>
      </c>
      <c r="AW1078" s="14" t="s">
        <v>34</v>
      </c>
      <c r="AX1078" s="14" t="s">
        <v>78</v>
      </c>
      <c r="AY1078" s="261" t="s">
        <v>165</v>
      </c>
    </row>
    <row r="1079" s="13" customFormat="1">
      <c r="A1079" s="13"/>
      <c r="B1079" s="240"/>
      <c r="C1079" s="241"/>
      <c r="D1079" s="242" t="s">
        <v>174</v>
      </c>
      <c r="E1079" s="243" t="s">
        <v>1</v>
      </c>
      <c r="F1079" s="244" t="s">
        <v>1172</v>
      </c>
      <c r="G1079" s="241"/>
      <c r="H1079" s="243" t="s">
        <v>1</v>
      </c>
      <c r="I1079" s="245"/>
      <c r="J1079" s="241"/>
      <c r="K1079" s="241"/>
      <c r="L1079" s="246"/>
      <c r="M1079" s="247"/>
      <c r="N1079" s="248"/>
      <c r="O1079" s="248"/>
      <c r="P1079" s="248"/>
      <c r="Q1079" s="248"/>
      <c r="R1079" s="248"/>
      <c r="S1079" s="248"/>
      <c r="T1079" s="249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50" t="s">
        <v>174</v>
      </c>
      <c r="AU1079" s="250" t="s">
        <v>87</v>
      </c>
      <c r="AV1079" s="13" t="s">
        <v>85</v>
      </c>
      <c r="AW1079" s="13" t="s">
        <v>34</v>
      </c>
      <c r="AX1079" s="13" t="s">
        <v>78</v>
      </c>
      <c r="AY1079" s="250" t="s">
        <v>165</v>
      </c>
    </row>
    <row r="1080" s="14" customFormat="1">
      <c r="A1080" s="14"/>
      <c r="B1080" s="251"/>
      <c r="C1080" s="252"/>
      <c r="D1080" s="242" t="s">
        <v>174</v>
      </c>
      <c r="E1080" s="253" t="s">
        <v>1</v>
      </c>
      <c r="F1080" s="254" t="s">
        <v>1173</v>
      </c>
      <c r="G1080" s="252"/>
      <c r="H1080" s="255">
        <v>-0.76800000000000002</v>
      </c>
      <c r="I1080" s="256"/>
      <c r="J1080" s="252"/>
      <c r="K1080" s="252"/>
      <c r="L1080" s="257"/>
      <c r="M1080" s="258"/>
      <c r="N1080" s="259"/>
      <c r="O1080" s="259"/>
      <c r="P1080" s="259"/>
      <c r="Q1080" s="259"/>
      <c r="R1080" s="259"/>
      <c r="S1080" s="259"/>
      <c r="T1080" s="260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61" t="s">
        <v>174</v>
      </c>
      <c r="AU1080" s="261" t="s">
        <v>87</v>
      </c>
      <c r="AV1080" s="14" t="s">
        <v>87</v>
      </c>
      <c r="AW1080" s="14" t="s">
        <v>34</v>
      </c>
      <c r="AX1080" s="14" t="s">
        <v>78</v>
      </c>
      <c r="AY1080" s="261" t="s">
        <v>165</v>
      </c>
    </row>
    <row r="1081" s="13" customFormat="1">
      <c r="A1081" s="13"/>
      <c r="B1081" s="240"/>
      <c r="C1081" s="241"/>
      <c r="D1081" s="242" t="s">
        <v>174</v>
      </c>
      <c r="E1081" s="243" t="s">
        <v>1</v>
      </c>
      <c r="F1081" s="244" t="s">
        <v>1174</v>
      </c>
      <c r="G1081" s="241"/>
      <c r="H1081" s="243" t="s">
        <v>1</v>
      </c>
      <c r="I1081" s="245"/>
      <c r="J1081" s="241"/>
      <c r="K1081" s="241"/>
      <c r="L1081" s="246"/>
      <c r="M1081" s="247"/>
      <c r="N1081" s="248"/>
      <c r="O1081" s="248"/>
      <c r="P1081" s="248"/>
      <c r="Q1081" s="248"/>
      <c r="R1081" s="248"/>
      <c r="S1081" s="248"/>
      <c r="T1081" s="249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50" t="s">
        <v>174</v>
      </c>
      <c r="AU1081" s="250" t="s">
        <v>87</v>
      </c>
      <c r="AV1081" s="13" t="s">
        <v>85</v>
      </c>
      <c r="AW1081" s="13" t="s">
        <v>34</v>
      </c>
      <c r="AX1081" s="13" t="s">
        <v>78</v>
      </c>
      <c r="AY1081" s="250" t="s">
        <v>165</v>
      </c>
    </row>
    <row r="1082" s="14" customFormat="1">
      <c r="A1082" s="14"/>
      <c r="B1082" s="251"/>
      <c r="C1082" s="252"/>
      <c r="D1082" s="242" t="s">
        <v>174</v>
      </c>
      <c r="E1082" s="253" t="s">
        <v>1</v>
      </c>
      <c r="F1082" s="254" t="s">
        <v>1175</v>
      </c>
      <c r="G1082" s="252"/>
      <c r="H1082" s="255">
        <v>-2.5800000000000001</v>
      </c>
      <c r="I1082" s="256"/>
      <c r="J1082" s="252"/>
      <c r="K1082" s="252"/>
      <c r="L1082" s="257"/>
      <c r="M1082" s="258"/>
      <c r="N1082" s="259"/>
      <c r="O1082" s="259"/>
      <c r="P1082" s="259"/>
      <c r="Q1082" s="259"/>
      <c r="R1082" s="259"/>
      <c r="S1082" s="259"/>
      <c r="T1082" s="260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61" t="s">
        <v>174</v>
      </c>
      <c r="AU1082" s="261" t="s">
        <v>87</v>
      </c>
      <c r="AV1082" s="14" t="s">
        <v>87</v>
      </c>
      <c r="AW1082" s="14" t="s">
        <v>34</v>
      </c>
      <c r="AX1082" s="14" t="s">
        <v>78</v>
      </c>
      <c r="AY1082" s="261" t="s">
        <v>165</v>
      </c>
    </row>
    <row r="1083" s="15" customFormat="1">
      <c r="A1083" s="15"/>
      <c r="B1083" s="262"/>
      <c r="C1083" s="263"/>
      <c r="D1083" s="242" t="s">
        <v>174</v>
      </c>
      <c r="E1083" s="264" t="s">
        <v>1</v>
      </c>
      <c r="F1083" s="265" t="s">
        <v>189</v>
      </c>
      <c r="G1083" s="263"/>
      <c r="H1083" s="266">
        <v>5.8079999999999998</v>
      </c>
      <c r="I1083" s="267"/>
      <c r="J1083" s="263"/>
      <c r="K1083" s="263"/>
      <c r="L1083" s="268"/>
      <c r="M1083" s="269"/>
      <c r="N1083" s="270"/>
      <c r="O1083" s="270"/>
      <c r="P1083" s="270"/>
      <c r="Q1083" s="270"/>
      <c r="R1083" s="270"/>
      <c r="S1083" s="270"/>
      <c r="T1083" s="271"/>
      <c r="U1083" s="15"/>
      <c r="V1083" s="15"/>
      <c r="W1083" s="15"/>
      <c r="X1083" s="15"/>
      <c r="Y1083" s="15"/>
      <c r="Z1083" s="15"/>
      <c r="AA1083" s="15"/>
      <c r="AB1083" s="15"/>
      <c r="AC1083" s="15"/>
      <c r="AD1083" s="15"/>
      <c r="AE1083" s="15"/>
      <c r="AT1083" s="272" t="s">
        <v>174</v>
      </c>
      <c r="AU1083" s="272" t="s">
        <v>87</v>
      </c>
      <c r="AV1083" s="15" t="s">
        <v>172</v>
      </c>
      <c r="AW1083" s="15" t="s">
        <v>34</v>
      </c>
      <c r="AX1083" s="15" t="s">
        <v>85</v>
      </c>
      <c r="AY1083" s="272" t="s">
        <v>165</v>
      </c>
    </row>
    <row r="1084" s="2" customFormat="1" ht="33" customHeight="1">
      <c r="A1084" s="39"/>
      <c r="B1084" s="40"/>
      <c r="C1084" s="227" t="s">
        <v>1176</v>
      </c>
      <c r="D1084" s="227" t="s">
        <v>167</v>
      </c>
      <c r="E1084" s="228" t="s">
        <v>1177</v>
      </c>
      <c r="F1084" s="229" t="s">
        <v>1178</v>
      </c>
      <c r="G1084" s="230" t="s">
        <v>302</v>
      </c>
      <c r="H1084" s="231">
        <v>53.68</v>
      </c>
      <c r="I1084" s="232"/>
      <c r="J1084" s="233">
        <f>ROUND(I1084*H1084,2)</f>
        <v>0</v>
      </c>
      <c r="K1084" s="229" t="s">
        <v>171</v>
      </c>
      <c r="L1084" s="45"/>
      <c r="M1084" s="234" t="s">
        <v>1</v>
      </c>
      <c r="N1084" s="235" t="s">
        <v>43</v>
      </c>
      <c r="O1084" s="92"/>
      <c r="P1084" s="236">
        <f>O1084*H1084</f>
        <v>0</v>
      </c>
      <c r="Q1084" s="236">
        <v>0.00095200000000000005</v>
      </c>
      <c r="R1084" s="236">
        <f>Q1084*H1084</f>
        <v>0.05110336</v>
      </c>
      <c r="S1084" s="236">
        <v>0</v>
      </c>
      <c r="T1084" s="237">
        <f>S1084*H1084</f>
        <v>0</v>
      </c>
      <c r="U1084" s="39"/>
      <c r="V1084" s="39"/>
      <c r="W1084" s="39"/>
      <c r="X1084" s="39"/>
      <c r="Y1084" s="39"/>
      <c r="Z1084" s="39"/>
      <c r="AA1084" s="39"/>
      <c r="AB1084" s="39"/>
      <c r="AC1084" s="39"/>
      <c r="AD1084" s="39"/>
      <c r="AE1084" s="39"/>
      <c r="AR1084" s="238" t="s">
        <v>284</v>
      </c>
      <c r="AT1084" s="238" t="s">
        <v>167</v>
      </c>
      <c r="AU1084" s="238" t="s">
        <v>87</v>
      </c>
      <c r="AY1084" s="18" t="s">
        <v>165</v>
      </c>
      <c r="BE1084" s="239">
        <f>IF(N1084="základní",J1084,0)</f>
        <v>0</v>
      </c>
      <c r="BF1084" s="239">
        <f>IF(N1084="snížená",J1084,0)</f>
        <v>0</v>
      </c>
      <c r="BG1084" s="239">
        <f>IF(N1084="zákl. přenesená",J1084,0)</f>
        <v>0</v>
      </c>
      <c r="BH1084" s="239">
        <f>IF(N1084="sníž. přenesená",J1084,0)</f>
        <v>0</v>
      </c>
      <c r="BI1084" s="239">
        <f>IF(N1084="nulová",J1084,0)</f>
        <v>0</v>
      </c>
      <c r="BJ1084" s="18" t="s">
        <v>85</v>
      </c>
      <c r="BK1084" s="239">
        <f>ROUND(I1084*H1084,2)</f>
        <v>0</v>
      </c>
      <c r="BL1084" s="18" t="s">
        <v>284</v>
      </c>
      <c r="BM1084" s="238" t="s">
        <v>1179</v>
      </c>
    </row>
    <row r="1085" s="13" customFormat="1">
      <c r="A1085" s="13"/>
      <c r="B1085" s="240"/>
      <c r="C1085" s="241"/>
      <c r="D1085" s="242" t="s">
        <v>174</v>
      </c>
      <c r="E1085" s="243" t="s">
        <v>1</v>
      </c>
      <c r="F1085" s="244" t="s">
        <v>216</v>
      </c>
      <c r="G1085" s="241"/>
      <c r="H1085" s="243" t="s">
        <v>1</v>
      </c>
      <c r="I1085" s="245"/>
      <c r="J1085" s="241"/>
      <c r="K1085" s="241"/>
      <c r="L1085" s="246"/>
      <c r="M1085" s="247"/>
      <c r="N1085" s="248"/>
      <c r="O1085" s="248"/>
      <c r="P1085" s="248"/>
      <c r="Q1085" s="248"/>
      <c r="R1085" s="248"/>
      <c r="S1085" s="248"/>
      <c r="T1085" s="249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50" t="s">
        <v>174</v>
      </c>
      <c r="AU1085" s="250" t="s">
        <v>87</v>
      </c>
      <c r="AV1085" s="13" t="s">
        <v>85</v>
      </c>
      <c r="AW1085" s="13" t="s">
        <v>34</v>
      </c>
      <c r="AX1085" s="13" t="s">
        <v>78</v>
      </c>
      <c r="AY1085" s="250" t="s">
        <v>165</v>
      </c>
    </row>
    <row r="1086" s="13" customFormat="1">
      <c r="A1086" s="13"/>
      <c r="B1086" s="240"/>
      <c r="C1086" s="241"/>
      <c r="D1086" s="242" t="s">
        <v>174</v>
      </c>
      <c r="E1086" s="243" t="s">
        <v>1</v>
      </c>
      <c r="F1086" s="244" t="s">
        <v>202</v>
      </c>
      <c r="G1086" s="241"/>
      <c r="H1086" s="243" t="s">
        <v>1</v>
      </c>
      <c r="I1086" s="245"/>
      <c r="J1086" s="241"/>
      <c r="K1086" s="241"/>
      <c r="L1086" s="246"/>
      <c r="M1086" s="247"/>
      <c r="N1086" s="248"/>
      <c r="O1086" s="248"/>
      <c r="P1086" s="248"/>
      <c r="Q1086" s="248"/>
      <c r="R1086" s="248"/>
      <c r="S1086" s="248"/>
      <c r="T1086" s="249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50" t="s">
        <v>174</v>
      </c>
      <c r="AU1086" s="250" t="s">
        <v>87</v>
      </c>
      <c r="AV1086" s="13" t="s">
        <v>85</v>
      </c>
      <c r="AW1086" s="13" t="s">
        <v>34</v>
      </c>
      <c r="AX1086" s="13" t="s">
        <v>78</v>
      </c>
      <c r="AY1086" s="250" t="s">
        <v>165</v>
      </c>
    </row>
    <row r="1087" s="14" customFormat="1">
      <c r="A1087" s="14"/>
      <c r="B1087" s="251"/>
      <c r="C1087" s="252"/>
      <c r="D1087" s="242" t="s">
        <v>174</v>
      </c>
      <c r="E1087" s="253" t="s">
        <v>1</v>
      </c>
      <c r="F1087" s="254" t="s">
        <v>442</v>
      </c>
      <c r="G1087" s="252"/>
      <c r="H1087" s="255">
        <v>14.16</v>
      </c>
      <c r="I1087" s="256"/>
      <c r="J1087" s="252"/>
      <c r="K1087" s="252"/>
      <c r="L1087" s="257"/>
      <c r="M1087" s="258"/>
      <c r="N1087" s="259"/>
      <c r="O1087" s="259"/>
      <c r="P1087" s="259"/>
      <c r="Q1087" s="259"/>
      <c r="R1087" s="259"/>
      <c r="S1087" s="259"/>
      <c r="T1087" s="260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61" t="s">
        <v>174</v>
      </c>
      <c r="AU1087" s="261" t="s">
        <v>87</v>
      </c>
      <c r="AV1087" s="14" t="s">
        <v>87</v>
      </c>
      <c r="AW1087" s="14" t="s">
        <v>34</v>
      </c>
      <c r="AX1087" s="14" t="s">
        <v>78</v>
      </c>
      <c r="AY1087" s="261" t="s">
        <v>165</v>
      </c>
    </row>
    <row r="1088" s="14" customFormat="1">
      <c r="A1088" s="14"/>
      <c r="B1088" s="251"/>
      <c r="C1088" s="252"/>
      <c r="D1088" s="242" t="s">
        <v>174</v>
      </c>
      <c r="E1088" s="253" t="s">
        <v>1</v>
      </c>
      <c r="F1088" s="254" t="s">
        <v>443</v>
      </c>
      <c r="G1088" s="252"/>
      <c r="H1088" s="255">
        <v>12.68</v>
      </c>
      <c r="I1088" s="256"/>
      <c r="J1088" s="252"/>
      <c r="K1088" s="252"/>
      <c r="L1088" s="257"/>
      <c r="M1088" s="258"/>
      <c r="N1088" s="259"/>
      <c r="O1088" s="259"/>
      <c r="P1088" s="259"/>
      <c r="Q1088" s="259"/>
      <c r="R1088" s="259"/>
      <c r="S1088" s="259"/>
      <c r="T1088" s="260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61" t="s">
        <v>174</v>
      </c>
      <c r="AU1088" s="261" t="s">
        <v>87</v>
      </c>
      <c r="AV1088" s="14" t="s">
        <v>87</v>
      </c>
      <c r="AW1088" s="14" t="s">
        <v>34</v>
      </c>
      <c r="AX1088" s="14" t="s">
        <v>78</v>
      </c>
      <c r="AY1088" s="261" t="s">
        <v>165</v>
      </c>
    </row>
    <row r="1089" s="13" customFormat="1">
      <c r="A1089" s="13"/>
      <c r="B1089" s="240"/>
      <c r="C1089" s="241"/>
      <c r="D1089" s="242" t="s">
        <v>174</v>
      </c>
      <c r="E1089" s="243" t="s">
        <v>1</v>
      </c>
      <c r="F1089" s="244" t="s">
        <v>206</v>
      </c>
      <c r="G1089" s="241"/>
      <c r="H1089" s="243" t="s">
        <v>1</v>
      </c>
      <c r="I1089" s="245"/>
      <c r="J1089" s="241"/>
      <c r="K1089" s="241"/>
      <c r="L1089" s="246"/>
      <c r="M1089" s="247"/>
      <c r="N1089" s="248"/>
      <c r="O1089" s="248"/>
      <c r="P1089" s="248"/>
      <c r="Q1089" s="248"/>
      <c r="R1089" s="248"/>
      <c r="S1089" s="248"/>
      <c r="T1089" s="249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50" t="s">
        <v>174</v>
      </c>
      <c r="AU1089" s="250" t="s">
        <v>87</v>
      </c>
      <c r="AV1089" s="13" t="s">
        <v>85</v>
      </c>
      <c r="AW1089" s="13" t="s">
        <v>34</v>
      </c>
      <c r="AX1089" s="13" t="s">
        <v>78</v>
      </c>
      <c r="AY1089" s="250" t="s">
        <v>165</v>
      </c>
    </row>
    <row r="1090" s="14" customFormat="1">
      <c r="A1090" s="14"/>
      <c r="B1090" s="251"/>
      <c r="C1090" s="252"/>
      <c r="D1090" s="242" t="s">
        <v>174</v>
      </c>
      <c r="E1090" s="253" t="s">
        <v>1</v>
      </c>
      <c r="F1090" s="254" t="s">
        <v>442</v>
      </c>
      <c r="G1090" s="252"/>
      <c r="H1090" s="255">
        <v>14.16</v>
      </c>
      <c r="I1090" s="256"/>
      <c r="J1090" s="252"/>
      <c r="K1090" s="252"/>
      <c r="L1090" s="257"/>
      <c r="M1090" s="258"/>
      <c r="N1090" s="259"/>
      <c r="O1090" s="259"/>
      <c r="P1090" s="259"/>
      <c r="Q1090" s="259"/>
      <c r="R1090" s="259"/>
      <c r="S1090" s="259"/>
      <c r="T1090" s="260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61" t="s">
        <v>174</v>
      </c>
      <c r="AU1090" s="261" t="s">
        <v>87</v>
      </c>
      <c r="AV1090" s="14" t="s">
        <v>87</v>
      </c>
      <c r="AW1090" s="14" t="s">
        <v>34</v>
      </c>
      <c r="AX1090" s="14" t="s">
        <v>78</v>
      </c>
      <c r="AY1090" s="261" t="s">
        <v>165</v>
      </c>
    </row>
    <row r="1091" s="14" customFormat="1">
      <c r="A1091" s="14"/>
      <c r="B1091" s="251"/>
      <c r="C1091" s="252"/>
      <c r="D1091" s="242" t="s">
        <v>174</v>
      </c>
      <c r="E1091" s="253" t="s">
        <v>1</v>
      </c>
      <c r="F1091" s="254" t="s">
        <v>443</v>
      </c>
      <c r="G1091" s="252"/>
      <c r="H1091" s="255">
        <v>12.68</v>
      </c>
      <c r="I1091" s="256"/>
      <c r="J1091" s="252"/>
      <c r="K1091" s="252"/>
      <c r="L1091" s="257"/>
      <c r="M1091" s="258"/>
      <c r="N1091" s="259"/>
      <c r="O1091" s="259"/>
      <c r="P1091" s="259"/>
      <c r="Q1091" s="259"/>
      <c r="R1091" s="259"/>
      <c r="S1091" s="259"/>
      <c r="T1091" s="260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61" t="s">
        <v>174</v>
      </c>
      <c r="AU1091" s="261" t="s">
        <v>87</v>
      </c>
      <c r="AV1091" s="14" t="s">
        <v>87</v>
      </c>
      <c r="AW1091" s="14" t="s">
        <v>34</v>
      </c>
      <c r="AX1091" s="14" t="s">
        <v>78</v>
      </c>
      <c r="AY1091" s="261" t="s">
        <v>165</v>
      </c>
    </row>
    <row r="1092" s="15" customFormat="1">
      <c r="A1092" s="15"/>
      <c r="B1092" s="262"/>
      <c r="C1092" s="263"/>
      <c r="D1092" s="242" t="s">
        <v>174</v>
      </c>
      <c r="E1092" s="264" t="s">
        <v>1</v>
      </c>
      <c r="F1092" s="265" t="s">
        <v>189</v>
      </c>
      <c r="G1092" s="263"/>
      <c r="H1092" s="266">
        <v>53.68</v>
      </c>
      <c r="I1092" s="267"/>
      <c r="J1092" s="263"/>
      <c r="K1092" s="263"/>
      <c r="L1092" s="268"/>
      <c r="M1092" s="269"/>
      <c r="N1092" s="270"/>
      <c r="O1092" s="270"/>
      <c r="P1092" s="270"/>
      <c r="Q1092" s="270"/>
      <c r="R1092" s="270"/>
      <c r="S1092" s="270"/>
      <c r="T1092" s="271"/>
      <c r="U1092" s="15"/>
      <c r="V1092" s="15"/>
      <c r="W1092" s="15"/>
      <c r="X1092" s="15"/>
      <c r="Y1092" s="15"/>
      <c r="Z1092" s="15"/>
      <c r="AA1092" s="15"/>
      <c r="AB1092" s="15"/>
      <c r="AC1092" s="15"/>
      <c r="AD1092" s="15"/>
      <c r="AE1092" s="15"/>
      <c r="AT1092" s="272" t="s">
        <v>174</v>
      </c>
      <c r="AU1092" s="272" t="s">
        <v>87</v>
      </c>
      <c r="AV1092" s="15" t="s">
        <v>172</v>
      </c>
      <c r="AW1092" s="15" t="s">
        <v>34</v>
      </c>
      <c r="AX1092" s="15" t="s">
        <v>85</v>
      </c>
      <c r="AY1092" s="272" t="s">
        <v>165</v>
      </c>
    </row>
    <row r="1093" s="2" customFormat="1" ht="16.5" customHeight="1">
      <c r="A1093" s="39"/>
      <c r="B1093" s="40"/>
      <c r="C1093" s="273" t="s">
        <v>1180</v>
      </c>
      <c r="D1093" s="273" t="s">
        <v>225</v>
      </c>
      <c r="E1093" s="274" t="s">
        <v>1181</v>
      </c>
      <c r="F1093" s="275" t="s">
        <v>1182</v>
      </c>
      <c r="G1093" s="276" t="s">
        <v>198</v>
      </c>
      <c r="H1093" s="277">
        <v>11.810000000000001</v>
      </c>
      <c r="I1093" s="278"/>
      <c r="J1093" s="279">
        <f>ROUND(I1093*H1093,2)</f>
        <v>0</v>
      </c>
      <c r="K1093" s="275" t="s">
        <v>171</v>
      </c>
      <c r="L1093" s="280"/>
      <c r="M1093" s="281" t="s">
        <v>1</v>
      </c>
      <c r="N1093" s="282" t="s">
        <v>43</v>
      </c>
      <c r="O1093" s="92"/>
      <c r="P1093" s="236">
        <f>O1093*H1093</f>
        <v>0</v>
      </c>
      <c r="Q1093" s="236">
        <v>0.0118</v>
      </c>
      <c r="R1093" s="236">
        <f>Q1093*H1093</f>
        <v>0.13935800000000001</v>
      </c>
      <c r="S1093" s="236">
        <v>0</v>
      </c>
      <c r="T1093" s="237">
        <f>S1093*H1093</f>
        <v>0</v>
      </c>
      <c r="U1093" s="39"/>
      <c r="V1093" s="39"/>
      <c r="W1093" s="39"/>
      <c r="X1093" s="39"/>
      <c r="Y1093" s="39"/>
      <c r="Z1093" s="39"/>
      <c r="AA1093" s="39"/>
      <c r="AB1093" s="39"/>
      <c r="AC1093" s="39"/>
      <c r="AD1093" s="39"/>
      <c r="AE1093" s="39"/>
      <c r="AR1093" s="238" t="s">
        <v>444</v>
      </c>
      <c r="AT1093" s="238" t="s">
        <v>225</v>
      </c>
      <c r="AU1093" s="238" t="s">
        <v>87</v>
      </c>
      <c r="AY1093" s="18" t="s">
        <v>165</v>
      </c>
      <c r="BE1093" s="239">
        <f>IF(N1093="základní",J1093,0)</f>
        <v>0</v>
      </c>
      <c r="BF1093" s="239">
        <f>IF(N1093="snížená",J1093,0)</f>
        <v>0</v>
      </c>
      <c r="BG1093" s="239">
        <f>IF(N1093="zákl. přenesená",J1093,0)</f>
        <v>0</v>
      </c>
      <c r="BH1093" s="239">
        <f>IF(N1093="sníž. přenesená",J1093,0)</f>
        <v>0</v>
      </c>
      <c r="BI1093" s="239">
        <f>IF(N1093="nulová",J1093,0)</f>
        <v>0</v>
      </c>
      <c r="BJ1093" s="18" t="s">
        <v>85</v>
      </c>
      <c r="BK1093" s="239">
        <f>ROUND(I1093*H1093,2)</f>
        <v>0</v>
      </c>
      <c r="BL1093" s="18" t="s">
        <v>284</v>
      </c>
      <c r="BM1093" s="238" t="s">
        <v>1183</v>
      </c>
    </row>
    <row r="1094" s="14" customFormat="1">
      <c r="A1094" s="14"/>
      <c r="B1094" s="251"/>
      <c r="C1094" s="252"/>
      <c r="D1094" s="242" t="s">
        <v>174</v>
      </c>
      <c r="E1094" s="252"/>
      <c r="F1094" s="254" t="s">
        <v>1184</v>
      </c>
      <c r="G1094" s="252"/>
      <c r="H1094" s="255">
        <v>11.810000000000001</v>
      </c>
      <c r="I1094" s="256"/>
      <c r="J1094" s="252"/>
      <c r="K1094" s="252"/>
      <c r="L1094" s="257"/>
      <c r="M1094" s="258"/>
      <c r="N1094" s="259"/>
      <c r="O1094" s="259"/>
      <c r="P1094" s="259"/>
      <c r="Q1094" s="259"/>
      <c r="R1094" s="259"/>
      <c r="S1094" s="259"/>
      <c r="T1094" s="260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61" t="s">
        <v>174</v>
      </c>
      <c r="AU1094" s="261" t="s">
        <v>87</v>
      </c>
      <c r="AV1094" s="14" t="s">
        <v>87</v>
      </c>
      <c r="AW1094" s="14" t="s">
        <v>4</v>
      </c>
      <c r="AX1094" s="14" t="s">
        <v>85</v>
      </c>
      <c r="AY1094" s="261" t="s">
        <v>165</v>
      </c>
    </row>
    <row r="1095" s="2" customFormat="1" ht="24.15" customHeight="1">
      <c r="A1095" s="39"/>
      <c r="B1095" s="40"/>
      <c r="C1095" s="227" t="s">
        <v>1185</v>
      </c>
      <c r="D1095" s="227" t="s">
        <v>167</v>
      </c>
      <c r="E1095" s="228" t="s">
        <v>1186</v>
      </c>
      <c r="F1095" s="229" t="s">
        <v>1187</v>
      </c>
      <c r="G1095" s="230" t="s">
        <v>198</v>
      </c>
      <c r="H1095" s="231">
        <v>375.392</v>
      </c>
      <c r="I1095" s="232"/>
      <c r="J1095" s="233">
        <f>ROUND(I1095*H1095,2)</f>
        <v>0</v>
      </c>
      <c r="K1095" s="229" t="s">
        <v>171</v>
      </c>
      <c r="L1095" s="45"/>
      <c r="M1095" s="234" t="s">
        <v>1</v>
      </c>
      <c r="N1095" s="235" t="s">
        <v>43</v>
      </c>
      <c r="O1095" s="92"/>
      <c r="P1095" s="236">
        <f>O1095*H1095</f>
        <v>0</v>
      </c>
      <c r="Q1095" s="236">
        <v>0</v>
      </c>
      <c r="R1095" s="236">
        <f>Q1095*H1095</f>
        <v>0</v>
      </c>
      <c r="S1095" s="236">
        <v>0.086900000000000005</v>
      </c>
      <c r="T1095" s="237">
        <f>S1095*H1095</f>
        <v>32.621564800000002</v>
      </c>
      <c r="U1095" s="39"/>
      <c r="V1095" s="39"/>
      <c r="W1095" s="39"/>
      <c r="X1095" s="39"/>
      <c r="Y1095" s="39"/>
      <c r="Z1095" s="39"/>
      <c r="AA1095" s="39"/>
      <c r="AB1095" s="39"/>
      <c r="AC1095" s="39"/>
      <c r="AD1095" s="39"/>
      <c r="AE1095" s="39"/>
      <c r="AR1095" s="238" t="s">
        <v>284</v>
      </c>
      <c r="AT1095" s="238" t="s">
        <v>167</v>
      </c>
      <c r="AU1095" s="238" t="s">
        <v>87</v>
      </c>
      <c r="AY1095" s="18" t="s">
        <v>165</v>
      </c>
      <c r="BE1095" s="239">
        <f>IF(N1095="základní",J1095,0)</f>
        <v>0</v>
      </c>
      <c r="BF1095" s="239">
        <f>IF(N1095="snížená",J1095,0)</f>
        <v>0</v>
      </c>
      <c r="BG1095" s="239">
        <f>IF(N1095="zákl. přenesená",J1095,0)</f>
        <v>0</v>
      </c>
      <c r="BH1095" s="239">
        <f>IF(N1095="sníž. přenesená",J1095,0)</f>
        <v>0</v>
      </c>
      <c r="BI1095" s="239">
        <f>IF(N1095="nulová",J1095,0)</f>
        <v>0</v>
      </c>
      <c r="BJ1095" s="18" t="s">
        <v>85</v>
      </c>
      <c r="BK1095" s="239">
        <f>ROUND(I1095*H1095,2)</f>
        <v>0</v>
      </c>
      <c r="BL1095" s="18" t="s">
        <v>284</v>
      </c>
      <c r="BM1095" s="238" t="s">
        <v>1188</v>
      </c>
    </row>
    <row r="1096" s="13" customFormat="1">
      <c r="A1096" s="13"/>
      <c r="B1096" s="240"/>
      <c r="C1096" s="241"/>
      <c r="D1096" s="242" t="s">
        <v>174</v>
      </c>
      <c r="E1096" s="243" t="s">
        <v>1</v>
      </c>
      <c r="F1096" s="244" t="s">
        <v>180</v>
      </c>
      <c r="G1096" s="241"/>
      <c r="H1096" s="243" t="s">
        <v>1</v>
      </c>
      <c r="I1096" s="245"/>
      <c r="J1096" s="241"/>
      <c r="K1096" s="241"/>
      <c r="L1096" s="246"/>
      <c r="M1096" s="247"/>
      <c r="N1096" s="248"/>
      <c r="O1096" s="248"/>
      <c r="P1096" s="248"/>
      <c r="Q1096" s="248"/>
      <c r="R1096" s="248"/>
      <c r="S1096" s="248"/>
      <c r="T1096" s="249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50" t="s">
        <v>174</v>
      </c>
      <c r="AU1096" s="250" t="s">
        <v>87</v>
      </c>
      <c r="AV1096" s="13" t="s">
        <v>85</v>
      </c>
      <c r="AW1096" s="13" t="s">
        <v>34</v>
      </c>
      <c r="AX1096" s="13" t="s">
        <v>78</v>
      </c>
      <c r="AY1096" s="250" t="s">
        <v>165</v>
      </c>
    </row>
    <row r="1097" s="14" customFormat="1">
      <c r="A1097" s="14"/>
      <c r="B1097" s="251"/>
      <c r="C1097" s="252"/>
      <c r="D1097" s="242" t="s">
        <v>174</v>
      </c>
      <c r="E1097" s="253" t="s">
        <v>1</v>
      </c>
      <c r="F1097" s="254" t="s">
        <v>1189</v>
      </c>
      <c r="G1097" s="252"/>
      <c r="H1097" s="255">
        <v>53.981000000000002</v>
      </c>
      <c r="I1097" s="256"/>
      <c r="J1097" s="252"/>
      <c r="K1097" s="252"/>
      <c r="L1097" s="257"/>
      <c r="M1097" s="258"/>
      <c r="N1097" s="259"/>
      <c r="O1097" s="259"/>
      <c r="P1097" s="259"/>
      <c r="Q1097" s="259"/>
      <c r="R1097" s="259"/>
      <c r="S1097" s="259"/>
      <c r="T1097" s="260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61" t="s">
        <v>174</v>
      </c>
      <c r="AU1097" s="261" t="s">
        <v>87</v>
      </c>
      <c r="AV1097" s="14" t="s">
        <v>87</v>
      </c>
      <c r="AW1097" s="14" t="s">
        <v>34</v>
      </c>
      <c r="AX1097" s="14" t="s">
        <v>78</v>
      </c>
      <c r="AY1097" s="261" t="s">
        <v>165</v>
      </c>
    </row>
    <row r="1098" s="14" customFormat="1">
      <c r="A1098" s="14"/>
      <c r="B1098" s="251"/>
      <c r="C1098" s="252"/>
      <c r="D1098" s="242" t="s">
        <v>174</v>
      </c>
      <c r="E1098" s="253" t="s">
        <v>1</v>
      </c>
      <c r="F1098" s="254" t="s">
        <v>1190</v>
      </c>
      <c r="G1098" s="252"/>
      <c r="H1098" s="255">
        <v>1.6000000000000001</v>
      </c>
      <c r="I1098" s="256"/>
      <c r="J1098" s="252"/>
      <c r="K1098" s="252"/>
      <c r="L1098" s="257"/>
      <c r="M1098" s="258"/>
      <c r="N1098" s="259"/>
      <c r="O1098" s="259"/>
      <c r="P1098" s="259"/>
      <c r="Q1098" s="259"/>
      <c r="R1098" s="259"/>
      <c r="S1098" s="259"/>
      <c r="T1098" s="260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61" t="s">
        <v>174</v>
      </c>
      <c r="AU1098" s="261" t="s">
        <v>87</v>
      </c>
      <c r="AV1098" s="14" t="s">
        <v>87</v>
      </c>
      <c r="AW1098" s="14" t="s">
        <v>34</v>
      </c>
      <c r="AX1098" s="14" t="s">
        <v>78</v>
      </c>
      <c r="AY1098" s="261" t="s">
        <v>165</v>
      </c>
    </row>
    <row r="1099" s="14" customFormat="1">
      <c r="A1099" s="14"/>
      <c r="B1099" s="251"/>
      <c r="C1099" s="252"/>
      <c r="D1099" s="242" t="s">
        <v>174</v>
      </c>
      <c r="E1099" s="253" t="s">
        <v>1</v>
      </c>
      <c r="F1099" s="254" t="s">
        <v>1191</v>
      </c>
      <c r="G1099" s="252"/>
      <c r="H1099" s="255">
        <v>2.706</v>
      </c>
      <c r="I1099" s="256"/>
      <c r="J1099" s="252"/>
      <c r="K1099" s="252"/>
      <c r="L1099" s="257"/>
      <c r="M1099" s="258"/>
      <c r="N1099" s="259"/>
      <c r="O1099" s="259"/>
      <c r="P1099" s="259"/>
      <c r="Q1099" s="259"/>
      <c r="R1099" s="259"/>
      <c r="S1099" s="259"/>
      <c r="T1099" s="260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61" t="s">
        <v>174</v>
      </c>
      <c r="AU1099" s="261" t="s">
        <v>87</v>
      </c>
      <c r="AV1099" s="14" t="s">
        <v>87</v>
      </c>
      <c r="AW1099" s="14" t="s">
        <v>34</v>
      </c>
      <c r="AX1099" s="14" t="s">
        <v>78</v>
      </c>
      <c r="AY1099" s="261" t="s">
        <v>165</v>
      </c>
    </row>
    <row r="1100" s="14" customFormat="1">
      <c r="A1100" s="14"/>
      <c r="B1100" s="251"/>
      <c r="C1100" s="252"/>
      <c r="D1100" s="242" t="s">
        <v>174</v>
      </c>
      <c r="E1100" s="253" t="s">
        <v>1</v>
      </c>
      <c r="F1100" s="254" t="s">
        <v>1192</v>
      </c>
      <c r="G1100" s="252"/>
      <c r="H1100" s="255">
        <v>-17.119</v>
      </c>
      <c r="I1100" s="256"/>
      <c r="J1100" s="252"/>
      <c r="K1100" s="252"/>
      <c r="L1100" s="257"/>
      <c r="M1100" s="258"/>
      <c r="N1100" s="259"/>
      <c r="O1100" s="259"/>
      <c r="P1100" s="259"/>
      <c r="Q1100" s="259"/>
      <c r="R1100" s="259"/>
      <c r="S1100" s="259"/>
      <c r="T1100" s="260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61" t="s">
        <v>174</v>
      </c>
      <c r="AU1100" s="261" t="s">
        <v>87</v>
      </c>
      <c r="AV1100" s="14" t="s">
        <v>87</v>
      </c>
      <c r="AW1100" s="14" t="s">
        <v>34</v>
      </c>
      <c r="AX1100" s="14" t="s">
        <v>78</v>
      </c>
      <c r="AY1100" s="261" t="s">
        <v>165</v>
      </c>
    </row>
    <row r="1101" s="14" customFormat="1">
      <c r="A1101" s="14"/>
      <c r="B1101" s="251"/>
      <c r="C1101" s="252"/>
      <c r="D1101" s="242" t="s">
        <v>174</v>
      </c>
      <c r="E1101" s="253" t="s">
        <v>1</v>
      </c>
      <c r="F1101" s="254" t="s">
        <v>1193</v>
      </c>
      <c r="G1101" s="252"/>
      <c r="H1101" s="255">
        <v>21.062999999999999</v>
      </c>
      <c r="I1101" s="256"/>
      <c r="J1101" s="252"/>
      <c r="K1101" s="252"/>
      <c r="L1101" s="257"/>
      <c r="M1101" s="258"/>
      <c r="N1101" s="259"/>
      <c r="O1101" s="259"/>
      <c r="P1101" s="259"/>
      <c r="Q1101" s="259"/>
      <c r="R1101" s="259"/>
      <c r="S1101" s="259"/>
      <c r="T1101" s="260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61" t="s">
        <v>174</v>
      </c>
      <c r="AU1101" s="261" t="s">
        <v>87</v>
      </c>
      <c r="AV1101" s="14" t="s">
        <v>87</v>
      </c>
      <c r="AW1101" s="14" t="s">
        <v>34</v>
      </c>
      <c r="AX1101" s="14" t="s">
        <v>78</v>
      </c>
      <c r="AY1101" s="261" t="s">
        <v>165</v>
      </c>
    </row>
    <row r="1102" s="14" customFormat="1">
      <c r="A1102" s="14"/>
      <c r="B1102" s="251"/>
      <c r="C1102" s="252"/>
      <c r="D1102" s="242" t="s">
        <v>174</v>
      </c>
      <c r="E1102" s="253" t="s">
        <v>1</v>
      </c>
      <c r="F1102" s="254" t="s">
        <v>1194</v>
      </c>
      <c r="G1102" s="252"/>
      <c r="H1102" s="255">
        <v>27.402000000000001</v>
      </c>
      <c r="I1102" s="256"/>
      <c r="J1102" s="252"/>
      <c r="K1102" s="252"/>
      <c r="L1102" s="257"/>
      <c r="M1102" s="258"/>
      <c r="N1102" s="259"/>
      <c r="O1102" s="259"/>
      <c r="P1102" s="259"/>
      <c r="Q1102" s="259"/>
      <c r="R1102" s="259"/>
      <c r="S1102" s="259"/>
      <c r="T1102" s="260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61" t="s">
        <v>174</v>
      </c>
      <c r="AU1102" s="261" t="s">
        <v>87</v>
      </c>
      <c r="AV1102" s="14" t="s">
        <v>87</v>
      </c>
      <c r="AW1102" s="14" t="s">
        <v>34</v>
      </c>
      <c r="AX1102" s="14" t="s">
        <v>78</v>
      </c>
      <c r="AY1102" s="261" t="s">
        <v>165</v>
      </c>
    </row>
    <row r="1103" s="14" customFormat="1">
      <c r="A1103" s="14"/>
      <c r="B1103" s="251"/>
      <c r="C1103" s="252"/>
      <c r="D1103" s="242" t="s">
        <v>174</v>
      </c>
      <c r="E1103" s="253" t="s">
        <v>1</v>
      </c>
      <c r="F1103" s="254" t="s">
        <v>1195</v>
      </c>
      <c r="G1103" s="252"/>
      <c r="H1103" s="255">
        <v>53.280999999999999</v>
      </c>
      <c r="I1103" s="256"/>
      <c r="J1103" s="252"/>
      <c r="K1103" s="252"/>
      <c r="L1103" s="257"/>
      <c r="M1103" s="258"/>
      <c r="N1103" s="259"/>
      <c r="O1103" s="259"/>
      <c r="P1103" s="259"/>
      <c r="Q1103" s="259"/>
      <c r="R1103" s="259"/>
      <c r="S1103" s="259"/>
      <c r="T1103" s="260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61" t="s">
        <v>174</v>
      </c>
      <c r="AU1103" s="261" t="s">
        <v>87</v>
      </c>
      <c r="AV1103" s="14" t="s">
        <v>87</v>
      </c>
      <c r="AW1103" s="14" t="s">
        <v>34</v>
      </c>
      <c r="AX1103" s="14" t="s">
        <v>78</v>
      </c>
      <c r="AY1103" s="261" t="s">
        <v>165</v>
      </c>
    </row>
    <row r="1104" s="14" customFormat="1">
      <c r="A1104" s="14"/>
      <c r="B1104" s="251"/>
      <c r="C1104" s="252"/>
      <c r="D1104" s="242" t="s">
        <v>174</v>
      </c>
      <c r="E1104" s="253" t="s">
        <v>1</v>
      </c>
      <c r="F1104" s="254" t="s">
        <v>1196</v>
      </c>
      <c r="G1104" s="252"/>
      <c r="H1104" s="255">
        <v>1.3540000000000001</v>
      </c>
      <c r="I1104" s="256"/>
      <c r="J1104" s="252"/>
      <c r="K1104" s="252"/>
      <c r="L1104" s="257"/>
      <c r="M1104" s="258"/>
      <c r="N1104" s="259"/>
      <c r="O1104" s="259"/>
      <c r="P1104" s="259"/>
      <c r="Q1104" s="259"/>
      <c r="R1104" s="259"/>
      <c r="S1104" s="259"/>
      <c r="T1104" s="260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61" t="s">
        <v>174</v>
      </c>
      <c r="AU1104" s="261" t="s">
        <v>87</v>
      </c>
      <c r="AV1104" s="14" t="s">
        <v>87</v>
      </c>
      <c r="AW1104" s="14" t="s">
        <v>34</v>
      </c>
      <c r="AX1104" s="14" t="s">
        <v>78</v>
      </c>
      <c r="AY1104" s="261" t="s">
        <v>165</v>
      </c>
    </row>
    <row r="1105" s="14" customFormat="1">
      <c r="A1105" s="14"/>
      <c r="B1105" s="251"/>
      <c r="C1105" s="252"/>
      <c r="D1105" s="242" t="s">
        <v>174</v>
      </c>
      <c r="E1105" s="253" t="s">
        <v>1</v>
      </c>
      <c r="F1105" s="254" t="s">
        <v>1197</v>
      </c>
      <c r="G1105" s="252"/>
      <c r="H1105" s="255">
        <v>-15.208</v>
      </c>
      <c r="I1105" s="256"/>
      <c r="J1105" s="252"/>
      <c r="K1105" s="252"/>
      <c r="L1105" s="257"/>
      <c r="M1105" s="258"/>
      <c r="N1105" s="259"/>
      <c r="O1105" s="259"/>
      <c r="P1105" s="259"/>
      <c r="Q1105" s="259"/>
      <c r="R1105" s="259"/>
      <c r="S1105" s="259"/>
      <c r="T1105" s="260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61" t="s">
        <v>174</v>
      </c>
      <c r="AU1105" s="261" t="s">
        <v>87</v>
      </c>
      <c r="AV1105" s="14" t="s">
        <v>87</v>
      </c>
      <c r="AW1105" s="14" t="s">
        <v>34</v>
      </c>
      <c r="AX1105" s="14" t="s">
        <v>78</v>
      </c>
      <c r="AY1105" s="261" t="s">
        <v>165</v>
      </c>
    </row>
    <row r="1106" s="13" customFormat="1">
      <c r="A1106" s="13"/>
      <c r="B1106" s="240"/>
      <c r="C1106" s="241"/>
      <c r="D1106" s="242" t="s">
        <v>174</v>
      </c>
      <c r="E1106" s="243" t="s">
        <v>1</v>
      </c>
      <c r="F1106" s="244" t="s">
        <v>182</v>
      </c>
      <c r="G1106" s="241"/>
      <c r="H1106" s="243" t="s">
        <v>1</v>
      </c>
      <c r="I1106" s="245"/>
      <c r="J1106" s="241"/>
      <c r="K1106" s="241"/>
      <c r="L1106" s="246"/>
      <c r="M1106" s="247"/>
      <c r="N1106" s="248"/>
      <c r="O1106" s="248"/>
      <c r="P1106" s="248"/>
      <c r="Q1106" s="248"/>
      <c r="R1106" s="248"/>
      <c r="S1106" s="248"/>
      <c r="T1106" s="249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50" t="s">
        <v>174</v>
      </c>
      <c r="AU1106" s="250" t="s">
        <v>87</v>
      </c>
      <c r="AV1106" s="13" t="s">
        <v>85</v>
      </c>
      <c r="AW1106" s="13" t="s">
        <v>34</v>
      </c>
      <c r="AX1106" s="13" t="s">
        <v>78</v>
      </c>
      <c r="AY1106" s="250" t="s">
        <v>165</v>
      </c>
    </row>
    <row r="1107" s="14" customFormat="1">
      <c r="A1107" s="14"/>
      <c r="B1107" s="251"/>
      <c r="C1107" s="252"/>
      <c r="D1107" s="242" t="s">
        <v>174</v>
      </c>
      <c r="E1107" s="253" t="s">
        <v>1</v>
      </c>
      <c r="F1107" s="254" t="s">
        <v>1198</v>
      </c>
      <c r="G1107" s="252"/>
      <c r="H1107" s="255">
        <v>30.608000000000001</v>
      </c>
      <c r="I1107" s="256"/>
      <c r="J1107" s="252"/>
      <c r="K1107" s="252"/>
      <c r="L1107" s="257"/>
      <c r="M1107" s="258"/>
      <c r="N1107" s="259"/>
      <c r="O1107" s="259"/>
      <c r="P1107" s="259"/>
      <c r="Q1107" s="259"/>
      <c r="R1107" s="259"/>
      <c r="S1107" s="259"/>
      <c r="T1107" s="260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61" t="s">
        <v>174</v>
      </c>
      <c r="AU1107" s="261" t="s">
        <v>87</v>
      </c>
      <c r="AV1107" s="14" t="s">
        <v>87</v>
      </c>
      <c r="AW1107" s="14" t="s">
        <v>34</v>
      </c>
      <c r="AX1107" s="14" t="s">
        <v>78</v>
      </c>
      <c r="AY1107" s="261" t="s">
        <v>165</v>
      </c>
    </row>
    <row r="1108" s="14" customFormat="1">
      <c r="A1108" s="14"/>
      <c r="B1108" s="251"/>
      <c r="C1108" s="252"/>
      <c r="D1108" s="242" t="s">
        <v>174</v>
      </c>
      <c r="E1108" s="253" t="s">
        <v>1</v>
      </c>
      <c r="F1108" s="254" t="s">
        <v>1199</v>
      </c>
      <c r="G1108" s="252"/>
      <c r="H1108" s="255">
        <v>1.502</v>
      </c>
      <c r="I1108" s="256"/>
      <c r="J1108" s="252"/>
      <c r="K1108" s="252"/>
      <c r="L1108" s="257"/>
      <c r="M1108" s="258"/>
      <c r="N1108" s="259"/>
      <c r="O1108" s="259"/>
      <c r="P1108" s="259"/>
      <c r="Q1108" s="259"/>
      <c r="R1108" s="259"/>
      <c r="S1108" s="259"/>
      <c r="T1108" s="260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61" t="s">
        <v>174</v>
      </c>
      <c r="AU1108" s="261" t="s">
        <v>87</v>
      </c>
      <c r="AV1108" s="14" t="s">
        <v>87</v>
      </c>
      <c r="AW1108" s="14" t="s">
        <v>34</v>
      </c>
      <c r="AX1108" s="14" t="s">
        <v>78</v>
      </c>
      <c r="AY1108" s="261" t="s">
        <v>165</v>
      </c>
    </row>
    <row r="1109" s="14" customFormat="1">
      <c r="A1109" s="14"/>
      <c r="B1109" s="251"/>
      <c r="C1109" s="252"/>
      <c r="D1109" s="242" t="s">
        <v>174</v>
      </c>
      <c r="E1109" s="253" t="s">
        <v>1</v>
      </c>
      <c r="F1109" s="254" t="s">
        <v>1200</v>
      </c>
      <c r="G1109" s="252"/>
      <c r="H1109" s="255">
        <v>-12.923</v>
      </c>
      <c r="I1109" s="256"/>
      <c r="J1109" s="252"/>
      <c r="K1109" s="252"/>
      <c r="L1109" s="257"/>
      <c r="M1109" s="258"/>
      <c r="N1109" s="259"/>
      <c r="O1109" s="259"/>
      <c r="P1109" s="259"/>
      <c r="Q1109" s="259"/>
      <c r="R1109" s="259"/>
      <c r="S1109" s="259"/>
      <c r="T1109" s="260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61" t="s">
        <v>174</v>
      </c>
      <c r="AU1109" s="261" t="s">
        <v>87</v>
      </c>
      <c r="AV1109" s="14" t="s">
        <v>87</v>
      </c>
      <c r="AW1109" s="14" t="s">
        <v>34</v>
      </c>
      <c r="AX1109" s="14" t="s">
        <v>78</v>
      </c>
      <c r="AY1109" s="261" t="s">
        <v>165</v>
      </c>
    </row>
    <row r="1110" s="14" customFormat="1">
      <c r="A1110" s="14"/>
      <c r="B1110" s="251"/>
      <c r="C1110" s="252"/>
      <c r="D1110" s="242" t="s">
        <v>174</v>
      </c>
      <c r="E1110" s="253" t="s">
        <v>1</v>
      </c>
      <c r="F1110" s="254" t="s">
        <v>1201</v>
      </c>
      <c r="G1110" s="252"/>
      <c r="H1110" s="255">
        <v>71.640000000000001</v>
      </c>
      <c r="I1110" s="256"/>
      <c r="J1110" s="252"/>
      <c r="K1110" s="252"/>
      <c r="L1110" s="257"/>
      <c r="M1110" s="258"/>
      <c r="N1110" s="259"/>
      <c r="O1110" s="259"/>
      <c r="P1110" s="259"/>
      <c r="Q1110" s="259"/>
      <c r="R1110" s="259"/>
      <c r="S1110" s="259"/>
      <c r="T1110" s="260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61" t="s">
        <v>174</v>
      </c>
      <c r="AU1110" s="261" t="s">
        <v>87</v>
      </c>
      <c r="AV1110" s="14" t="s">
        <v>87</v>
      </c>
      <c r="AW1110" s="14" t="s">
        <v>34</v>
      </c>
      <c r="AX1110" s="14" t="s">
        <v>78</v>
      </c>
      <c r="AY1110" s="261" t="s">
        <v>165</v>
      </c>
    </row>
    <row r="1111" s="14" customFormat="1">
      <c r="A1111" s="14"/>
      <c r="B1111" s="251"/>
      <c r="C1111" s="252"/>
      <c r="D1111" s="242" t="s">
        <v>174</v>
      </c>
      <c r="E1111" s="253" t="s">
        <v>1</v>
      </c>
      <c r="F1111" s="254" t="s">
        <v>1202</v>
      </c>
      <c r="G1111" s="252"/>
      <c r="H1111" s="255">
        <v>0.80000000000000004</v>
      </c>
      <c r="I1111" s="256"/>
      <c r="J1111" s="252"/>
      <c r="K1111" s="252"/>
      <c r="L1111" s="257"/>
      <c r="M1111" s="258"/>
      <c r="N1111" s="259"/>
      <c r="O1111" s="259"/>
      <c r="P1111" s="259"/>
      <c r="Q1111" s="259"/>
      <c r="R1111" s="259"/>
      <c r="S1111" s="259"/>
      <c r="T1111" s="260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61" t="s">
        <v>174</v>
      </c>
      <c r="AU1111" s="261" t="s">
        <v>87</v>
      </c>
      <c r="AV1111" s="14" t="s">
        <v>87</v>
      </c>
      <c r="AW1111" s="14" t="s">
        <v>34</v>
      </c>
      <c r="AX1111" s="14" t="s">
        <v>78</v>
      </c>
      <c r="AY1111" s="261" t="s">
        <v>165</v>
      </c>
    </row>
    <row r="1112" s="14" customFormat="1">
      <c r="A1112" s="14"/>
      <c r="B1112" s="251"/>
      <c r="C1112" s="252"/>
      <c r="D1112" s="242" t="s">
        <v>174</v>
      </c>
      <c r="E1112" s="253" t="s">
        <v>1</v>
      </c>
      <c r="F1112" s="254" t="s">
        <v>1203</v>
      </c>
      <c r="G1112" s="252"/>
      <c r="H1112" s="255">
        <v>2.71</v>
      </c>
      <c r="I1112" s="256"/>
      <c r="J1112" s="252"/>
      <c r="K1112" s="252"/>
      <c r="L1112" s="257"/>
      <c r="M1112" s="258"/>
      <c r="N1112" s="259"/>
      <c r="O1112" s="259"/>
      <c r="P1112" s="259"/>
      <c r="Q1112" s="259"/>
      <c r="R1112" s="259"/>
      <c r="S1112" s="259"/>
      <c r="T1112" s="260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61" t="s">
        <v>174</v>
      </c>
      <c r="AU1112" s="261" t="s">
        <v>87</v>
      </c>
      <c r="AV1112" s="14" t="s">
        <v>87</v>
      </c>
      <c r="AW1112" s="14" t="s">
        <v>34</v>
      </c>
      <c r="AX1112" s="14" t="s">
        <v>78</v>
      </c>
      <c r="AY1112" s="261" t="s">
        <v>165</v>
      </c>
    </row>
    <row r="1113" s="14" customFormat="1">
      <c r="A1113" s="14"/>
      <c r="B1113" s="251"/>
      <c r="C1113" s="252"/>
      <c r="D1113" s="242" t="s">
        <v>174</v>
      </c>
      <c r="E1113" s="253" t="s">
        <v>1</v>
      </c>
      <c r="F1113" s="254" t="s">
        <v>1204</v>
      </c>
      <c r="G1113" s="252"/>
      <c r="H1113" s="255">
        <v>-19.722000000000001</v>
      </c>
      <c r="I1113" s="256"/>
      <c r="J1113" s="252"/>
      <c r="K1113" s="252"/>
      <c r="L1113" s="257"/>
      <c r="M1113" s="258"/>
      <c r="N1113" s="259"/>
      <c r="O1113" s="259"/>
      <c r="P1113" s="259"/>
      <c r="Q1113" s="259"/>
      <c r="R1113" s="259"/>
      <c r="S1113" s="259"/>
      <c r="T1113" s="260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61" t="s">
        <v>174</v>
      </c>
      <c r="AU1113" s="261" t="s">
        <v>87</v>
      </c>
      <c r="AV1113" s="14" t="s">
        <v>87</v>
      </c>
      <c r="AW1113" s="14" t="s">
        <v>34</v>
      </c>
      <c r="AX1113" s="14" t="s">
        <v>78</v>
      </c>
      <c r="AY1113" s="261" t="s">
        <v>165</v>
      </c>
    </row>
    <row r="1114" s="13" customFormat="1">
      <c r="A1114" s="13"/>
      <c r="B1114" s="240"/>
      <c r="C1114" s="241"/>
      <c r="D1114" s="242" t="s">
        <v>174</v>
      </c>
      <c r="E1114" s="243" t="s">
        <v>1</v>
      </c>
      <c r="F1114" s="244" t="s">
        <v>184</v>
      </c>
      <c r="G1114" s="241"/>
      <c r="H1114" s="243" t="s">
        <v>1</v>
      </c>
      <c r="I1114" s="245"/>
      <c r="J1114" s="241"/>
      <c r="K1114" s="241"/>
      <c r="L1114" s="246"/>
      <c r="M1114" s="247"/>
      <c r="N1114" s="248"/>
      <c r="O1114" s="248"/>
      <c r="P1114" s="248"/>
      <c r="Q1114" s="248"/>
      <c r="R1114" s="248"/>
      <c r="S1114" s="248"/>
      <c r="T1114" s="249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50" t="s">
        <v>174</v>
      </c>
      <c r="AU1114" s="250" t="s">
        <v>87</v>
      </c>
      <c r="AV1114" s="13" t="s">
        <v>85</v>
      </c>
      <c r="AW1114" s="13" t="s">
        <v>34</v>
      </c>
      <c r="AX1114" s="13" t="s">
        <v>78</v>
      </c>
      <c r="AY1114" s="250" t="s">
        <v>165</v>
      </c>
    </row>
    <row r="1115" s="13" customFormat="1">
      <c r="A1115" s="13"/>
      <c r="B1115" s="240"/>
      <c r="C1115" s="241"/>
      <c r="D1115" s="242" t="s">
        <v>174</v>
      </c>
      <c r="E1115" s="243" t="s">
        <v>1</v>
      </c>
      <c r="F1115" s="244" t="s">
        <v>206</v>
      </c>
      <c r="G1115" s="241"/>
      <c r="H1115" s="243" t="s">
        <v>1</v>
      </c>
      <c r="I1115" s="245"/>
      <c r="J1115" s="241"/>
      <c r="K1115" s="241"/>
      <c r="L1115" s="246"/>
      <c r="M1115" s="247"/>
      <c r="N1115" s="248"/>
      <c r="O1115" s="248"/>
      <c r="P1115" s="248"/>
      <c r="Q1115" s="248"/>
      <c r="R1115" s="248"/>
      <c r="S1115" s="248"/>
      <c r="T1115" s="249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50" t="s">
        <v>174</v>
      </c>
      <c r="AU1115" s="250" t="s">
        <v>87</v>
      </c>
      <c r="AV1115" s="13" t="s">
        <v>85</v>
      </c>
      <c r="AW1115" s="13" t="s">
        <v>34</v>
      </c>
      <c r="AX1115" s="13" t="s">
        <v>78</v>
      </c>
      <c r="AY1115" s="250" t="s">
        <v>165</v>
      </c>
    </row>
    <row r="1116" s="14" customFormat="1">
      <c r="A1116" s="14"/>
      <c r="B1116" s="251"/>
      <c r="C1116" s="252"/>
      <c r="D1116" s="242" t="s">
        <v>174</v>
      </c>
      <c r="E1116" s="253" t="s">
        <v>1</v>
      </c>
      <c r="F1116" s="254" t="s">
        <v>1205</v>
      </c>
      <c r="G1116" s="252"/>
      <c r="H1116" s="255">
        <v>12.997999999999999</v>
      </c>
      <c r="I1116" s="256"/>
      <c r="J1116" s="252"/>
      <c r="K1116" s="252"/>
      <c r="L1116" s="257"/>
      <c r="M1116" s="258"/>
      <c r="N1116" s="259"/>
      <c r="O1116" s="259"/>
      <c r="P1116" s="259"/>
      <c r="Q1116" s="259"/>
      <c r="R1116" s="259"/>
      <c r="S1116" s="259"/>
      <c r="T1116" s="260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61" t="s">
        <v>174</v>
      </c>
      <c r="AU1116" s="261" t="s">
        <v>87</v>
      </c>
      <c r="AV1116" s="14" t="s">
        <v>87</v>
      </c>
      <c r="AW1116" s="14" t="s">
        <v>34</v>
      </c>
      <c r="AX1116" s="14" t="s">
        <v>78</v>
      </c>
      <c r="AY1116" s="261" t="s">
        <v>165</v>
      </c>
    </row>
    <row r="1117" s="14" customFormat="1">
      <c r="A1117" s="14"/>
      <c r="B1117" s="251"/>
      <c r="C1117" s="252"/>
      <c r="D1117" s="242" t="s">
        <v>174</v>
      </c>
      <c r="E1117" s="253" t="s">
        <v>1</v>
      </c>
      <c r="F1117" s="254" t="s">
        <v>1206</v>
      </c>
      <c r="G1117" s="252"/>
      <c r="H1117" s="255">
        <v>3.0379999999999998</v>
      </c>
      <c r="I1117" s="256"/>
      <c r="J1117" s="252"/>
      <c r="K1117" s="252"/>
      <c r="L1117" s="257"/>
      <c r="M1117" s="258"/>
      <c r="N1117" s="259"/>
      <c r="O1117" s="259"/>
      <c r="P1117" s="259"/>
      <c r="Q1117" s="259"/>
      <c r="R1117" s="259"/>
      <c r="S1117" s="259"/>
      <c r="T1117" s="260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61" t="s">
        <v>174</v>
      </c>
      <c r="AU1117" s="261" t="s">
        <v>87</v>
      </c>
      <c r="AV1117" s="14" t="s">
        <v>87</v>
      </c>
      <c r="AW1117" s="14" t="s">
        <v>34</v>
      </c>
      <c r="AX1117" s="14" t="s">
        <v>78</v>
      </c>
      <c r="AY1117" s="261" t="s">
        <v>165</v>
      </c>
    </row>
    <row r="1118" s="14" customFormat="1">
      <c r="A1118" s="14"/>
      <c r="B1118" s="251"/>
      <c r="C1118" s="252"/>
      <c r="D1118" s="242" t="s">
        <v>174</v>
      </c>
      <c r="E1118" s="253" t="s">
        <v>1</v>
      </c>
      <c r="F1118" s="254" t="s">
        <v>1207</v>
      </c>
      <c r="G1118" s="252"/>
      <c r="H1118" s="255">
        <v>15.113</v>
      </c>
      <c r="I1118" s="256"/>
      <c r="J1118" s="252"/>
      <c r="K1118" s="252"/>
      <c r="L1118" s="257"/>
      <c r="M1118" s="258"/>
      <c r="N1118" s="259"/>
      <c r="O1118" s="259"/>
      <c r="P1118" s="259"/>
      <c r="Q1118" s="259"/>
      <c r="R1118" s="259"/>
      <c r="S1118" s="259"/>
      <c r="T1118" s="260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61" t="s">
        <v>174</v>
      </c>
      <c r="AU1118" s="261" t="s">
        <v>87</v>
      </c>
      <c r="AV1118" s="14" t="s">
        <v>87</v>
      </c>
      <c r="AW1118" s="14" t="s">
        <v>34</v>
      </c>
      <c r="AX1118" s="14" t="s">
        <v>78</v>
      </c>
      <c r="AY1118" s="261" t="s">
        <v>165</v>
      </c>
    </row>
    <row r="1119" s="14" customFormat="1">
      <c r="A1119" s="14"/>
      <c r="B1119" s="251"/>
      <c r="C1119" s="252"/>
      <c r="D1119" s="242" t="s">
        <v>174</v>
      </c>
      <c r="E1119" s="253" t="s">
        <v>1</v>
      </c>
      <c r="F1119" s="254" t="s">
        <v>1208</v>
      </c>
      <c r="G1119" s="252"/>
      <c r="H1119" s="255">
        <v>3.3879999999999999</v>
      </c>
      <c r="I1119" s="256"/>
      <c r="J1119" s="252"/>
      <c r="K1119" s="252"/>
      <c r="L1119" s="257"/>
      <c r="M1119" s="258"/>
      <c r="N1119" s="259"/>
      <c r="O1119" s="259"/>
      <c r="P1119" s="259"/>
      <c r="Q1119" s="259"/>
      <c r="R1119" s="259"/>
      <c r="S1119" s="259"/>
      <c r="T1119" s="260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61" t="s">
        <v>174</v>
      </c>
      <c r="AU1119" s="261" t="s">
        <v>87</v>
      </c>
      <c r="AV1119" s="14" t="s">
        <v>87</v>
      </c>
      <c r="AW1119" s="14" t="s">
        <v>34</v>
      </c>
      <c r="AX1119" s="14" t="s">
        <v>78</v>
      </c>
      <c r="AY1119" s="261" t="s">
        <v>165</v>
      </c>
    </row>
    <row r="1120" s="13" customFormat="1">
      <c r="A1120" s="13"/>
      <c r="B1120" s="240"/>
      <c r="C1120" s="241"/>
      <c r="D1120" s="242" t="s">
        <v>174</v>
      </c>
      <c r="E1120" s="243" t="s">
        <v>1</v>
      </c>
      <c r="F1120" s="244" t="s">
        <v>202</v>
      </c>
      <c r="G1120" s="241"/>
      <c r="H1120" s="243" t="s">
        <v>1</v>
      </c>
      <c r="I1120" s="245"/>
      <c r="J1120" s="241"/>
      <c r="K1120" s="241"/>
      <c r="L1120" s="246"/>
      <c r="M1120" s="247"/>
      <c r="N1120" s="248"/>
      <c r="O1120" s="248"/>
      <c r="P1120" s="248"/>
      <c r="Q1120" s="248"/>
      <c r="R1120" s="248"/>
      <c r="S1120" s="248"/>
      <c r="T1120" s="249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50" t="s">
        <v>174</v>
      </c>
      <c r="AU1120" s="250" t="s">
        <v>87</v>
      </c>
      <c r="AV1120" s="13" t="s">
        <v>85</v>
      </c>
      <c r="AW1120" s="13" t="s">
        <v>34</v>
      </c>
      <c r="AX1120" s="13" t="s">
        <v>78</v>
      </c>
      <c r="AY1120" s="250" t="s">
        <v>165</v>
      </c>
    </row>
    <row r="1121" s="14" customFormat="1">
      <c r="A1121" s="14"/>
      <c r="B1121" s="251"/>
      <c r="C1121" s="252"/>
      <c r="D1121" s="242" t="s">
        <v>174</v>
      </c>
      <c r="E1121" s="253" t="s">
        <v>1</v>
      </c>
      <c r="F1121" s="254" t="s">
        <v>1205</v>
      </c>
      <c r="G1121" s="252"/>
      <c r="H1121" s="255">
        <v>12.997999999999999</v>
      </c>
      <c r="I1121" s="256"/>
      <c r="J1121" s="252"/>
      <c r="K1121" s="252"/>
      <c r="L1121" s="257"/>
      <c r="M1121" s="258"/>
      <c r="N1121" s="259"/>
      <c r="O1121" s="259"/>
      <c r="P1121" s="259"/>
      <c r="Q1121" s="259"/>
      <c r="R1121" s="259"/>
      <c r="S1121" s="259"/>
      <c r="T1121" s="260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61" t="s">
        <v>174</v>
      </c>
      <c r="AU1121" s="261" t="s">
        <v>87</v>
      </c>
      <c r="AV1121" s="14" t="s">
        <v>87</v>
      </c>
      <c r="AW1121" s="14" t="s">
        <v>34</v>
      </c>
      <c r="AX1121" s="14" t="s">
        <v>78</v>
      </c>
      <c r="AY1121" s="261" t="s">
        <v>165</v>
      </c>
    </row>
    <row r="1122" s="14" customFormat="1">
      <c r="A1122" s="14"/>
      <c r="B1122" s="251"/>
      <c r="C1122" s="252"/>
      <c r="D1122" s="242" t="s">
        <v>174</v>
      </c>
      <c r="E1122" s="253" t="s">
        <v>1</v>
      </c>
      <c r="F1122" s="254" t="s">
        <v>1206</v>
      </c>
      <c r="G1122" s="252"/>
      <c r="H1122" s="255">
        <v>3.0379999999999998</v>
      </c>
      <c r="I1122" s="256"/>
      <c r="J1122" s="252"/>
      <c r="K1122" s="252"/>
      <c r="L1122" s="257"/>
      <c r="M1122" s="258"/>
      <c r="N1122" s="259"/>
      <c r="O1122" s="259"/>
      <c r="P1122" s="259"/>
      <c r="Q1122" s="259"/>
      <c r="R1122" s="259"/>
      <c r="S1122" s="259"/>
      <c r="T1122" s="260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61" t="s">
        <v>174</v>
      </c>
      <c r="AU1122" s="261" t="s">
        <v>87</v>
      </c>
      <c r="AV1122" s="14" t="s">
        <v>87</v>
      </c>
      <c r="AW1122" s="14" t="s">
        <v>34</v>
      </c>
      <c r="AX1122" s="14" t="s">
        <v>78</v>
      </c>
      <c r="AY1122" s="261" t="s">
        <v>165</v>
      </c>
    </row>
    <row r="1123" s="14" customFormat="1">
      <c r="A1123" s="14"/>
      <c r="B1123" s="251"/>
      <c r="C1123" s="252"/>
      <c r="D1123" s="242" t="s">
        <v>174</v>
      </c>
      <c r="E1123" s="253" t="s">
        <v>1</v>
      </c>
      <c r="F1123" s="254" t="s">
        <v>1209</v>
      </c>
      <c r="G1123" s="252"/>
      <c r="H1123" s="255">
        <v>6.0620000000000003</v>
      </c>
      <c r="I1123" s="256"/>
      <c r="J1123" s="252"/>
      <c r="K1123" s="252"/>
      <c r="L1123" s="257"/>
      <c r="M1123" s="258"/>
      <c r="N1123" s="259"/>
      <c r="O1123" s="259"/>
      <c r="P1123" s="259"/>
      <c r="Q1123" s="259"/>
      <c r="R1123" s="259"/>
      <c r="S1123" s="259"/>
      <c r="T1123" s="260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61" t="s">
        <v>174</v>
      </c>
      <c r="AU1123" s="261" t="s">
        <v>87</v>
      </c>
      <c r="AV1123" s="14" t="s">
        <v>87</v>
      </c>
      <c r="AW1123" s="14" t="s">
        <v>34</v>
      </c>
      <c r="AX1123" s="14" t="s">
        <v>78</v>
      </c>
      <c r="AY1123" s="261" t="s">
        <v>165</v>
      </c>
    </row>
    <row r="1124" s="14" customFormat="1">
      <c r="A1124" s="14"/>
      <c r="B1124" s="251"/>
      <c r="C1124" s="252"/>
      <c r="D1124" s="242" t="s">
        <v>174</v>
      </c>
      <c r="E1124" s="253" t="s">
        <v>1</v>
      </c>
      <c r="F1124" s="254" t="s">
        <v>1210</v>
      </c>
      <c r="G1124" s="252"/>
      <c r="H1124" s="255">
        <v>2.71</v>
      </c>
      <c r="I1124" s="256"/>
      <c r="J1124" s="252"/>
      <c r="K1124" s="252"/>
      <c r="L1124" s="257"/>
      <c r="M1124" s="258"/>
      <c r="N1124" s="259"/>
      <c r="O1124" s="259"/>
      <c r="P1124" s="259"/>
      <c r="Q1124" s="259"/>
      <c r="R1124" s="259"/>
      <c r="S1124" s="259"/>
      <c r="T1124" s="260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61" t="s">
        <v>174</v>
      </c>
      <c r="AU1124" s="261" t="s">
        <v>87</v>
      </c>
      <c r="AV1124" s="14" t="s">
        <v>87</v>
      </c>
      <c r="AW1124" s="14" t="s">
        <v>34</v>
      </c>
      <c r="AX1124" s="14" t="s">
        <v>78</v>
      </c>
      <c r="AY1124" s="261" t="s">
        <v>165</v>
      </c>
    </row>
    <row r="1125" s="13" customFormat="1">
      <c r="A1125" s="13"/>
      <c r="B1125" s="240"/>
      <c r="C1125" s="241"/>
      <c r="D1125" s="242" t="s">
        <v>174</v>
      </c>
      <c r="E1125" s="243" t="s">
        <v>1</v>
      </c>
      <c r="F1125" s="244" t="s">
        <v>1211</v>
      </c>
      <c r="G1125" s="241"/>
      <c r="H1125" s="243" t="s">
        <v>1</v>
      </c>
      <c r="I1125" s="245"/>
      <c r="J1125" s="241"/>
      <c r="K1125" s="241"/>
      <c r="L1125" s="246"/>
      <c r="M1125" s="247"/>
      <c r="N1125" s="248"/>
      <c r="O1125" s="248"/>
      <c r="P1125" s="248"/>
      <c r="Q1125" s="248"/>
      <c r="R1125" s="248"/>
      <c r="S1125" s="248"/>
      <c r="T1125" s="249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50" t="s">
        <v>174</v>
      </c>
      <c r="AU1125" s="250" t="s">
        <v>87</v>
      </c>
      <c r="AV1125" s="13" t="s">
        <v>85</v>
      </c>
      <c r="AW1125" s="13" t="s">
        <v>34</v>
      </c>
      <c r="AX1125" s="13" t="s">
        <v>78</v>
      </c>
      <c r="AY1125" s="250" t="s">
        <v>165</v>
      </c>
    </row>
    <row r="1126" s="14" customFormat="1">
      <c r="A1126" s="14"/>
      <c r="B1126" s="251"/>
      <c r="C1126" s="252"/>
      <c r="D1126" s="242" t="s">
        <v>174</v>
      </c>
      <c r="E1126" s="253" t="s">
        <v>1</v>
      </c>
      <c r="F1126" s="254" t="s">
        <v>1212</v>
      </c>
      <c r="G1126" s="252"/>
      <c r="H1126" s="255">
        <v>13.151</v>
      </c>
      <c r="I1126" s="256"/>
      <c r="J1126" s="252"/>
      <c r="K1126" s="252"/>
      <c r="L1126" s="257"/>
      <c r="M1126" s="258"/>
      <c r="N1126" s="259"/>
      <c r="O1126" s="259"/>
      <c r="P1126" s="259"/>
      <c r="Q1126" s="259"/>
      <c r="R1126" s="259"/>
      <c r="S1126" s="259"/>
      <c r="T1126" s="260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61" t="s">
        <v>174</v>
      </c>
      <c r="AU1126" s="261" t="s">
        <v>87</v>
      </c>
      <c r="AV1126" s="14" t="s">
        <v>87</v>
      </c>
      <c r="AW1126" s="14" t="s">
        <v>34</v>
      </c>
      <c r="AX1126" s="14" t="s">
        <v>78</v>
      </c>
      <c r="AY1126" s="261" t="s">
        <v>165</v>
      </c>
    </row>
    <row r="1127" s="13" customFormat="1">
      <c r="A1127" s="13"/>
      <c r="B1127" s="240"/>
      <c r="C1127" s="241"/>
      <c r="D1127" s="242" t="s">
        <v>174</v>
      </c>
      <c r="E1127" s="243" t="s">
        <v>1</v>
      </c>
      <c r="F1127" s="244" t="s">
        <v>187</v>
      </c>
      <c r="G1127" s="241"/>
      <c r="H1127" s="243" t="s">
        <v>1</v>
      </c>
      <c r="I1127" s="245"/>
      <c r="J1127" s="241"/>
      <c r="K1127" s="241"/>
      <c r="L1127" s="246"/>
      <c r="M1127" s="247"/>
      <c r="N1127" s="248"/>
      <c r="O1127" s="248"/>
      <c r="P1127" s="248"/>
      <c r="Q1127" s="248"/>
      <c r="R1127" s="248"/>
      <c r="S1127" s="248"/>
      <c r="T1127" s="249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50" t="s">
        <v>174</v>
      </c>
      <c r="AU1127" s="250" t="s">
        <v>87</v>
      </c>
      <c r="AV1127" s="13" t="s">
        <v>85</v>
      </c>
      <c r="AW1127" s="13" t="s">
        <v>34</v>
      </c>
      <c r="AX1127" s="13" t="s">
        <v>78</v>
      </c>
      <c r="AY1127" s="250" t="s">
        <v>165</v>
      </c>
    </row>
    <row r="1128" s="13" customFormat="1">
      <c r="A1128" s="13"/>
      <c r="B1128" s="240"/>
      <c r="C1128" s="241"/>
      <c r="D1128" s="242" t="s">
        <v>174</v>
      </c>
      <c r="E1128" s="243" t="s">
        <v>1</v>
      </c>
      <c r="F1128" s="244" t="s">
        <v>655</v>
      </c>
      <c r="G1128" s="241"/>
      <c r="H1128" s="243" t="s">
        <v>1</v>
      </c>
      <c r="I1128" s="245"/>
      <c r="J1128" s="241"/>
      <c r="K1128" s="241"/>
      <c r="L1128" s="246"/>
      <c r="M1128" s="247"/>
      <c r="N1128" s="248"/>
      <c r="O1128" s="248"/>
      <c r="P1128" s="248"/>
      <c r="Q1128" s="248"/>
      <c r="R1128" s="248"/>
      <c r="S1128" s="248"/>
      <c r="T1128" s="249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50" t="s">
        <v>174</v>
      </c>
      <c r="AU1128" s="250" t="s">
        <v>87</v>
      </c>
      <c r="AV1128" s="13" t="s">
        <v>85</v>
      </c>
      <c r="AW1128" s="13" t="s">
        <v>34</v>
      </c>
      <c r="AX1128" s="13" t="s">
        <v>78</v>
      </c>
      <c r="AY1128" s="250" t="s">
        <v>165</v>
      </c>
    </row>
    <row r="1129" s="14" customFormat="1">
      <c r="A1129" s="14"/>
      <c r="B1129" s="251"/>
      <c r="C1129" s="252"/>
      <c r="D1129" s="242" t="s">
        <v>174</v>
      </c>
      <c r="E1129" s="253" t="s">
        <v>1</v>
      </c>
      <c r="F1129" s="254" t="s">
        <v>1213</v>
      </c>
      <c r="G1129" s="252"/>
      <c r="H1129" s="255">
        <v>24</v>
      </c>
      <c r="I1129" s="256"/>
      <c r="J1129" s="252"/>
      <c r="K1129" s="252"/>
      <c r="L1129" s="257"/>
      <c r="M1129" s="258"/>
      <c r="N1129" s="259"/>
      <c r="O1129" s="259"/>
      <c r="P1129" s="259"/>
      <c r="Q1129" s="259"/>
      <c r="R1129" s="259"/>
      <c r="S1129" s="259"/>
      <c r="T1129" s="260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61" t="s">
        <v>174</v>
      </c>
      <c r="AU1129" s="261" t="s">
        <v>87</v>
      </c>
      <c r="AV1129" s="14" t="s">
        <v>87</v>
      </c>
      <c r="AW1129" s="14" t="s">
        <v>34</v>
      </c>
      <c r="AX1129" s="14" t="s">
        <v>78</v>
      </c>
      <c r="AY1129" s="261" t="s">
        <v>165</v>
      </c>
    </row>
    <row r="1130" s="13" customFormat="1">
      <c r="A1130" s="13"/>
      <c r="B1130" s="240"/>
      <c r="C1130" s="241"/>
      <c r="D1130" s="242" t="s">
        <v>174</v>
      </c>
      <c r="E1130" s="243" t="s">
        <v>1</v>
      </c>
      <c r="F1130" s="244" t="s">
        <v>206</v>
      </c>
      <c r="G1130" s="241"/>
      <c r="H1130" s="243" t="s">
        <v>1</v>
      </c>
      <c r="I1130" s="245"/>
      <c r="J1130" s="241"/>
      <c r="K1130" s="241"/>
      <c r="L1130" s="246"/>
      <c r="M1130" s="247"/>
      <c r="N1130" s="248"/>
      <c r="O1130" s="248"/>
      <c r="P1130" s="248"/>
      <c r="Q1130" s="248"/>
      <c r="R1130" s="248"/>
      <c r="S1130" s="248"/>
      <c r="T1130" s="249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50" t="s">
        <v>174</v>
      </c>
      <c r="AU1130" s="250" t="s">
        <v>87</v>
      </c>
      <c r="AV1130" s="13" t="s">
        <v>85</v>
      </c>
      <c r="AW1130" s="13" t="s">
        <v>34</v>
      </c>
      <c r="AX1130" s="13" t="s">
        <v>78</v>
      </c>
      <c r="AY1130" s="250" t="s">
        <v>165</v>
      </c>
    </row>
    <row r="1131" s="14" customFormat="1">
      <c r="A1131" s="14"/>
      <c r="B1131" s="251"/>
      <c r="C1131" s="252"/>
      <c r="D1131" s="242" t="s">
        <v>174</v>
      </c>
      <c r="E1131" s="253" t="s">
        <v>1</v>
      </c>
      <c r="F1131" s="254" t="s">
        <v>1214</v>
      </c>
      <c r="G1131" s="252"/>
      <c r="H1131" s="255">
        <v>20.303999999999998</v>
      </c>
      <c r="I1131" s="256"/>
      <c r="J1131" s="252"/>
      <c r="K1131" s="252"/>
      <c r="L1131" s="257"/>
      <c r="M1131" s="258"/>
      <c r="N1131" s="259"/>
      <c r="O1131" s="259"/>
      <c r="P1131" s="259"/>
      <c r="Q1131" s="259"/>
      <c r="R1131" s="259"/>
      <c r="S1131" s="259"/>
      <c r="T1131" s="260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61" t="s">
        <v>174</v>
      </c>
      <c r="AU1131" s="261" t="s">
        <v>87</v>
      </c>
      <c r="AV1131" s="14" t="s">
        <v>87</v>
      </c>
      <c r="AW1131" s="14" t="s">
        <v>34</v>
      </c>
      <c r="AX1131" s="14" t="s">
        <v>78</v>
      </c>
      <c r="AY1131" s="261" t="s">
        <v>165</v>
      </c>
    </row>
    <row r="1132" s="14" customFormat="1">
      <c r="A1132" s="14"/>
      <c r="B1132" s="251"/>
      <c r="C1132" s="252"/>
      <c r="D1132" s="242" t="s">
        <v>174</v>
      </c>
      <c r="E1132" s="253" t="s">
        <v>1</v>
      </c>
      <c r="F1132" s="254" t="s">
        <v>1215</v>
      </c>
      <c r="G1132" s="252"/>
      <c r="H1132" s="255">
        <v>8.5180000000000007</v>
      </c>
      <c r="I1132" s="256"/>
      <c r="J1132" s="252"/>
      <c r="K1132" s="252"/>
      <c r="L1132" s="257"/>
      <c r="M1132" s="258"/>
      <c r="N1132" s="259"/>
      <c r="O1132" s="259"/>
      <c r="P1132" s="259"/>
      <c r="Q1132" s="259"/>
      <c r="R1132" s="259"/>
      <c r="S1132" s="259"/>
      <c r="T1132" s="260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61" t="s">
        <v>174</v>
      </c>
      <c r="AU1132" s="261" t="s">
        <v>87</v>
      </c>
      <c r="AV1132" s="14" t="s">
        <v>87</v>
      </c>
      <c r="AW1132" s="14" t="s">
        <v>34</v>
      </c>
      <c r="AX1132" s="14" t="s">
        <v>78</v>
      </c>
      <c r="AY1132" s="261" t="s">
        <v>165</v>
      </c>
    </row>
    <row r="1133" s="13" customFormat="1">
      <c r="A1133" s="13"/>
      <c r="B1133" s="240"/>
      <c r="C1133" s="241"/>
      <c r="D1133" s="242" t="s">
        <v>174</v>
      </c>
      <c r="E1133" s="243" t="s">
        <v>1</v>
      </c>
      <c r="F1133" s="244" t="s">
        <v>202</v>
      </c>
      <c r="G1133" s="241"/>
      <c r="H1133" s="243" t="s">
        <v>1</v>
      </c>
      <c r="I1133" s="245"/>
      <c r="J1133" s="241"/>
      <c r="K1133" s="241"/>
      <c r="L1133" s="246"/>
      <c r="M1133" s="247"/>
      <c r="N1133" s="248"/>
      <c r="O1133" s="248"/>
      <c r="P1133" s="248"/>
      <c r="Q1133" s="248"/>
      <c r="R1133" s="248"/>
      <c r="S1133" s="248"/>
      <c r="T1133" s="249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50" t="s">
        <v>174</v>
      </c>
      <c r="AU1133" s="250" t="s">
        <v>87</v>
      </c>
      <c r="AV1133" s="13" t="s">
        <v>85</v>
      </c>
      <c r="AW1133" s="13" t="s">
        <v>34</v>
      </c>
      <c r="AX1133" s="13" t="s">
        <v>78</v>
      </c>
      <c r="AY1133" s="250" t="s">
        <v>165</v>
      </c>
    </row>
    <row r="1134" s="14" customFormat="1">
      <c r="A1134" s="14"/>
      <c r="B1134" s="251"/>
      <c r="C1134" s="252"/>
      <c r="D1134" s="242" t="s">
        <v>174</v>
      </c>
      <c r="E1134" s="253" t="s">
        <v>1</v>
      </c>
      <c r="F1134" s="254" t="s">
        <v>1216</v>
      </c>
      <c r="G1134" s="252"/>
      <c r="H1134" s="255">
        <v>14.992000000000001</v>
      </c>
      <c r="I1134" s="256"/>
      <c r="J1134" s="252"/>
      <c r="K1134" s="252"/>
      <c r="L1134" s="257"/>
      <c r="M1134" s="258"/>
      <c r="N1134" s="259"/>
      <c r="O1134" s="259"/>
      <c r="P1134" s="259"/>
      <c r="Q1134" s="259"/>
      <c r="R1134" s="259"/>
      <c r="S1134" s="259"/>
      <c r="T1134" s="260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61" t="s">
        <v>174</v>
      </c>
      <c r="AU1134" s="261" t="s">
        <v>87</v>
      </c>
      <c r="AV1134" s="14" t="s">
        <v>87</v>
      </c>
      <c r="AW1134" s="14" t="s">
        <v>34</v>
      </c>
      <c r="AX1134" s="14" t="s">
        <v>78</v>
      </c>
      <c r="AY1134" s="261" t="s">
        <v>165</v>
      </c>
    </row>
    <row r="1135" s="13" customFormat="1">
      <c r="A1135" s="13"/>
      <c r="B1135" s="240"/>
      <c r="C1135" s="241"/>
      <c r="D1135" s="242" t="s">
        <v>174</v>
      </c>
      <c r="E1135" s="243" t="s">
        <v>1</v>
      </c>
      <c r="F1135" s="244" t="s">
        <v>655</v>
      </c>
      <c r="G1135" s="241"/>
      <c r="H1135" s="243" t="s">
        <v>1</v>
      </c>
      <c r="I1135" s="245"/>
      <c r="J1135" s="241"/>
      <c r="K1135" s="241"/>
      <c r="L1135" s="246"/>
      <c r="M1135" s="247"/>
      <c r="N1135" s="248"/>
      <c r="O1135" s="248"/>
      <c r="P1135" s="248"/>
      <c r="Q1135" s="248"/>
      <c r="R1135" s="248"/>
      <c r="S1135" s="248"/>
      <c r="T1135" s="249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50" t="s">
        <v>174</v>
      </c>
      <c r="AU1135" s="250" t="s">
        <v>87</v>
      </c>
      <c r="AV1135" s="13" t="s">
        <v>85</v>
      </c>
      <c r="AW1135" s="13" t="s">
        <v>34</v>
      </c>
      <c r="AX1135" s="13" t="s">
        <v>78</v>
      </c>
      <c r="AY1135" s="250" t="s">
        <v>165</v>
      </c>
    </row>
    <row r="1136" s="14" customFormat="1">
      <c r="A1136" s="14"/>
      <c r="B1136" s="251"/>
      <c r="C1136" s="252"/>
      <c r="D1136" s="242" t="s">
        <v>174</v>
      </c>
      <c r="E1136" s="253" t="s">
        <v>1</v>
      </c>
      <c r="F1136" s="254" t="s">
        <v>1217</v>
      </c>
      <c r="G1136" s="252"/>
      <c r="H1136" s="255">
        <v>7.5499999999999998</v>
      </c>
      <c r="I1136" s="256"/>
      <c r="J1136" s="252"/>
      <c r="K1136" s="252"/>
      <c r="L1136" s="257"/>
      <c r="M1136" s="258"/>
      <c r="N1136" s="259"/>
      <c r="O1136" s="259"/>
      <c r="P1136" s="259"/>
      <c r="Q1136" s="259"/>
      <c r="R1136" s="259"/>
      <c r="S1136" s="259"/>
      <c r="T1136" s="260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61" t="s">
        <v>174</v>
      </c>
      <c r="AU1136" s="261" t="s">
        <v>87</v>
      </c>
      <c r="AV1136" s="14" t="s">
        <v>87</v>
      </c>
      <c r="AW1136" s="14" t="s">
        <v>34</v>
      </c>
      <c r="AX1136" s="14" t="s">
        <v>78</v>
      </c>
      <c r="AY1136" s="261" t="s">
        <v>165</v>
      </c>
    </row>
    <row r="1137" s="14" customFormat="1">
      <c r="A1137" s="14"/>
      <c r="B1137" s="251"/>
      <c r="C1137" s="252"/>
      <c r="D1137" s="242" t="s">
        <v>174</v>
      </c>
      <c r="E1137" s="253" t="s">
        <v>1</v>
      </c>
      <c r="F1137" s="254" t="s">
        <v>1218</v>
      </c>
      <c r="G1137" s="252"/>
      <c r="H1137" s="255">
        <v>7.7439999999999998</v>
      </c>
      <c r="I1137" s="256"/>
      <c r="J1137" s="252"/>
      <c r="K1137" s="252"/>
      <c r="L1137" s="257"/>
      <c r="M1137" s="258"/>
      <c r="N1137" s="259"/>
      <c r="O1137" s="259"/>
      <c r="P1137" s="259"/>
      <c r="Q1137" s="259"/>
      <c r="R1137" s="259"/>
      <c r="S1137" s="259"/>
      <c r="T1137" s="260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61" t="s">
        <v>174</v>
      </c>
      <c r="AU1137" s="261" t="s">
        <v>87</v>
      </c>
      <c r="AV1137" s="14" t="s">
        <v>87</v>
      </c>
      <c r="AW1137" s="14" t="s">
        <v>34</v>
      </c>
      <c r="AX1137" s="14" t="s">
        <v>78</v>
      </c>
      <c r="AY1137" s="261" t="s">
        <v>165</v>
      </c>
    </row>
    <row r="1138" s="14" customFormat="1">
      <c r="A1138" s="14"/>
      <c r="B1138" s="251"/>
      <c r="C1138" s="252"/>
      <c r="D1138" s="242" t="s">
        <v>174</v>
      </c>
      <c r="E1138" s="253" t="s">
        <v>1</v>
      </c>
      <c r="F1138" s="254" t="s">
        <v>1219</v>
      </c>
      <c r="G1138" s="252"/>
      <c r="H1138" s="255">
        <v>1.2509999999999999</v>
      </c>
      <c r="I1138" s="256"/>
      <c r="J1138" s="252"/>
      <c r="K1138" s="252"/>
      <c r="L1138" s="257"/>
      <c r="M1138" s="258"/>
      <c r="N1138" s="259"/>
      <c r="O1138" s="259"/>
      <c r="P1138" s="259"/>
      <c r="Q1138" s="259"/>
      <c r="R1138" s="259"/>
      <c r="S1138" s="259"/>
      <c r="T1138" s="260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61" t="s">
        <v>174</v>
      </c>
      <c r="AU1138" s="261" t="s">
        <v>87</v>
      </c>
      <c r="AV1138" s="14" t="s">
        <v>87</v>
      </c>
      <c r="AW1138" s="14" t="s">
        <v>34</v>
      </c>
      <c r="AX1138" s="14" t="s">
        <v>78</v>
      </c>
      <c r="AY1138" s="261" t="s">
        <v>165</v>
      </c>
    </row>
    <row r="1139" s="13" customFormat="1">
      <c r="A1139" s="13"/>
      <c r="B1139" s="240"/>
      <c r="C1139" s="241"/>
      <c r="D1139" s="242" t="s">
        <v>174</v>
      </c>
      <c r="E1139" s="243" t="s">
        <v>1</v>
      </c>
      <c r="F1139" s="244" t="s">
        <v>1211</v>
      </c>
      <c r="G1139" s="241"/>
      <c r="H1139" s="243" t="s">
        <v>1</v>
      </c>
      <c r="I1139" s="245"/>
      <c r="J1139" s="241"/>
      <c r="K1139" s="241"/>
      <c r="L1139" s="246"/>
      <c r="M1139" s="247"/>
      <c r="N1139" s="248"/>
      <c r="O1139" s="248"/>
      <c r="P1139" s="248"/>
      <c r="Q1139" s="248"/>
      <c r="R1139" s="248"/>
      <c r="S1139" s="248"/>
      <c r="T1139" s="249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50" t="s">
        <v>174</v>
      </c>
      <c r="AU1139" s="250" t="s">
        <v>87</v>
      </c>
      <c r="AV1139" s="13" t="s">
        <v>85</v>
      </c>
      <c r="AW1139" s="13" t="s">
        <v>34</v>
      </c>
      <c r="AX1139" s="13" t="s">
        <v>78</v>
      </c>
      <c r="AY1139" s="250" t="s">
        <v>165</v>
      </c>
    </row>
    <row r="1140" s="14" customFormat="1">
      <c r="A1140" s="14"/>
      <c r="B1140" s="251"/>
      <c r="C1140" s="252"/>
      <c r="D1140" s="242" t="s">
        <v>174</v>
      </c>
      <c r="E1140" s="253" t="s">
        <v>1</v>
      </c>
      <c r="F1140" s="254" t="s">
        <v>1220</v>
      </c>
      <c r="G1140" s="252"/>
      <c r="H1140" s="255">
        <v>14.862</v>
      </c>
      <c r="I1140" s="256"/>
      <c r="J1140" s="252"/>
      <c r="K1140" s="252"/>
      <c r="L1140" s="257"/>
      <c r="M1140" s="258"/>
      <c r="N1140" s="259"/>
      <c r="O1140" s="259"/>
      <c r="P1140" s="259"/>
      <c r="Q1140" s="259"/>
      <c r="R1140" s="259"/>
      <c r="S1140" s="259"/>
      <c r="T1140" s="260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61" t="s">
        <v>174</v>
      </c>
      <c r="AU1140" s="261" t="s">
        <v>87</v>
      </c>
      <c r="AV1140" s="14" t="s">
        <v>87</v>
      </c>
      <c r="AW1140" s="14" t="s">
        <v>34</v>
      </c>
      <c r="AX1140" s="14" t="s">
        <v>78</v>
      </c>
      <c r="AY1140" s="261" t="s">
        <v>165</v>
      </c>
    </row>
    <row r="1141" s="15" customFormat="1">
      <c r="A1141" s="15"/>
      <c r="B1141" s="262"/>
      <c r="C1141" s="263"/>
      <c r="D1141" s="242" t="s">
        <v>174</v>
      </c>
      <c r="E1141" s="264" t="s">
        <v>1</v>
      </c>
      <c r="F1141" s="265" t="s">
        <v>189</v>
      </c>
      <c r="G1141" s="263"/>
      <c r="H1141" s="266">
        <v>375.392</v>
      </c>
      <c r="I1141" s="267"/>
      <c r="J1141" s="263"/>
      <c r="K1141" s="263"/>
      <c r="L1141" s="268"/>
      <c r="M1141" s="269"/>
      <c r="N1141" s="270"/>
      <c r="O1141" s="270"/>
      <c r="P1141" s="270"/>
      <c r="Q1141" s="270"/>
      <c r="R1141" s="270"/>
      <c r="S1141" s="270"/>
      <c r="T1141" s="271"/>
      <c r="U1141" s="15"/>
      <c r="V1141" s="15"/>
      <c r="W1141" s="15"/>
      <c r="X1141" s="15"/>
      <c r="Y1141" s="15"/>
      <c r="Z1141" s="15"/>
      <c r="AA1141" s="15"/>
      <c r="AB1141" s="15"/>
      <c r="AC1141" s="15"/>
      <c r="AD1141" s="15"/>
      <c r="AE1141" s="15"/>
      <c r="AT1141" s="272" t="s">
        <v>174</v>
      </c>
      <c r="AU1141" s="272" t="s">
        <v>87</v>
      </c>
      <c r="AV1141" s="15" t="s">
        <v>172</v>
      </c>
      <c r="AW1141" s="15" t="s">
        <v>34</v>
      </c>
      <c r="AX1141" s="15" t="s">
        <v>85</v>
      </c>
      <c r="AY1141" s="272" t="s">
        <v>165</v>
      </c>
    </row>
    <row r="1142" s="2" customFormat="1" ht="33" customHeight="1">
      <c r="A1142" s="39"/>
      <c r="B1142" s="40"/>
      <c r="C1142" s="227" t="s">
        <v>1221</v>
      </c>
      <c r="D1142" s="227" t="s">
        <v>167</v>
      </c>
      <c r="E1142" s="228" t="s">
        <v>1222</v>
      </c>
      <c r="F1142" s="229" t="s">
        <v>1223</v>
      </c>
      <c r="G1142" s="230" t="s">
        <v>198</v>
      </c>
      <c r="H1142" s="231">
        <v>970.89300000000003</v>
      </c>
      <c r="I1142" s="232"/>
      <c r="J1142" s="233">
        <f>ROUND(I1142*H1142,2)</f>
        <v>0</v>
      </c>
      <c r="K1142" s="229" t="s">
        <v>171</v>
      </c>
      <c r="L1142" s="45"/>
      <c r="M1142" s="234" t="s">
        <v>1</v>
      </c>
      <c r="N1142" s="235" t="s">
        <v>43</v>
      </c>
      <c r="O1142" s="92"/>
      <c r="P1142" s="236">
        <f>O1142*H1142</f>
        <v>0</v>
      </c>
      <c r="Q1142" s="236">
        <v>0.0050000000000000001</v>
      </c>
      <c r="R1142" s="236">
        <f>Q1142*H1142</f>
        <v>4.8544650000000003</v>
      </c>
      <c r="S1142" s="236">
        <v>0</v>
      </c>
      <c r="T1142" s="237">
        <f>S1142*H1142</f>
        <v>0</v>
      </c>
      <c r="U1142" s="39"/>
      <c r="V1142" s="39"/>
      <c r="W1142" s="39"/>
      <c r="X1142" s="39"/>
      <c r="Y1142" s="39"/>
      <c r="Z1142" s="39"/>
      <c r="AA1142" s="39"/>
      <c r="AB1142" s="39"/>
      <c r="AC1142" s="39"/>
      <c r="AD1142" s="39"/>
      <c r="AE1142" s="39"/>
      <c r="AR1142" s="238" t="s">
        <v>284</v>
      </c>
      <c r="AT1142" s="238" t="s">
        <v>167</v>
      </c>
      <c r="AU1142" s="238" t="s">
        <v>87</v>
      </c>
      <c r="AY1142" s="18" t="s">
        <v>165</v>
      </c>
      <c r="BE1142" s="239">
        <f>IF(N1142="základní",J1142,0)</f>
        <v>0</v>
      </c>
      <c r="BF1142" s="239">
        <f>IF(N1142="snížená",J1142,0)</f>
        <v>0</v>
      </c>
      <c r="BG1142" s="239">
        <f>IF(N1142="zákl. přenesená",J1142,0)</f>
        <v>0</v>
      </c>
      <c r="BH1142" s="239">
        <f>IF(N1142="sníž. přenesená",J1142,0)</f>
        <v>0</v>
      </c>
      <c r="BI1142" s="239">
        <f>IF(N1142="nulová",J1142,0)</f>
        <v>0</v>
      </c>
      <c r="BJ1142" s="18" t="s">
        <v>85</v>
      </c>
      <c r="BK1142" s="239">
        <f>ROUND(I1142*H1142,2)</f>
        <v>0</v>
      </c>
      <c r="BL1142" s="18" t="s">
        <v>284</v>
      </c>
      <c r="BM1142" s="238" t="s">
        <v>1224</v>
      </c>
    </row>
    <row r="1143" s="13" customFormat="1">
      <c r="A1143" s="13"/>
      <c r="B1143" s="240"/>
      <c r="C1143" s="241"/>
      <c r="D1143" s="242" t="s">
        <v>174</v>
      </c>
      <c r="E1143" s="243" t="s">
        <v>1</v>
      </c>
      <c r="F1143" s="244" t="s">
        <v>343</v>
      </c>
      <c r="G1143" s="241"/>
      <c r="H1143" s="243" t="s">
        <v>1</v>
      </c>
      <c r="I1143" s="245"/>
      <c r="J1143" s="241"/>
      <c r="K1143" s="241"/>
      <c r="L1143" s="246"/>
      <c r="M1143" s="247"/>
      <c r="N1143" s="248"/>
      <c r="O1143" s="248"/>
      <c r="P1143" s="248"/>
      <c r="Q1143" s="248"/>
      <c r="R1143" s="248"/>
      <c r="S1143" s="248"/>
      <c r="T1143" s="249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50" t="s">
        <v>174</v>
      </c>
      <c r="AU1143" s="250" t="s">
        <v>87</v>
      </c>
      <c r="AV1143" s="13" t="s">
        <v>85</v>
      </c>
      <c r="AW1143" s="13" t="s">
        <v>34</v>
      </c>
      <c r="AX1143" s="13" t="s">
        <v>78</v>
      </c>
      <c r="AY1143" s="250" t="s">
        <v>165</v>
      </c>
    </row>
    <row r="1144" s="13" customFormat="1">
      <c r="A1144" s="13"/>
      <c r="B1144" s="240"/>
      <c r="C1144" s="241"/>
      <c r="D1144" s="242" t="s">
        <v>174</v>
      </c>
      <c r="E1144" s="243" t="s">
        <v>1</v>
      </c>
      <c r="F1144" s="244" t="s">
        <v>180</v>
      </c>
      <c r="G1144" s="241"/>
      <c r="H1144" s="243" t="s">
        <v>1</v>
      </c>
      <c r="I1144" s="245"/>
      <c r="J1144" s="241"/>
      <c r="K1144" s="241"/>
      <c r="L1144" s="246"/>
      <c r="M1144" s="247"/>
      <c r="N1144" s="248"/>
      <c r="O1144" s="248"/>
      <c r="P1144" s="248"/>
      <c r="Q1144" s="248"/>
      <c r="R1144" s="248"/>
      <c r="S1144" s="248"/>
      <c r="T1144" s="249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50" t="s">
        <v>174</v>
      </c>
      <c r="AU1144" s="250" t="s">
        <v>87</v>
      </c>
      <c r="AV1144" s="13" t="s">
        <v>85</v>
      </c>
      <c r="AW1144" s="13" t="s">
        <v>34</v>
      </c>
      <c r="AX1144" s="13" t="s">
        <v>78</v>
      </c>
      <c r="AY1144" s="250" t="s">
        <v>165</v>
      </c>
    </row>
    <row r="1145" s="14" customFormat="1">
      <c r="A1145" s="14"/>
      <c r="B1145" s="251"/>
      <c r="C1145" s="252"/>
      <c r="D1145" s="242" t="s">
        <v>174</v>
      </c>
      <c r="E1145" s="253" t="s">
        <v>1</v>
      </c>
      <c r="F1145" s="254" t="s">
        <v>344</v>
      </c>
      <c r="G1145" s="252"/>
      <c r="H1145" s="255">
        <v>14.528000000000001</v>
      </c>
      <c r="I1145" s="256"/>
      <c r="J1145" s="252"/>
      <c r="K1145" s="252"/>
      <c r="L1145" s="257"/>
      <c r="M1145" s="258"/>
      <c r="N1145" s="259"/>
      <c r="O1145" s="259"/>
      <c r="P1145" s="259"/>
      <c r="Q1145" s="259"/>
      <c r="R1145" s="259"/>
      <c r="S1145" s="259"/>
      <c r="T1145" s="260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61" t="s">
        <v>174</v>
      </c>
      <c r="AU1145" s="261" t="s">
        <v>87</v>
      </c>
      <c r="AV1145" s="14" t="s">
        <v>87</v>
      </c>
      <c r="AW1145" s="14" t="s">
        <v>34</v>
      </c>
      <c r="AX1145" s="14" t="s">
        <v>78</v>
      </c>
      <c r="AY1145" s="261" t="s">
        <v>165</v>
      </c>
    </row>
    <row r="1146" s="14" customFormat="1">
      <c r="A1146" s="14"/>
      <c r="B1146" s="251"/>
      <c r="C1146" s="252"/>
      <c r="D1146" s="242" t="s">
        <v>174</v>
      </c>
      <c r="E1146" s="253" t="s">
        <v>1</v>
      </c>
      <c r="F1146" s="254" t="s">
        <v>345</v>
      </c>
      <c r="G1146" s="252"/>
      <c r="H1146" s="255">
        <v>9.5890000000000004</v>
      </c>
      <c r="I1146" s="256"/>
      <c r="J1146" s="252"/>
      <c r="K1146" s="252"/>
      <c r="L1146" s="257"/>
      <c r="M1146" s="258"/>
      <c r="N1146" s="259"/>
      <c r="O1146" s="259"/>
      <c r="P1146" s="259"/>
      <c r="Q1146" s="259"/>
      <c r="R1146" s="259"/>
      <c r="S1146" s="259"/>
      <c r="T1146" s="260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61" t="s">
        <v>174</v>
      </c>
      <c r="AU1146" s="261" t="s">
        <v>87</v>
      </c>
      <c r="AV1146" s="14" t="s">
        <v>87</v>
      </c>
      <c r="AW1146" s="14" t="s">
        <v>34</v>
      </c>
      <c r="AX1146" s="14" t="s">
        <v>78</v>
      </c>
      <c r="AY1146" s="261" t="s">
        <v>165</v>
      </c>
    </row>
    <row r="1147" s="14" customFormat="1">
      <c r="A1147" s="14"/>
      <c r="B1147" s="251"/>
      <c r="C1147" s="252"/>
      <c r="D1147" s="242" t="s">
        <v>174</v>
      </c>
      <c r="E1147" s="253" t="s">
        <v>1</v>
      </c>
      <c r="F1147" s="254" t="s">
        <v>346</v>
      </c>
      <c r="G1147" s="252"/>
      <c r="H1147" s="255">
        <v>132.02600000000001</v>
      </c>
      <c r="I1147" s="256"/>
      <c r="J1147" s="252"/>
      <c r="K1147" s="252"/>
      <c r="L1147" s="257"/>
      <c r="M1147" s="258"/>
      <c r="N1147" s="259"/>
      <c r="O1147" s="259"/>
      <c r="P1147" s="259"/>
      <c r="Q1147" s="259"/>
      <c r="R1147" s="259"/>
      <c r="S1147" s="259"/>
      <c r="T1147" s="260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61" t="s">
        <v>174</v>
      </c>
      <c r="AU1147" s="261" t="s">
        <v>87</v>
      </c>
      <c r="AV1147" s="14" t="s">
        <v>87</v>
      </c>
      <c r="AW1147" s="14" t="s">
        <v>34</v>
      </c>
      <c r="AX1147" s="14" t="s">
        <v>78</v>
      </c>
      <c r="AY1147" s="261" t="s">
        <v>165</v>
      </c>
    </row>
    <row r="1148" s="14" customFormat="1">
      <c r="A1148" s="14"/>
      <c r="B1148" s="251"/>
      <c r="C1148" s="252"/>
      <c r="D1148" s="242" t="s">
        <v>174</v>
      </c>
      <c r="E1148" s="253" t="s">
        <v>1</v>
      </c>
      <c r="F1148" s="254" t="s">
        <v>347</v>
      </c>
      <c r="G1148" s="252"/>
      <c r="H1148" s="255">
        <v>4.7430000000000003</v>
      </c>
      <c r="I1148" s="256"/>
      <c r="J1148" s="252"/>
      <c r="K1148" s="252"/>
      <c r="L1148" s="257"/>
      <c r="M1148" s="258"/>
      <c r="N1148" s="259"/>
      <c r="O1148" s="259"/>
      <c r="P1148" s="259"/>
      <c r="Q1148" s="259"/>
      <c r="R1148" s="259"/>
      <c r="S1148" s="259"/>
      <c r="T1148" s="260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61" t="s">
        <v>174</v>
      </c>
      <c r="AU1148" s="261" t="s">
        <v>87</v>
      </c>
      <c r="AV1148" s="14" t="s">
        <v>87</v>
      </c>
      <c r="AW1148" s="14" t="s">
        <v>34</v>
      </c>
      <c r="AX1148" s="14" t="s">
        <v>78</v>
      </c>
      <c r="AY1148" s="261" t="s">
        <v>165</v>
      </c>
    </row>
    <row r="1149" s="13" customFormat="1">
      <c r="A1149" s="13"/>
      <c r="B1149" s="240"/>
      <c r="C1149" s="241"/>
      <c r="D1149" s="242" t="s">
        <v>174</v>
      </c>
      <c r="E1149" s="243" t="s">
        <v>1</v>
      </c>
      <c r="F1149" s="244" t="s">
        <v>182</v>
      </c>
      <c r="G1149" s="241"/>
      <c r="H1149" s="243" t="s">
        <v>1</v>
      </c>
      <c r="I1149" s="245"/>
      <c r="J1149" s="241"/>
      <c r="K1149" s="241"/>
      <c r="L1149" s="246"/>
      <c r="M1149" s="247"/>
      <c r="N1149" s="248"/>
      <c r="O1149" s="248"/>
      <c r="P1149" s="248"/>
      <c r="Q1149" s="248"/>
      <c r="R1149" s="248"/>
      <c r="S1149" s="248"/>
      <c r="T1149" s="249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50" t="s">
        <v>174</v>
      </c>
      <c r="AU1149" s="250" t="s">
        <v>87</v>
      </c>
      <c r="AV1149" s="13" t="s">
        <v>85</v>
      </c>
      <c r="AW1149" s="13" t="s">
        <v>34</v>
      </c>
      <c r="AX1149" s="13" t="s">
        <v>78</v>
      </c>
      <c r="AY1149" s="250" t="s">
        <v>165</v>
      </c>
    </row>
    <row r="1150" s="14" customFormat="1">
      <c r="A1150" s="14"/>
      <c r="B1150" s="251"/>
      <c r="C1150" s="252"/>
      <c r="D1150" s="242" t="s">
        <v>174</v>
      </c>
      <c r="E1150" s="253" t="s">
        <v>1</v>
      </c>
      <c r="F1150" s="254" t="s">
        <v>348</v>
      </c>
      <c r="G1150" s="252"/>
      <c r="H1150" s="255">
        <v>68.617000000000004</v>
      </c>
      <c r="I1150" s="256"/>
      <c r="J1150" s="252"/>
      <c r="K1150" s="252"/>
      <c r="L1150" s="257"/>
      <c r="M1150" s="258"/>
      <c r="N1150" s="259"/>
      <c r="O1150" s="259"/>
      <c r="P1150" s="259"/>
      <c r="Q1150" s="259"/>
      <c r="R1150" s="259"/>
      <c r="S1150" s="259"/>
      <c r="T1150" s="260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61" t="s">
        <v>174</v>
      </c>
      <c r="AU1150" s="261" t="s">
        <v>87</v>
      </c>
      <c r="AV1150" s="14" t="s">
        <v>87</v>
      </c>
      <c r="AW1150" s="14" t="s">
        <v>34</v>
      </c>
      <c r="AX1150" s="14" t="s">
        <v>78</v>
      </c>
      <c r="AY1150" s="261" t="s">
        <v>165</v>
      </c>
    </row>
    <row r="1151" s="14" customFormat="1">
      <c r="A1151" s="14"/>
      <c r="B1151" s="251"/>
      <c r="C1151" s="252"/>
      <c r="D1151" s="242" t="s">
        <v>174</v>
      </c>
      <c r="E1151" s="253" t="s">
        <v>1</v>
      </c>
      <c r="F1151" s="254" t="s">
        <v>349</v>
      </c>
      <c r="G1151" s="252"/>
      <c r="H1151" s="255">
        <v>37.979999999999997</v>
      </c>
      <c r="I1151" s="256"/>
      <c r="J1151" s="252"/>
      <c r="K1151" s="252"/>
      <c r="L1151" s="257"/>
      <c r="M1151" s="258"/>
      <c r="N1151" s="259"/>
      <c r="O1151" s="259"/>
      <c r="P1151" s="259"/>
      <c r="Q1151" s="259"/>
      <c r="R1151" s="259"/>
      <c r="S1151" s="259"/>
      <c r="T1151" s="260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61" t="s">
        <v>174</v>
      </c>
      <c r="AU1151" s="261" t="s">
        <v>87</v>
      </c>
      <c r="AV1151" s="14" t="s">
        <v>87</v>
      </c>
      <c r="AW1151" s="14" t="s">
        <v>34</v>
      </c>
      <c r="AX1151" s="14" t="s">
        <v>78</v>
      </c>
      <c r="AY1151" s="261" t="s">
        <v>165</v>
      </c>
    </row>
    <row r="1152" s="14" customFormat="1">
      <c r="A1152" s="14"/>
      <c r="B1152" s="251"/>
      <c r="C1152" s="252"/>
      <c r="D1152" s="242" t="s">
        <v>174</v>
      </c>
      <c r="E1152" s="253" t="s">
        <v>1</v>
      </c>
      <c r="F1152" s="254" t="s">
        <v>350</v>
      </c>
      <c r="G1152" s="252"/>
      <c r="H1152" s="255">
        <v>21.449999999999999</v>
      </c>
      <c r="I1152" s="256"/>
      <c r="J1152" s="252"/>
      <c r="K1152" s="252"/>
      <c r="L1152" s="257"/>
      <c r="M1152" s="258"/>
      <c r="N1152" s="259"/>
      <c r="O1152" s="259"/>
      <c r="P1152" s="259"/>
      <c r="Q1152" s="259"/>
      <c r="R1152" s="259"/>
      <c r="S1152" s="259"/>
      <c r="T1152" s="260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61" t="s">
        <v>174</v>
      </c>
      <c r="AU1152" s="261" t="s">
        <v>87</v>
      </c>
      <c r="AV1152" s="14" t="s">
        <v>87</v>
      </c>
      <c r="AW1152" s="14" t="s">
        <v>34</v>
      </c>
      <c r="AX1152" s="14" t="s">
        <v>78</v>
      </c>
      <c r="AY1152" s="261" t="s">
        <v>165</v>
      </c>
    </row>
    <row r="1153" s="14" customFormat="1">
      <c r="A1153" s="14"/>
      <c r="B1153" s="251"/>
      <c r="C1153" s="252"/>
      <c r="D1153" s="242" t="s">
        <v>174</v>
      </c>
      <c r="E1153" s="253" t="s">
        <v>1</v>
      </c>
      <c r="F1153" s="254" t="s">
        <v>351</v>
      </c>
      <c r="G1153" s="252"/>
      <c r="H1153" s="255">
        <v>9.9350000000000005</v>
      </c>
      <c r="I1153" s="256"/>
      <c r="J1153" s="252"/>
      <c r="K1153" s="252"/>
      <c r="L1153" s="257"/>
      <c r="M1153" s="258"/>
      <c r="N1153" s="259"/>
      <c r="O1153" s="259"/>
      <c r="P1153" s="259"/>
      <c r="Q1153" s="259"/>
      <c r="R1153" s="259"/>
      <c r="S1153" s="259"/>
      <c r="T1153" s="260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61" t="s">
        <v>174</v>
      </c>
      <c r="AU1153" s="261" t="s">
        <v>87</v>
      </c>
      <c r="AV1153" s="14" t="s">
        <v>87</v>
      </c>
      <c r="AW1153" s="14" t="s">
        <v>34</v>
      </c>
      <c r="AX1153" s="14" t="s">
        <v>78</v>
      </c>
      <c r="AY1153" s="261" t="s">
        <v>165</v>
      </c>
    </row>
    <row r="1154" s="14" customFormat="1">
      <c r="A1154" s="14"/>
      <c r="B1154" s="251"/>
      <c r="C1154" s="252"/>
      <c r="D1154" s="242" t="s">
        <v>174</v>
      </c>
      <c r="E1154" s="253" t="s">
        <v>1</v>
      </c>
      <c r="F1154" s="254" t="s">
        <v>352</v>
      </c>
      <c r="G1154" s="252"/>
      <c r="H1154" s="255">
        <v>68.340000000000003</v>
      </c>
      <c r="I1154" s="256"/>
      <c r="J1154" s="252"/>
      <c r="K1154" s="252"/>
      <c r="L1154" s="257"/>
      <c r="M1154" s="258"/>
      <c r="N1154" s="259"/>
      <c r="O1154" s="259"/>
      <c r="P1154" s="259"/>
      <c r="Q1154" s="259"/>
      <c r="R1154" s="259"/>
      <c r="S1154" s="259"/>
      <c r="T1154" s="260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61" t="s">
        <v>174</v>
      </c>
      <c r="AU1154" s="261" t="s">
        <v>87</v>
      </c>
      <c r="AV1154" s="14" t="s">
        <v>87</v>
      </c>
      <c r="AW1154" s="14" t="s">
        <v>34</v>
      </c>
      <c r="AX1154" s="14" t="s">
        <v>78</v>
      </c>
      <c r="AY1154" s="261" t="s">
        <v>165</v>
      </c>
    </row>
    <row r="1155" s="14" customFormat="1">
      <c r="A1155" s="14"/>
      <c r="B1155" s="251"/>
      <c r="C1155" s="252"/>
      <c r="D1155" s="242" t="s">
        <v>174</v>
      </c>
      <c r="E1155" s="253" t="s">
        <v>1</v>
      </c>
      <c r="F1155" s="254" t="s">
        <v>353</v>
      </c>
      <c r="G1155" s="252"/>
      <c r="H1155" s="255">
        <v>-17.510000000000002</v>
      </c>
      <c r="I1155" s="256"/>
      <c r="J1155" s="252"/>
      <c r="K1155" s="252"/>
      <c r="L1155" s="257"/>
      <c r="M1155" s="258"/>
      <c r="N1155" s="259"/>
      <c r="O1155" s="259"/>
      <c r="P1155" s="259"/>
      <c r="Q1155" s="259"/>
      <c r="R1155" s="259"/>
      <c r="S1155" s="259"/>
      <c r="T1155" s="260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61" t="s">
        <v>174</v>
      </c>
      <c r="AU1155" s="261" t="s">
        <v>87</v>
      </c>
      <c r="AV1155" s="14" t="s">
        <v>87</v>
      </c>
      <c r="AW1155" s="14" t="s">
        <v>34</v>
      </c>
      <c r="AX1155" s="14" t="s">
        <v>78</v>
      </c>
      <c r="AY1155" s="261" t="s">
        <v>165</v>
      </c>
    </row>
    <row r="1156" s="13" customFormat="1">
      <c r="A1156" s="13"/>
      <c r="B1156" s="240"/>
      <c r="C1156" s="241"/>
      <c r="D1156" s="242" t="s">
        <v>174</v>
      </c>
      <c r="E1156" s="243" t="s">
        <v>1</v>
      </c>
      <c r="F1156" s="244" t="s">
        <v>184</v>
      </c>
      <c r="G1156" s="241"/>
      <c r="H1156" s="243" t="s">
        <v>1</v>
      </c>
      <c r="I1156" s="245"/>
      <c r="J1156" s="241"/>
      <c r="K1156" s="241"/>
      <c r="L1156" s="246"/>
      <c r="M1156" s="247"/>
      <c r="N1156" s="248"/>
      <c r="O1156" s="248"/>
      <c r="P1156" s="248"/>
      <c r="Q1156" s="248"/>
      <c r="R1156" s="248"/>
      <c r="S1156" s="248"/>
      <c r="T1156" s="249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50" t="s">
        <v>174</v>
      </c>
      <c r="AU1156" s="250" t="s">
        <v>87</v>
      </c>
      <c r="AV1156" s="13" t="s">
        <v>85</v>
      </c>
      <c r="AW1156" s="13" t="s">
        <v>34</v>
      </c>
      <c r="AX1156" s="13" t="s">
        <v>78</v>
      </c>
      <c r="AY1156" s="250" t="s">
        <v>165</v>
      </c>
    </row>
    <row r="1157" s="14" customFormat="1">
      <c r="A1157" s="14"/>
      <c r="B1157" s="251"/>
      <c r="C1157" s="252"/>
      <c r="D1157" s="242" t="s">
        <v>174</v>
      </c>
      <c r="E1157" s="253" t="s">
        <v>1</v>
      </c>
      <c r="F1157" s="254" t="s">
        <v>354</v>
      </c>
      <c r="G1157" s="252"/>
      <c r="H1157" s="255">
        <v>54.07</v>
      </c>
      <c r="I1157" s="256"/>
      <c r="J1157" s="252"/>
      <c r="K1157" s="252"/>
      <c r="L1157" s="257"/>
      <c r="M1157" s="258"/>
      <c r="N1157" s="259"/>
      <c r="O1157" s="259"/>
      <c r="P1157" s="259"/>
      <c r="Q1157" s="259"/>
      <c r="R1157" s="259"/>
      <c r="S1157" s="259"/>
      <c r="T1157" s="260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61" t="s">
        <v>174</v>
      </c>
      <c r="AU1157" s="261" t="s">
        <v>87</v>
      </c>
      <c r="AV1157" s="14" t="s">
        <v>87</v>
      </c>
      <c r="AW1157" s="14" t="s">
        <v>34</v>
      </c>
      <c r="AX1157" s="14" t="s">
        <v>78</v>
      </c>
      <c r="AY1157" s="261" t="s">
        <v>165</v>
      </c>
    </row>
    <row r="1158" s="14" customFormat="1">
      <c r="A1158" s="14"/>
      <c r="B1158" s="251"/>
      <c r="C1158" s="252"/>
      <c r="D1158" s="242" t="s">
        <v>174</v>
      </c>
      <c r="E1158" s="253" t="s">
        <v>1</v>
      </c>
      <c r="F1158" s="254" t="s">
        <v>355</v>
      </c>
      <c r="G1158" s="252"/>
      <c r="H1158" s="255">
        <v>38.624000000000002</v>
      </c>
      <c r="I1158" s="256"/>
      <c r="J1158" s="252"/>
      <c r="K1158" s="252"/>
      <c r="L1158" s="257"/>
      <c r="M1158" s="258"/>
      <c r="N1158" s="259"/>
      <c r="O1158" s="259"/>
      <c r="P1158" s="259"/>
      <c r="Q1158" s="259"/>
      <c r="R1158" s="259"/>
      <c r="S1158" s="259"/>
      <c r="T1158" s="260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61" t="s">
        <v>174</v>
      </c>
      <c r="AU1158" s="261" t="s">
        <v>87</v>
      </c>
      <c r="AV1158" s="14" t="s">
        <v>87</v>
      </c>
      <c r="AW1158" s="14" t="s">
        <v>34</v>
      </c>
      <c r="AX1158" s="14" t="s">
        <v>78</v>
      </c>
      <c r="AY1158" s="261" t="s">
        <v>165</v>
      </c>
    </row>
    <row r="1159" s="14" customFormat="1">
      <c r="A1159" s="14"/>
      <c r="B1159" s="251"/>
      <c r="C1159" s="252"/>
      <c r="D1159" s="242" t="s">
        <v>174</v>
      </c>
      <c r="E1159" s="253" t="s">
        <v>1</v>
      </c>
      <c r="F1159" s="254" t="s">
        <v>356</v>
      </c>
      <c r="G1159" s="252"/>
      <c r="H1159" s="255">
        <v>2.7850000000000001</v>
      </c>
      <c r="I1159" s="256"/>
      <c r="J1159" s="252"/>
      <c r="K1159" s="252"/>
      <c r="L1159" s="257"/>
      <c r="M1159" s="258"/>
      <c r="N1159" s="259"/>
      <c r="O1159" s="259"/>
      <c r="P1159" s="259"/>
      <c r="Q1159" s="259"/>
      <c r="R1159" s="259"/>
      <c r="S1159" s="259"/>
      <c r="T1159" s="260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61" t="s">
        <v>174</v>
      </c>
      <c r="AU1159" s="261" t="s">
        <v>87</v>
      </c>
      <c r="AV1159" s="14" t="s">
        <v>87</v>
      </c>
      <c r="AW1159" s="14" t="s">
        <v>34</v>
      </c>
      <c r="AX1159" s="14" t="s">
        <v>78</v>
      </c>
      <c r="AY1159" s="261" t="s">
        <v>165</v>
      </c>
    </row>
    <row r="1160" s="14" customFormat="1">
      <c r="A1160" s="14"/>
      <c r="B1160" s="251"/>
      <c r="C1160" s="252"/>
      <c r="D1160" s="242" t="s">
        <v>174</v>
      </c>
      <c r="E1160" s="253" t="s">
        <v>1</v>
      </c>
      <c r="F1160" s="254" t="s">
        <v>357</v>
      </c>
      <c r="G1160" s="252"/>
      <c r="H1160" s="255">
        <v>42.57</v>
      </c>
      <c r="I1160" s="256"/>
      <c r="J1160" s="252"/>
      <c r="K1160" s="252"/>
      <c r="L1160" s="257"/>
      <c r="M1160" s="258"/>
      <c r="N1160" s="259"/>
      <c r="O1160" s="259"/>
      <c r="P1160" s="259"/>
      <c r="Q1160" s="259"/>
      <c r="R1160" s="259"/>
      <c r="S1160" s="259"/>
      <c r="T1160" s="260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61" t="s">
        <v>174</v>
      </c>
      <c r="AU1160" s="261" t="s">
        <v>87</v>
      </c>
      <c r="AV1160" s="14" t="s">
        <v>87</v>
      </c>
      <c r="AW1160" s="14" t="s">
        <v>34</v>
      </c>
      <c r="AX1160" s="14" t="s">
        <v>78</v>
      </c>
      <c r="AY1160" s="261" t="s">
        <v>165</v>
      </c>
    </row>
    <row r="1161" s="14" customFormat="1">
      <c r="A1161" s="14"/>
      <c r="B1161" s="251"/>
      <c r="C1161" s="252"/>
      <c r="D1161" s="242" t="s">
        <v>174</v>
      </c>
      <c r="E1161" s="253" t="s">
        <v>1</v>
      </c>
      <c r="F1161" s="254" t="s">
        <v>358</v>
      </c>
      <c r="G1161" s="252"/>
      <c r="H1161" s="255">
        <v>2.617</v>
      </c>
      <c r="I1161" s="256"/>
      <c r="J1161" s="252"/>
      <c r="K1161" s="252"/>
      <c r="L1161" s="257"/>
      <c r="M1161" s="258"/>
      <c r="N1161" s="259"/>
      <c r="O1161" s="259"/>
      <c r="P1161" s="259"/>
      <c r="Q1161" s="259"/>
      <c r="R1161" s="259"/>
      <c r="S1161" s="259"/>
      <c r="T1161" s="260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61" t="s">
        <v>174</v>
      </c>
      <c r="AU1161" s="261" t="s">
        <v>87</v>
      </c>
      <c r="AV1161" s="14" t="s">
        <v>87</v>
      </c>
      <c r="AW1161" s="14" t="s">
        <v>34</v>
      </c>
      <c r="AX1161" s="14" t="s">
        <v>78</v>
      </c>
      <c r="AY1161" s="261" t="s">
        <v>165</v>
      </c>
    </row>
    <row r="1162" s="14" customFormat="1">
      <c r="A1162" s="14"/>
      <c r="B1162" s="251"/>
      <c r="C1162" s="252"/>
      <c r="D1162" s="242" t="s">
        <v>174</v>
      </c>
      <c r="E1162" s="253" t="s">
        <v>1</v>
      </c>
      <c r="F1162" s="254" t="s">
        <v>359</v>
      </c>
      <c r="G1162" s="252"/>
      <c r="H1162" s="255">
        <v>24.600000000000001</v>
      </c>
      <c r="I1162" s="256"/>
      <c r="J1162" s="252"/>
      <c r="K1162" s="252"/>
      <c r="L1162" s="257"/>
      <c r="M1162" s="258"/>
      <c r="N1162" s="259"/>
      <c r="O1162" s="259"/>
      <c r="P1162" s="259"/>
      <c r="Q1162" s="259"/>
      <c r="R1162" s="259"/>
      <c r="S1162" s="259"/>
      <c r="T1162" s="260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61" t="s">
        <v>174</v>
      </c>
      <c r="AU1162" s="261" t="s">
        <v>87</v>
      </c>
      <c r="AV1162" s="14" t="s">
        <v>87</v>
      </c>
      <c r="AW1162" s="14" t="s">
        <v>34</v>
      </c>
      <c r="AX1162" s="14" t="s">
        <v>78</v>
      </c>
      <c r="AY1162" s="261" t="s">
        <v>165</v>
      </c>
    </row>
    <row r="1163" s="14" customFormat="1">
      <c r="A1163" s="14"/>
      <c r="B1163" s="251"/>
      <c r="C1163" s="252"/>
      <c r="D1163" s="242" t="s">
        <v>174</v>
      </c>
      <c r="E1163" s="253" t="s">
        <v>1</v>
      </c>
      <c r="F1163" s="254" t="s">
        <v>360</v>
      </c>
      <c r="G1163" s="252"/>
      <c r="H1163" s="255">
        <v>5.0640000000000001</v>
      </c>
      <c r="I1163" s="256"/>
      <c r="J1163" s="252"/>
      <c r="K1163" s="252"/>
      <c r="L1163" s="257"/>
      <c r="M1163" s="258"/>
      <c r="N1163" s="259"/>
      <c r="O1163" s="259"/>
      <c r="P1163" s="259"/>
      <c r="Q1163" s="259"/>
      <c r="R1163" s="259"/>
      <c r="S1163" s="259"/>
      <c r="T1163" s="260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61" t="s">
        <v>174</v>
      </c>
      <c r="AU1163" s="261" t="s">
        <v>87</v>
      </c>
      <c r="AV1163" s="14" t="s">
        <v>87</v>
      </c>
      <c r="AW1163" s="14" t="s">
        <v>34</v>
      </c>
      <c r="AX1163" s="14" t="s">
        <v>78</v>
      </c>
      <c r="AY1163" s="261" t="s">
        <v>165</v>
      </c>
    </row>
    <row r="1164" s="14" customFormat="1">
      <c r="A1164" s="14"/>
      <c r="B1164" s="251"/>
      <c r="C1164" s="252"/>
      <c r="D1164" s="242" t="s">
        <v>174</v>
      </c>
      <c r="E1164" s="253" t="s">
        <v>1</v>
      </c>
      <c r="F1164" s="254" t="s">
        <v>361</v>
      </c>
      <c r="G1164" s="252"/>
      <c r="H1164" s="255">
        <v>7.5940000000000003</v>
      </c>
      <c r="I1164" s="256"/>
      <c r="J1164" s="252"/>
      <c r="K1164" s="252"/>
      <c r="L1164" s="257"/>
      <c r="M1164" s="258"/>
      <c r="N1164" s="259"/>
      <c r="O1164" s="259"/>
      <c r="P1164" s="259"/>
      <c r="Q1164" s="259"/>
      <c r="R1164" s="259"/>
      <c r="S1164" s="259"/>
      <c r="T1164" s="260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61" t="s">
        <v>174</v>
      </c>
      <c r="AU1164" s="261" t="s">
        <v>87</v>
      </c>
      <c r="AV1164" s="14" t="s">
        <v>87</v>
      </c>
      <c r="AW1164" s="14" t="s">
        <v>34</v>
      </c>
      <c r="AX1164" s="14" t="s">
        <v>78</v>
      </c>
      <c r="AY1164" s="261" t="s">
        <v>165</v>
      </c>
    </row>
    <row r="1165" s="14" customFormat="1">
      <c r="A1165" s="14"/>
      <c r="B1165" s="251"/>
      <c r="C1165" s="252"/>
      <c r="D1165" s="242" t="s">
        <v>174</v>
      </c>
      <c r="E1165" s="253" t="s">
        <v>1</v>
      </c>
      <c r="F1165" s="254" t="s">
        <v>362</v>
      </c>
      <c r="G1165" s="252"/>
      <c r="H1165" s="255">
        <v>3.2000000000000002</v>
      </c>
      <c r="I1165" s="256"/>
      <c r="J1165" s="252"/>
      <c r="K1165" s="252"/>
      <c r="L1165" s="257"/>
      <c r="M1165" s="258"/>
      <c r="N1165" s="259"/>
      <c r="O1165" s="259"/>
      <c r="P1165" s="259"/>
      <c r="Q1165" s="259"/>
      <c r="R1165" s="259"/>
      <c r="S1165" s="259"/>
      <c r="T1165" s="260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61" t="s">
        <v>174</v>
      </c>
      <c r="AU1165" s="261" t="s">
        <v>87</v>
      </c>
      <c r="AV1165" s="14" t="s">
        <v>87</v>
      </c>
      <c r="AW1165" s="14" t="s">
        <v>34</v>
      </c>
      <c r="AX1165" s="14" t="s">
        <v>78</v>
      </c>
      <c r="AY1165" s="261" t="s">
        <v>165</v>
      </c>
    </row>
    <row r="1166" s="13" customFormat="1">
      <c r="A1166" s="13"/>
      <c r="B1166" s="240"/>
      <c r="C1166" s="241"/>
      <c r="D1166" s="242" t="s">
        <v>174</v>
      </c>
      <c r="E1166" s="243" t="s">
        <v>1</v>
      </c>
      <c r="F1166" s="244" t="s">
        <v>187</v>
      </c>
      <c r="G1166" s="241"/>
      <c r="H1166" s="243" t="s">
        <v>1</v>
      </c>
      <c r="I1166" s="245"/>
      <c r="J1166" s="241"/>
      <c r="K1166" s="241"/>
      <c r="L1166" s="246"/>
      <c r="M1166" s="247"/>
      <c r="N1166" s="248"/>
      <c r="O1166" s="248"/>
      <c r="P1166" s="248"/>
      <c r="Q1166" s="248"/>
      <c r="R1166" s="248"/>
      <c r="S1166" s="248"/>
      <c r="T1166" s="249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50" t="s">
        <v>174</v>
      </c>
      <c r="AU1166" s="250" t="s">
        <v>87</v>
      </c>
      <c r="AV1166" s="13" t="s">
        <v>85</v>
      </c>
      <c r="AW1166" s="13" t="s">
        <v>34</v>
      </c>
      <c r="AX1166" s="13" t="s">
        <v>78</v>
      </c>
      <c r="AY1166" s="250" t="s">
        <v>165</v>
      </c>
    </row>
    <row r="1167" s="14" customFormat="1">
      <c r="A1167" s="14"/>
      <c r="B1167" s="251"/>
      <c r="C1167" s="252"/>
      <c r="D1167" s="242" t="s">
        <v>174</v>
      </c>
      <c r="E1167" s="253" t="s">
        <v>1</v>
      </c>
      <c r="F1167" s="254" t="s">
        <v>363</v>
      </c>
      <c r="G1167" s="252"/>
      <c r="H1167" s="255">
        <v>6.7519999999999998</v>
      </c>
      <c r="I1167" s="256"/>
      <c r="J1167" s="252"/>
      <c r="K1167" s="252"/>
      <c r="L1167" s="257"/>
      <c r="M1167" s="258"/>
      <c r="N1167" s="259"/>
      <c r="O1167" s="259"/>
      <c r="P1167" s="259"/>
      <c r="Q1167" s="259"/>
      <c r="R1167" s="259"/>
      <c r="S1167" s="259"/>
      <c r="T1167" s="260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61" t="s">
        <v>174</v>
      </c>
      <c r="AU1167" s="261" t="s">
        <v>87</v>
      </c>
      <c r="AV1167" s="14" t="s">
        <v>87</v>
      </c>
      <c r="AW1167" s="14" t="s">
        <v>34</v>
      </c>
      <c r="AX1167" s="14" t="s">
        <v>78</v>
      </c>
      <c r="AY1167" s="261" t="s">
        <v>165</v>
      </c>
    </row>
    <row r="1168" s="14" customFormat="1">
      <c r="A1168" s="14"/>
      <c r="B1168" s="251"/>
      <c r="C1168" s="252"/>
      <c r="D1168" s="242" t="s">
        <v>174</v>
      </c>
      <c r="E1168" s="253" t="s">
        <v>1</v>
      </c>
      <c r="F1168" s="254" t="s">
        <v>364</v>
      </c>
      <c r="G1168" s="252"/>
      <c r="H1168" s="255">
        <v>47.823</v>
      </c>
      <c r="I1168" s="256"/>
      <c r="J1168" s="252"/>
      <c r="K1168" s="252"/>
      <c r="L1168" s="257"/>
      <c r="M1168" s="258"/>
      <c r="N1168" s="259"/>
      <c r="O1168" s="259"/>
      <c r="P1168" s="259"/>
      <c r="Q1168" s="259"/>
      <c r="R1168" s="259"/>
      <c r="S1168" s="259"/>
      <c r="T1168" s="260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61" t="s">
        <v>174</v>
      </c>
      <c r="AU1168" s="261" t="s">
        <v>87</v>
      </c>
      <c r="AV1168" s="14" t="s">
        <v>87</v>
      </c>
      <c r="AW1168" s="14" t="s">
        <v>34</v>
      </c>
      <c r="AX1168" s="14" t="s">
        <v>78</v>
      </c>
      <c r="AY1168" s="261" t="s">
        <v>165</v>
      </c>
    </row>
    <row r="1169" s="14" customFormat="1">
      <c r="A1169" s="14"/>
      <c r="B1169" s="251"/>
      <c r="C1169" s="252"/>
      <c r="D1169" s="242" t="s">
        <v>174</v>
      </c>
      <c r="E1169" s="253" t="s">
        <v>1</v>
      </c>
      <c r="F1169" s="254" t="s">
        <v>365</v>
      </c>
      <c r="G1169" s="252"/>
      <c r="H1169" s="255">
        <v>6.7729999999999997</v>
      </c>
      <c r="I1169" s="256"/>
      <c r="J1169" s="252"/>
      <c r="K1169" s="252"/>
      <c r="L1169" s="257"/>
      <c r="M1169" s="258"/>
      <c r="N1169" s="259"/>
      <c r="O1169" s="259"/>
      <c r="P1169" s="259"/>
      <c r="Q1169" s="259"/>
      <c r="R1169" s="259"/>
      <c r="S1169" s="259"/>
      <c r="T1169" s="260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61" t="s">
        <v>174</v>
      </c>
      <c r="AU1169" s="261" t="s">
        <v>87</v>
      </c>
      <c r="AV1169" s="14" t="s">
        <v>87</v>
      </c>
      <c r="AW1169" s="14" t="s">
        <v>34</v>
      </c>
      <c r="AX1169" s="14" t="s">
        <v>78</v>
      </c>
      <c r="AY1169" s="261" t="s">
        <v>165</v>
      </c>
    </row>
    <row r="1170" s="14" customFormat="1">
      <c r="A1170" s="14"/>
      <c r="B1170" s="251"/>
      <c r="C1170" s="252"/>
      <c r="D1170" s="242" t="s">
        <v>174</v>
      </c>
      <c r="E1170" s="253" t="s">
        <v>1</v>
      </c>
      <c r="F1170" s="254" t="s">
        <v>366</v>
      </c>
      <c r="G1170" s="252"/>
      <c r="H1170" s="255">
        <v>3.589</v>
      </c>
      <c r="I1170" s="256"/>
      <c r="J1170" s="252"/>
      <c r="K1170" s="252"/>
      <c r="L1170" s="257"/>
      <c r="M1170" s="258"/>
      <c r="N1170" s="259"/>
      <c r="O1170" s="259"/>
      <c r="P1170" s="259"/>
      <c r="Q1170" s="259"/>
      <c r="R1170" s="259"/>
      <c r="S1170" s="259"/>
      <c r="T1170" s="260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61" t="s">
        <v>174</v>
      </c>
      <c r="AU1170" s="261" t="s">
        <v>87</v>
      </c>
      <c r="AV1170" s="14" t="s">
        <v>87</v>
      </c>
      <c r="AW1170" s="14" t="s">
        <v>34</v>
      </c>
      <c r="AX1170" s="14" t="s">
        <v>78</v>
      </c>
      <c r="AY1170" s="261" t="s">
        <v>165</v>
      </c>
    </row>
    <row r="1171" s="14" customFormat="1">
      <c r="A1171" s="14"/>
      <c r="B1171" s="251"/>
      <c r="C1171" s="252"/>
      <c r="D1171" s="242" t="s">
        <v>174</v>
      </c>
      <c r="E1171" s="253" t="s">
        <v>1</v>
      </c>
      <c r="F1171" s="254" t="s">
        <v>367</v>
      </c>
      <c r="G1171" s="252"/>
      <c r="H1171" s="255">
        <v>39.905000000000001</v>
      </c>
      <c r="I1171" s="256"/>
      <c r="J1171" s="252"/>
      <c r="K1171" s="252"/>
      <c r="L1171" s="257"/>
      <c r="M1171" s="258"/>
      <c r="N1171" s="259"/>
      <c r="O1171" s="259"/>
      <c r="P1171" s="259"/>
      <c r="Q1171" s="259"/>
      <c r="R1171" s="259"/>
      <c r="S1171" s="259"/>
      <c r="T1171" s="260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61" t="s">
        <v>174</v>
      </c>
      <c r="AU1171" s="261" t="s">
        <v>87</v>
      </c>
      <c r="AV1171" s="14" t="s">
        <v>87</v>
      </c>
      <c r="AW1171" s="14" t="s">
        <v>34</v>
      </c>
      <c r="AX1171" s="14" t="s">
        <v>78</v>
      </c>
      <c r="AY1171" s="261" t="s">
        <v>165</v>
      </c>
    </row>
    <row r="1172" s="14" customFormat="1">
      <c r="A1172" s="14"/>
      <c r="B1172" s="251"/>
      <c r="C1172" s="252"/>
      <c r="D1172" s="242" t="s">
        <v>174</v>
      </c>
      <c r="E1172" s="253" t="s">
        <v>1</v>
      </c>
      <c r="F1172" s="254" t="s">
        <v>368</v>
      </c>
      <c r="G1172" s="252"/>
      <c r="H1172" s="255">
        <v>89.640000000000001</v>
      </c>
      <c r="I1172" s="256"/>
      <c r="J1172" s="252"/>
      <c r="K1172" s="252"/>
      <c r="L1172" s="257"/>
      <c r="M1172" s="258"/>
      <c r="N1172" s="259"/>
      <c r="O1172" s="259"/>
      <c r="P1172" s="259"/>
      <c r="Q1172" s="259"/>
      <c r="R1172" s="259"/>
      <c r="S1172" s="259"/>
      <c r="T1172" s="260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61" t="s">
        <v>174</v>
      </c>
      <c r="AU1172" s="261" t="s">
        <v>87</v>
      </c>
      <c r="AV1172" s="14" t="s">
        <v>87</v>
      </c>
      <c r="AW1172" s="14" t="s">
        <v>34</v>
      </c>
      <c r="AX1172" s="14" t="s">
        <v>78</v>
      </c>
      <c r="AY1172" s="261" t="s">
        <v>165</v>
      </c>
    </row>
    <row r="1173" s="14" customFormat="1">
      <c r="A1173" s="14"/>
      <c r="B1173" s="251"/>
      <c r="C1173" s="252"/>
      <c r="D1173" s="242" t="s">
        <v>174</v>
      </c>
      <c r="E1173" s="253" t="s">
        <v>1</v>
      </c>
      <c r="F1173" s="254" t="s">
        <v>363</v>
      </c>
      <c r="G1173" s="252"/>
      <c r="H1173" s="255">
        <v>6.7519999999999998</v>
      </c>
      <c r="I1173" s="256"/>
      <c r="J1173" s="252"/>
      <c r="K1173" s="252"/>
      <c r="L1173" s="257"/>
      <c r="M1173" s="258"/>
      <c r="N1173" s="259"/>
      <c r="O1173" s="259"/>
      <c r="P1173" s="259"/>
      <c r="Q1173" s="259"/>
      <c r="R1173" s="259"/>
      <c r="S1173" s="259"/>
      <c r="T1173" s="260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61" t="s">
        <v>174</v>
      </c>
      <c r="AU1173" s="261" t="s">
        <v>87</v>
      </c>
      <c r="AV1173" s="14" t="s">
        <v>87</v>
      </c>
      <c r="AW1173" s="14" t="s">
        <v>34</v>
      </c>
      <c r="AX1173" s="14" t="s">
        <v>78</v>
      </c>
      <c r="AY1173" s="261" t="s">
        <v>165</v>
      </c>
    </row>
    <row r="1174" s="13" customFormat="1">
      <c r="A1174" s="13"/>
      <c r="B1174" s="240"/>
      <c r="C1174" s="241"/>
      <c r="D1174" s="242" t="s">
        <v>174</v>
      </c>
      <c r="E1174" s="243" t="s">
        <v>1</v>
      </c>
      <c r="F1174" s="244" t="s">
        <v>330</v>
      </c>
      <c r="G1174" s="241"/>
      <c r="H1174" s="243" t="s">
        <v>1</v>
      </c>
      <c r="I1174" s="245"/>
      <c r="J1174" s="241"/>
      <c r="K1174" s="241"/>
      <c r="L1174" s="246"/>
      <c r="M1174" s="247"/>
      <c r="N1174" s="248"/>
      <c r="O1174" s="248"/>
      <c r="P1174" s="248"/>
      <c r="Q1174" s="248"/>
      <c r="R1174" s="248"/>
      <c r="S1174" s="248"/>
      <c r="T1174" s="249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50" t="s">
        <v>174</v>
      </c>
      <c r="AU1174" s="250" t="s">
        <v>87</v>
      </c>
      <c r="AV1174" s="13" t="s">
        <v>85</v>
      </c>
      <c r="AW1174" s="13" t="s">
        <v>34</v>
      </c>
      <c r="AX1174" s="13" t="s">
        <v>78</v>
      </c>
      <c r="AY1174" s="250" t="s">
        <v>165</v>
      </c>
    </row>
    <row r="1175" s="13" customFormat="1">
      <c r="A1175" s="13"/>
      <c r="B1175" s="240"/>
      <c r="C1175" s="241"/>
      <c r="D1175" s="242" t="s">
        <v>174</v>
      </c>
      <c r="E1175" s="243" t="s">
        <v>1</v>
      </c>
      <c r="F1175" s="244" t="s">
        <v>180</v>
      </c>
      <c r="G1175" s="241"/>
      <c r="H1175" s="243" t="s">
        <v>1</v>
      </c>
      <c r="I1175" s="245"/>
      <c r="J1175" s="241"/>
      <c r="K1175" s="241"/>
      <c r="L1175" s="246"/>
      <c r="M1175" s="247"/>
      <c r="N1175" s="248"/>
      <c r="O1175" s="248"/>
      <c r="P1175" s="248"/>
      <c r="Q1175" s="248"/>
      <c r="R1175" s="248"/>
      <c r="S1175" s="248"/>
      <c r="T1175" s="249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50" t="s">
        <v>174</v>
      </c>
      <c r="AU1175" s="250" t="s">
        <v>87</v>
      </c>
      <c r="AV1175" s="13" t="s">
        <v>85</v>
      </c>
      <c r="AW1175" s="13" t="s">
        <v>34</v>
      </c>
      <c r="AX1175" s="13" t="s">
        <v>78</v>
      </c>
      <c r="AY1175" s="250" t="s">
        <v>165</v>
      </c>
    </row>
    <row r="1176" s="14" customFormat="1">
      <c r="A1176" s="14"/>
      <c r="B1176" s="251"/>
      <c r="C1176" s="252"/>
      <c r="D1176" s="242" t="s">
        <v>174</v>
      </c>
      <c r="E1176" s="253" t="s">
        <v>1</v>
      </c>
      <c r="F1176" s="254" t="s">
        <v>331</v>
      </c>
      <c r="G1176" s="252"/>
      <c r="H1176" s="255">
        <v>34.009</v>
      </c>
      <c r="I1176" s="256"/>
      <c r="J1176" s="252"/>
      <c r="K1176" s="252"/>
      <c r="L1176" s="257"/>
      <c r="M1176" s="258"/>
      <c r="N1176" s="259"/>
      <c r="O1176" s="259"/>
      <c r="P1176" s="259"/>
      <c r="Q1176" s="259"/>
      <c r="R1176" s="259"/>
      <c r="S1176" s="259"/>
      <c r="T1176" s="260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61" t="s">
        <v>174</v>
      </c>
      <c r="AU1176" s="261" t="s">
        <v>87</v>
      </c>
      <c r="AV1176" s="14" t="s">
        <v>87</v>
      </c>
      <c r="AW1176" s="14" t="s">
        <v>34</v>
      </c>
      <c r="AX1176" s="14" t="s">
        <v>78</v>
      </c>
      <c r="AY1176" s="261" t="s">
        <v>165</v>
      </c>
    </row>
    <row r="1177" s="13" customFormat="1">
      <c r="A1177" s="13"/>
      <c r="B1177" s="240"/>
      <c r="C1177" s="241"/>
      <c r="D1177" s="242" t="s">
        <v>174</v>
      </c>
      <c r="E1177" s="243" t="s">
        <v>1</v>
      </c>
      <c r="F1177" s="244" t="s">
        <v>184</v>
      </c>
      <c r="G1177" s="241"/>
      <c r="H1177" s="243" t="s">
        <v>1</v>
      </c>
      <c r="I1177" s="245"/>
      <c r="J1177" s="241"/>
      <c r="K1177" s="241"/>
      <c r="L1177" s="246"/>
      <c r="M1177" s="247"/>
      <c r="N1177" s="248"/>
      <c r="O1177" s="248"/>
      <c r="P1177" s="248"/>
      <c r="Q1177" s="248"/>
      <c r="R1177" s="248"/>
      <c r="S1177" s="248"/>
      <c r="T1177" s="249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50" t="s">
        <v>174</v>
      </c>
      <c r="AU1177" s="250" t="s">
        <v>87</v>
      </c>
      <c r="AV1177" s="13" t="s">
        <v>85</v>
      </c>
      <c r="AW1177" s="13" t="s">
        <v>34</v>
      </c>
      <c r="AX1177" s="13" t="s">
        <v>78</v>
      </c>
      <c r="AY1177" s="250" t="s">
        <v>165</v>
      </c>
    </row>
    <row r="1178" s="14" customFormat="1">
      <c r="A1178" s="14"/>
      <c r="B1178" s="251"/>
      <c r="C1178" s="252"/>
      <c r="D1178" s="242" t="s">
        <v>174</v>
      </c>
      <c r="E1178" s="253" t="s">
        <v>1</v>
      </c>
      <c r="F1178" s="254" t="s">
        <v>332</v>
      </c>
      <c r="G1178" s="252"/>
      <c r="H1178" s="255">
        <v>17.206</v>
      </c>
      <c r="I1178" s="256"/>
      <c r="J1178" s="252"/>
      <c r="K1178" s="252"/>
      <c r="L1178" s="257"/>
      <c r="M1178" s="258"/>
      <c r="N1178" s="259"/>
      <c r="O1178" s="259"/>
      <c r="P1178" s="259"/>
      <c r="Q1178" s="259"/>
      <c r="R1178" s="259"/>
      <c r="S1178" s="259"/>
      <c r="T1178" s="260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61" t="s">
        <v>174</v>
      </c>
      <c r="AU1178" s="261" t="s">
        <v>87</v>
      </c>
      <c r="AV1178" s="14" t="s">
        <v>87</v>
      </c>
      <c r="AW1178" s="14" t="s">
        <v>34</v>
      </c>
      <c r="AX1178" s="14" t="s">
        <v>78</v>
      </c>
      <c r="AY1178" s="261" t="s">
        <v>165</v>
      </c>
    </row>
    <row r="1179" s="13" customFormat="1">
      <c r="A1179" s="13"/>
      <c r="B1179" s="240"/>
      <c r="C1179" s="241"/>
      <c r="D1179" s="242" t="s">
        <v>174</v>
      </c>
      <c r="E1179" s="243" t="s">
        <v>1</v>
      </c>
      <c r="F1179" s="244" t="s">
        <v>187</v>
      </c>
      <c r="G1179" s="241"/>
      <c r="H1179" s="243" t="s">
        <v>1</v>
      </c>
      <c r="I1179" s="245"/>
      <c r="J1179" s="241"/>
      <c r="K1179" s="241"/>
      <c r="L1179" s="246"/>
      <c r="M1179" s="247"/>
      <c r="N1179" s="248"/>
      <c r="O1179" s="248"/>
      <c r="P1179" s="248"/>
      <c r="Q1179" s="248"/>
      <c r="R1179" s="248"/>
      <c r="S1179" s="248"/>
      <c r="T1179" s="249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50" t="s">
        <v>174</v>
      </c>
      <c r="AU1179" s="250" t="s">
        <v>87</v>
      </c>
      <c r="AV1179" s="13" t="s">
        <v>85</v>
      </c>
      <c r="AW1179" s="13" t="s">
        <v>34</v>
      </c>
      <c r="AX1179" s="13" t="s">
        <v>78</v>
      </c>
      <c r="AY1179" s="250" t="s">
        <v>165</v>
      </c>
    </row>
    <row r="1180" s="14" customFormat="1">
      <c r="A1180" s="14"/>
      <c r="B1180" s="251"/>
      <c r="C1180" s="252"/>
      <c r="D1180" s="242" t="s">
        <v>174</v>
      </c>
      <c r="E1180" s="253" t="s">
        <v>1</v>
      </c>
      <c r="F1180" s="254" t="s">
        <v>333</v>
      </c>
      <c r="G1180" s="252"/>
      <c r="H1180" s="255">
        <v>18.855</v>
      </c>
      <c r="I1180" s="256"/>
      <c r="J1180" s="252"/>
      <c r="K1180" s="252"/>
      <c r="L1180" s="257"/>
      <c r="M1180" s="258"/>
      <c r="N1180" s="259"/>
      <c r="O1180" s="259"/>
      <c r="P1180" s="259"/>
      <c r="Q1180" s="259"/>
      <c r="R1180" s="259"/>
      <c r="S1180" s="259"/>
      <c r="T1180" s="260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61" t="s">
        <v>174</v>
      </c>
      <c r="AU1180" s="261" t="s">
        <v>87</v>
      </c>
      <c r="AV1180" s="14" t="s">
        <v>87</v>
      </c>
      <c r="AW1180" s="14" t="s">
        <v>34</v>
      </c>
      <c r="AX1180" s="14" t="s">
        <v>78</v>
      </c>
      <c r="AY1180" s="261" t="s">
        <v>165</v>
      </c>
    </row>
    <row r="1181" s="13" customFormat="1">
      <c r="A1181" s="13"/>
      <c r="B1181" s="240"/>
      <c r="C1181" s="241"/>
      <c r="D1181" s="242" t="s">
        <v>174</v>
      </c>
      <c r="E1181" s="243" t="s">
        <v>1</v>
      </c>
      <c r="F1181" s="244" t="s">
        <v>370</v>
      </c>
      <c r="G1181" s="241"/>
      <c r="H1181" s="243" t="s">
        <v>1</v>
      </c>
      <c r="I1181" s="245"/>
      <c r="J1181" s="241"/>
      <c r="K1181" s="241"/>
      <c r="L1181" s="246"/>
      <c r="M1181" s="247"/>
      <c r="N1181" s="248"/>
      <c r="O1181" s="248"/>
      <c r="P1181" s="248"/>
      <c r="Q1181" s="248"/>
      <c r="R1181" s="248"/>
      <c r="S1181" s="248"/>
      <c r="T1181" s="249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50" t="s">
        <v>174</v>
      </c>
      <c r="AU1181" s="250" t="s">
        <v>87</v>
      </c>
      <c r="AV1181" s="13" t="s">
        <v>85</v>
      </c>
      <c r="AW1181" s="13" t="s">
        <v>34</v>
      </c>
      <c r="AX1181" s="13" t="s">
        <v>78</v>
      </c>
      <c r="AY1181" s="250" t="s">
        <v>165</v>
      </c>
    </row>
    <row r="1182" s="13" customFormat="1">
      <c r="A1182" s="13"/>
      <c r="B1182" s="240"/>
      <c r="C1182" s="241"/>
      <c r="D1182" s="242" t="s">
        <v>174</v>
      </c>
      <c r="E1182" s="243" t="s">
        <v>1</v>
      </c>
      <c r="F1182" s="244" t="s">
        <v>182</v>
      </c>
      <c r="G1182" s="241"/>
      <c r="H1182" s="243" t="s">
        <v>1</v>
      </c>
      <c r="I1182" s="245"/>
      <c r="J1182" s="241"/>
      <c r="K1182" s="241"/>
      <c r="L1182" s="246"/>
      <c r="M1182" s="247"/>
      <c r="N1182" s="248"/>
      <c r="O1182" s="248"/>
      <c r="P1182" s="248"/>
      <c r="Q1182" s="248"/>
      <c r="R1182" s="248"/>
      <c r="S1182" s="248"/>
      <c r="T1182" s="249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50" t="s">
        <v>174</v>
      </c>
      <c r="AU1182" s="250" t="s">
        <v>87</v>
      </c>
      <c r="AV1182" s="13" t="s">
        <v>85</v>
      </c>
      <c r="AW1182" s="13" t="s">
        <v>34</v>
      </c>
      <c r="AX1182" s="13" t="s">
        <v>78</v>
      </c>
      <c r="AY1182" s="250" t="s">
        <v>165</v>
      </c>
    </row>
    <row r="1183" s="14" customFormat="1">
      <c r="A1183" s="14"/>
      <c r="B1183" s="251"/>
      <c r="C1183" s="252"/>
      <c r="D1183" s="242" t="s">
        <v>174</v>
      </c>
      <c r="E1183" s="253" t="s">
        <v>1</v>
      </c>
      <c r="F1183" s="254" t="s">
        <v>371</v>
      </c>
      <c r="G1183" s="252"/>
      <c r="H1183" s="255">
        <v>3.1499999999999999</v>
      </c>
      <c r="I1183" s="256"/>
      <c r="J1183" s="252"/>
      <c r="K1183" s="252"/>
      <c r="L1183" s="257"/>
      <c r="M1183" s="258"/>
      <c r="N1183" s="259"/>
      <c r="O1183" s="259"/>
      <c r="P1183" s="259"/>
      <c r="Q1183" s="259"/>
      <c r="R1183" s="259"/>
      <c r="S1183" s="259"/>
      <c r="T1183" s="260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61" t="s">
        <v>174</v>
      </c>
      <c r="AU1183" s="261" t="s">
        <v>87</v>
      </c>
      <c r="AV1183" s="14" t="s">
        <v>87</v>
      </c>
      <c r="AW1183" s="14" t="s">
        <v>34</v>
      </c>
      <c r="AX1183" s="14" t="s">
        <v>78</v>
      </c>
      <c r="AY1183" s="261" t="s">
        <v>165</v>
      </c>
    </row>
    <row r="1184" s="13" customFormat="1">
      <c r="A1184" s="13"/>
      <c r="B1184" s="240"/>
      <c r="C1184" s="241"/>
      <c r="D1184" s="242" t="s">
        <v>174</v>
      </c>
      <c r="E1184" s="243" t="s">
        <v>1</v>
      </c>
      <c r="F1184" s="244" t="s">
        <v>184</v>
      </c>
      <c r="G1184" s="241"/>
      <c r="H1184" s="243" t="s">
        <v>1</v>
      </c>
      <c r="I1184" s="245"/>
      <c r="J1184" s="241"/>
      <c r="K1184" s="241"/>
      <c r="L1184" s="246"/>
      <c r="M1184" s="247"/>
      <c r="N1184" s="248"/>
      <c r="O1184" s="248"/>
      <c r="P1184" s="248"/>
      <c r="Q1184" s="248"/>
      <c r="R1184" s="248"/>
      <c r="S1184" s="248"/>
      <c r="T1184" s="249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50" t="s">
        <v>174</v>
      </c>
      <c r="AU1184" s="250" t="s">
        <v>87</v>
      </c>
      <c r="AV1184" s="13" t="s">
        <v>85</v>
      </c>
      <c r="AW1184" s="13" t="s">
        <v>34</v>
      </c>
      <c r="AX1184" s="13" t="s">
        <v>78</v>
      </c>
      <c r="AY1184" s="250" t="s">
        <v>165</v>
      </c>
    </row>
    <row r="1185" s="14" customFormat="1">
      <c r="A1185" s="14"/>
      <c r="B1185" s="251"/>
      <c r="C1185" s="252"/>
      <c r="D1185" s="242" t="s">
        <v>174</v>
      </c>
      <c r="E1185" s="253" t="s">
        <v>1</v>
      </c>
      <c r="F1185" s="254" t="s">
        <v>372</v>
      </c>
      <c r="G1185" s="252"/>
      <c r="H1185" s="255">
        <v>4.7999999999999998</v>
      </c>
      <c r="I1185" s="256"/>
      <c r="J1185" s="252"/>
      <c r="K1185" s="252"/>
      <c r="L1185" s="257"/>
      <c r="M1185" s="258"/>
      <c r="N1185" s="259"/>
      <c r="O1185" s="259"/>
      <c r="P1185" s="259"/>
      <c r="Q1185" s="259"/>
      <c r="R1185" s="259"/>
      <c r="S1185" s="259"/>
      <c r="T1185" s="260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61" t="s">
        <v>174</v>
      </c>
      <c r="AU1185" s="261" t="s">
        <v>87</v>
      </c>
      <c r="AV1185" s="14" t="s">
        <v>87</v>
      </c>
      <c r="AW1185" s="14" t="s">
        <v>34</v>
      </c>
      <c r="AX1185" s="14" t="s">
        <v>78</v>
      </c>
      <c r="AY1185" s="261" t="s">
        <v>165</v>
      </c>
    </row>
    <row r="1186" s="13" customFormat="1">
      <c r="A1186" s="13"/>
      <c r="B1186" s="240"/>
      <c r="C1186" s="241"/>
      <c r="D1186" s="242" t="s">
        <v>174</v>
      </c>
      <c r="E1186" s="243" t="s">
        <v>1</v>
      </c>
      <c r="F1186" s="244" t="s">
        <v>187</v>
      </c>
      <c r="G1186" s="241"/>
      <c r="H1186" s="243" t="s">
        <v>1</v>
      </c>
      <c r="I1186" s="245"/>
      <c r="J1186" s="241"/>
      <c r="K1186" s="241"/>
      <c r="L1186" s="246"/>
      <c r="M1186" s="247"/>
      <c r="N1186" s="248"/>
      <c r="O1186" s="248"/>
      <c r="P1186" s="248"/>
      <c r="Q1186" s="248"/>
      <c r="R1186" s="248"/>
      <c r="S1186" s="248"/>
      <c r="T1186" s="249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50" t="s">
        <v>174</v>
      </c>
      <c r="AU1186" s="250" t="s">
        <v>87</v>
      </c>
      <c r="AV1186" s="13" t="s">
        <v>85</v>
      </c>
      <c r="AW1186" s="13" t="s">
        <v>34</v>
      </c>
      <c r="AX1186" s="13" t="s">
        <v>78</v>
      </c>
      <c r="AY1186" s="250" t="s">
        <v>165</v>
      </c>
    </row>
    <row r="1187" s="14" customFormat="1">
      <c r="A1187" s="14"/>
      <c r="B1187" s="251"/>
      <c r="C1187" s="252"/>
      <c r="D1187" s="242" t="s">
        <v>174</v>
      </c>
      <c r="E1187" s="253" t="s">
        <v>1</v>
      </c>
      <c r="F1187" s="254" t="s">
        <v>373</v>
      </c>
      <c r="G1187" s="252"/>
      <c r="H1187" s="255">
        <v>20.98</v>
      </c>
      <c r="I1187" s="256"/>
      <c r="J1187" s="252"/>
      <c r="K1187" s="252"/>
      <c r="L1187" s="257"/>
      <c r="M1187" s="258"/>
      <c r="N1187" s="259"/>
      <c r="O1187" s="259"/>
      <c r="P1187" s="259"/>
      <c r="Q1187" s="259"/>
      <c r="R1187" s="259"/>
      <c r="S1187" s="259"/>
      <c r="T1187" s="260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61" t="s">
        <v>174</v>
      </c>
      <c r="AU1187" s="261" t="s">
        <v>87</v>
      </c>
      <c r="AV1187" s="14" t="s">
        <v>87</v>
      </c>
      <c r="AW1187" s="14" t="s">
        <v>34</v>
      </c>
      <c r="AX1187" s="14" t="s">
        <v>78</v>
      </c>
      <c r="AY1187" s="261" t="s">
        <v>165</v>
      </c>
    </row>
    <row r="1188" s="14" customFormat="1">
      <c r="A1188" s="14"/>
      <c r="B1188" s="251"/>
      <c r="C1188" s="252"/>
      <c r="D1188" s="242" t="s">
        <v>174</v>
      </c>
      <c r="E1188" s="253" t="s">
        <v>1</v>
      </c>
      <c r="F1188" s="254" t="s">
        <v>374</v>
      </c>
      <c r="G1188" s="252"/>
      <c r="H1188" s="255">
        <v>10.199999999999999</v>
      </c>
      <c r="I1188" s="256"/>
      <c r="J1188" s="252"/>
      <c r="K1188" s="252"/>
      <c r="L1188" s="257"/>
      <c r="M1188" s="258"/>
      <c r="N1188" s="259"/>
      <c r="O1188" s="259"/>
      <c r="P1188" s="259"/>
      <c r="Q1188" s="259"/>
      <c r="R1188" s="259"/>
      <c r="S1188" s="259"/>
      <c r="T1188" s="260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61" t="s">
        <v>174</v>
      </c>
      <c r="AU1188" s="261" t="s">
        <v>87</v>
      </c>
      <c r="AV1188" s="14" t="s">
        <v>87</v>
      </c>
      <c r="AW1188" s="14" t="s">
        <v>34</v>
      </c>
      <c r="AX1188" s="14" t="s">
        <v>78</v>
      </c>
      <c r="AY1188" s="261" t="s">
        <v>165</v>
      </c>
    </row>
    <row r="1189" s="13" customFormat="1">
      <c r="A1189" s="13"/>
      <c r="B1189" s="240"/>
      <c r="C1189" s="241"/>
      <c r="D1189" s="242" t="s">
        <v>174</v>
      </c>
      <c r="E1189" s="243" t="s">
        <v>1</v>
      </c>
      <c r="F1189" s="244" t="s">
        <v>179</v>
      </c>
      <c r="G1189" s="241"/>
      <c r="H1189" s="243" t="s">
        <v>1</v>
      </c>
      <c r="I1189" s="245"/>
      <c r="J1189" s="241"/>
      <c r="K1189" s="241"/>
      <c r="L1189" s="246"/>
      <c r="M1189" s="247"/>
      <c r="N1189" s="248"/>
      <c r="O1189" s="248"/>
      <c r="P1189" s="248"/>
      <c r="Q1189" s="248"/>
      <c r="R1189" s="248"/>
      <c r="S1189" s="248"/>
      <c r="T1189" s="249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50" t="s">
        <v>174</v>
      </c>
      <c r="AU1189" s="250" t="s">
        <v>87</v>
      </c>
      <c r="AV1189" s="13" t="s">
        <v>85</v>
      </c>
      <c r="AW1189" s="13" t="s">
        <v>34</v>
      </c>
      <c r="AX1189" s="13" t="s">
        <v>78</v>
      </c>
      <c r="AY1189" s="250" t="s">
        <v>165</v>
      </c>
    </row>
    <row r="1190" s="13" customFormat="1">
      <c r="A1190" s="13"/>
      <c r="B1190" s="240"/>
      <c r="C1190" s="241"/>
      <c r="D1190" s="242" t="s">
        <v>174</v>
      </c>
      <c r="E1190" s="243" t="s">
        <v>1</v>
      </c>
      <c r="F1190" s="244" t="s">
        <v>177</v>
      </c>
      <c r="G1190" s="241"/>
      <c r="H1190" s="243" t="s">
        <v>1</v>
      </c>
      <c r="I1190" s="245"/>
      <c r="J1190" s="241"/>
      <c r="K1190" s="241"/>
      <c r="L1190" s="246"/>
      <c r="M1190" s="247"/>
      <c r="N1190" s="248"/>
      <c r="O1190" s="248"/>
      <c r="P1190" s="248"/>
      <c r="Q1190" s="248"/>
      <c r="R1190" s="248"/>
      <c r="S1190" s="248"/>
      <c r="T1190" s="249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50" t="s">
        <v>174</v>
      </c>
      <c r="AU1190" s="250" t="s">
        <v>87</v>
      </c>
      <c r="AV1190" s="13" t="s">
        <v>85</v>
      </c>
      <c r="AW1190" s="13" t="s">
        <v>34</v>
      </c>
      <c r="AX1190" s="13" t="s">
        <v>78</v>
      </c>
      <c r="AY1190" s="250" t="s">
        <v>165</v>
      </c>
    </row>
    <row r="1191" s="13" customFormat="1">
      <c r="A1191" s="13"/>
      <c r="B1191" s="240"/>
      <c r="C1191" s="241"/>
      <c r="D1191" s="242" t="s">
        <v>174</v>
      </c>
      <c r="E1191" s="243" t="s">
        <v>1</v>
      </c>
      <c r="F1191" s="244" t="s">
        <v>180</v>
      </c>
      <c r="G1191" s="241"/>
      <c r="H1191" s="243" t="s">
        <v>1</v>
      </c>
      <c r="I1191" s="245"/>
      <c r="J1191" s="241"/>
      <c r="K1191" s="241"/>
      <c r="L1191" s="246"/>
      <c r="M1191" s="247"/>
      <c r="N1191" s="248"/>
      <c r="O1191" s="248"/>
      <c r="P1191" s="248"/>
      <c r="Q1191" s="248"/>
      <c r="R1191" s="248"/>
      <c r="S1191" s="248"/>
      <c r="T1191" s="249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50" t="s">
        <v>174</v>
      </c>
      <c r="AU1191" s="250" t="s">
        <v>87</v>
      </c>
      <c r="AV1191" s="13" t="s">
        <v>85</v>
      </c>
      <c r="AW1191" s="13" t="s">
        <v>34</v>
      </c>
      <c r="AX1191" s="13" t="s">
        <v>78</v>
      </c>
      <c r="AY1191" s="250" t="s">
        <v>165</v>
      </c>
    </row>
    <row r="1192" s="14" customFormat="1">
      <c r="A1192" s="14"/>
      <c r="B1192" s="251"/>
      <c r="C1192" s="252"/>
      <c r="D1192" s="242" t="s">
        <v>174</v>
      </c>
      <c r="E1192" s="253" t="s">
        <v>1</v>
      </c>
      <c r="F1192" s="254" t="s">
        <v>288</v>
      </c>
      <c r="G1192" s="252"/>
      <c r="H1192" s="255">
        <v>4.6200000000000001</v>
      </c>
      <c r="I1192" s="256"/>
      <c r="J1192" s="252"/>
      <c r="K1192" s="252"/>
      <c r="L1192" s="257"/>
      <c r="M1192" s="258"/>
      <c r="N1192" s="259"/>
      <c r="O1192" s="259"/>
      <c r="P1192" s="259"/>
      <c r="Q1192" s="259"/>
      <c r="R1192" s="259"/>
      <c r="S1192" s="259"/>
      <c r="T1192" s="260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61" t="s">
        <v>174</v>
      </c>
      <c r="AU1192" s="261" t="s">
        <v>87</v>
      </c>
      <c r="AV1192" s="14" t="s">
        <v>87</v>
      </c>
      <c r="AW1192" s="14" t="s">
        <v>34</v>
      </c>
      <c r="AX1192" s="14" t="s">
        <v>78</v>
      </c>
      <c r="AY1192" s="261" t="s">
        <v>165</v>
      </c>
    </row>
    <row r="1193" s="13" customFormat="1">
      <c r="A1193" s="13"/>
      <c r="B1193" s="240"/>
      <c r="C1193" s="241"/>
      <c r="D1193" s="242" t="s">
        <v>174</v>
      </c>
      <c r="E1193" s="243" t="s">
        <v>1</v>
      </c>
      <c r="F1193" s="244" t="s">
        <v>182</v>
      </c>
      <c r="G1193" s="241"/>
      <c r="H1193" s="243" t="s">
        <v>1</v>
      </c>
      <c r="I1193" s="245"/>
      <c r="J1193" s="241"/>
      <c r="K1193" s="241"/>
      <c r="L1193" s="246"/>
      <c r="M1193" s="247"/>
      <c r="N1193" s="248"/>
      <c r="O1193" s="248"/>
      <c r="P1193" s="248"/>
      <c r="Q1193" s="248"/>
      <c r="R1193" s="248"/>
      <c r="S1193" s="248"/>
      <c r="T1193" s="249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50" t="s">
        <v>174</v>
      </c>
      <c r="AU1193" s="250" t="s">
        <v>87</v>
      </c>
      <c r="AV1193" s="13" t="s">
        <v>85</v>
      </c>
      <c r="AW1193" s="13" t="s">
        <v>34</v>
      </c>
      <c r="AX1193" s="13" t="s">
        <v>78</v>
      </c>
      <c r="AY1193" s="250" t="s">
        <v>165</v>
      </c>
    </row>
    <row r="1194" s="14" customFormat="1">
      <c r="A1194" s="14"/>
      <c r="B1194" s="251"/>
      <c r="C1194" s="252"/>
      <c r="D1194" s="242" t="s">
        <v>174</v>
      </c>
      <c r="E1194" s="253" t="s">
        <v>1</v>
      </c>
      <c r="F1194" s="254" t="s">
        <v>1225</v>
      </c>
      <c r="G1194" s="252"/>
      <c r="H1194" s="255">
        <v>6.3769999999999998</v>
      </c>
      <c r="I1194" s="256"/>
      <c r="J1194" s="252"/>
      <c r="K1194" s="252"/>
      <c r="L1194" s="257"/>
      <c r="M1194" s="258"/>
      <c r="N1194" s="259"/>
      <c r="O1194" s="259"/>
      <c r="P1194" s="259"/>
      <c r="Q1194" s="259"/>
      <c r="R1194" s="259"/>
      <c r="S1194" s="259"/>
      <c r="T1194" s="260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61" t="s">
        <v>174</v>
      </c>
      <c r="AU1194" s="261" t="s">
        <v>87</v>
      </c>
      <c r="AV1194" s="14" t="s">
        <v>87</v>
      </c>
      <c r="AW1194" s="14" t="s">
        <v>34</v>
      </c>
      <c r="AX1194" s="14" t="s">
        <v>78</v>
      </c>
      <c r="AY1194" s="261" t="s">
        <v>165</v>
      </c>
    </row>
    <row r="1195" s="13" customFormat="1">
      <c r="A1195" s="13"/>
      <c r="B1195" s="240"/>
      <c r="C1195" s="241"/>
      <c r="D1195" s="242" t="s">
        <v>174</v>
      </c>
      <c r="E1195" s="243" t="s">
        <v>1</v>
      </c>
      <c r="F1195" s="244" t="s">
        <v>184</v>
      </c>
      <c r="G1195" s="241"/>
      <c r="H1195" s="243" t="s">
        <v>1</v>
      </c>
      <c r="I1195" s="245"/>
      <c r="J1195" s="241"/>
      <c r="K1195" s="241"/>
      <c r="L1195" s="246"/>
      <c r="M1195" s="247"/>
      <c r="N1195" s="248"/>
      <c r="O1195" s="248"/>
      <c r="P1195" s="248"/>
      <c r="Q1195" s="248"/>
      <c r="R1195" s="248"/>
      <c r="S1195" s="248"/>
      <c r="T1195" s="249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50" t="s">
        <v>174</v>
      </c>
      <c r="AU1195" s="250" t="s">
        <v>87</v>
      </c>
      <c r="AV1195" s="13" t="s">
        <v>85</v>
      </c>
      <c r="AW1195" s="13" t="s">
        <v>34</v>
      </c>
      <c r="AX1195" s="13" t="s">
        <v>78</v>
      </c>
      <c r="AY1195" s="250" t="s">
        <v>165</v>
      </c>
    </row>
    <row r="1196" s="14" customFormat="1">
      <c r="A1196" s="14"/>
      <c r="B1196" s="251"/>
      <c r="C1196" s="252"/>
      <c r="D1196" s="242" t="s">
        <v>174</v>
      </c>
      <c r="E1196" s="253" t="s">
        <v>1</v>
      </c>
      <c r="F1196" s="254" t="s">
        <v>1226</v>
      </c>
      <c r="G1196" s="252"/>
      <c r="H1196" s="255">
        <v>9.0419999999999998</v>
      </c>
      <c r="I1196" s="256"/>
      <c r="J1196" s="252"/>
      <c r="K1196" s="252"/>
      <c r="L1196" s="257"/>
      <c r="M1196" s="258"/>
      <c r="N1196" s="259"/>
      <c r="O1196" s="259"/>
      <c r="P1196" s="259"/>
      <c r="Q1196" s="259"/>
      <c r="R1196" s="259"/>
      <c r="S1196" s="259"/>
      <c r="T1196" s="260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61" t="s">
        <v>174</v>
      </c>
      <c r="AU1196" s="261" t="s">
        <v>87</v>
      </c>
      <c r="AV1196" s="14" t="s">
        <v>87</v>
      </c>
      <c r="AW1196" s="14" t="s">
        <v>34</v>
      </c>
      <c r="AX1196" s="14" t="s">
        <v>78</v>
      </c>
      <c r="AY1196" s="261" t="s">
        <v>165</v>
      </c>
    </row>
    <row r="1197" s="13" customFormat="1">
      <c r="A1197" s="13"/>
      <c r="B1197" s="240"/>
      <c r="C1197" s="241"/>
      <c r="D1197" s="242" t="s">
        <v>174</v>
      </c>
      <c r="E1197" s="243" t="s">
        <v>1</v>
      </c>
      <c r="F1197" s="244" t="s">
        <v>187</v>
      </c>
      <c r="G1197" s="241"/>
      <c r="H1197" s="243" t="s">
        <v>1</v>
      </c>
      <c r="I1197" s="245"/>
      <c r="J1197" s="241"/>
      <c r="K1197" s="241"/>
      <c r="L1197" s="246"/>
      <c r="M1197" s="247"/>
      <c r="N1197" s="248"/>
      <c r="O1197" s="248"/>
      <c r="P1197" s="248"/>
      <c r="Q1197" s="248"/>
      <c r="R1197" s="248"/>
      <c r="S1197" s="248"/>
      <c r="T1197" s="249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50" t="s">
        <v>174</v>
      </c>
      <c r="AU1197" s="250" t="s">
        <v>87</v>
      </c>
      <c r="AV1197" s="13" t="s">
        <v>85</v>
      </c>
      <c r="AW1197" s="13" t="s">
        <v>34</v>
      </c>
      <c r="AX1197" s="13" t="s">
        <v>78</v>
      </c>
      <c r="AY1197" s="250" t="s">
        <v>165</v>
      </c>
    </row>
    <row r="1198" s="14" customFormat="1">
      <c r="A1198" s="14"/>
      <c r="B1198" s="251"/>
      <c r="C1198" s="252"/>
      <c r="D1198" s="242" t="s">
        <v>174</v>
      </c>
      <c r="E1198" s="253" t="s">
        <v>1</v>
      </c>
      <c r="F1198" s="254" t="s">
        <v>1227</v>
      </c>
      <c r="G1198" s="252"/>
      <c r="H1198" s="255">
        <v>14.525</v>
      </c>
      <c r="I1198" s="256"/>
      <c r="J1198" s="252"/>
      <c r="K1198" s="252"/>
      <c r="L1198" s="257"/>
      <c r="M1198" s="258"/>
      <c r="N1198" s="259"/>
      <c r="O1198" s="259"/>
      <c r="P1198" s="259"/>
      <c r="Q1198" s="259"/>
      <c r="R1198" s="259"/>
      <c r="S1198" s="259"/>
      <c r="T1198" s="260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61" t="s">
        <v>174</v>
      </c>
      <c r="AU1198" s="261" t="s">
        <v>87</v>
      </c>
      <c r="AV1198" s="14" t="s">
        <v>87</v>
      </c>
      <c r="AW1198" s="14" t="s">
        <v>34</v>
      </c>
      <c r="AX1198" s="14" t="s">
        <v>78</v>
      </c>
      <c r="AY1198" s="261" t="s">
        <v>165</v>
      </c>
    </row>
    <row r="1199" s="13" customFormat="1">
      <c r="A1199" s="13"/>
      <c r="B1199" s="240"/>
      <c r="C1199" s="241"/>
      <c r="D1199" s="242" t="s">
        <v>174</v>
      </c>
      <c r="E1199" s="243" t="s">
        <v>1</v>
      </c>
      <c r="F1199" s="244" t="s">
        <v>320</v>
      </c>
      <c r="G1199" s="241"/>
      <c r="H1199" s="243" t="s">
        <v>1</v>
      </c>
      <c r="I1199" s="245"/>
      <c r="J1199" s="241"/>
      <c r="K1199" s="241"/>
      <c r="L1199" s="246"/>
      <c r="M1199" s="247"/>
      <c r="N1199" s="248"/>
      <c r="O1199" s="248"/>
      <c r="P1199" s="248"/>
      <c r="Q1199" s="248"/>
      <c r="R1199" s="248"/>
      <c r="S1199" s="248"/>
      <c r="T1199" s="249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50" t="s">
        <v>174</v>
      </c>
      <c r="AU1199" s="250" t="s">
        <v>87</v>
      </c>
      <c r="AV1199" s="13" t="s">
        <v>85</v>
      </c>
      <c r="AW1199" s="13" t="s">
        <v>34</v>
      </c>
      <c r="AX1199" s="13" t="s">
        <v>78</v>
      </c>
      <c r="AY1199" s="250" t="s">
        <v>165</v>
      </c>
    </row>
    <row r="1200" s="14" customFormat="1">
      <c r="A1200" s="14"/>
      <c r="B1200" s="251"/>
      <c r="C1200" s="252"/>
      <c r="D1200" s="242" t="s">
        <v>174</v>
      </c>
      <c r="E1200" s="253" t="s">
        <v>1</v>
      </c>
      <c r="F1200" s="254" t="s">
        <v>321</v>
      </c>
      <c r="G1200" s="252"/>
      <c r="H1200" s="255">
        <v>12.012000000000001</v>
      </c>
      <c r="I1200" s="256"/>
      <c r="J1200" s="252"/>
      <c r="K1200" s="252"/>
      <c r="L1200" s="257"/>
      <c r="M1200" s="258"/>
      <c r="N1200" s="259"/>
      <c r="O1200" s="259"/>
      <c r="P1200" s="259"/>
      <c r="Q1200" s="259"/>
      <c r="R1200" s="259"/>
      <c r="S1200" s="259"/>
      <c r="T1200" s="260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61" t="s">
        <v>174</v>
      </c>
      <c r="AU1200" s="261" t="s">
        <v>87</v>
      </c>
      <c r="AV1200" s="14" t="s">
        <v>87</v>
      </c>
      <c r="AW1200" s="14" t="s">
        <v>34</v>
      </c>
      <c r="AX1200" s="14" t="s">
        <v>78</v>
      </c>
      <c r="AY1200" s="261" t="s">
        <v>165</v>
      </c>
    </row>
    <row r="1201" s="13" customFormat="1">
      <c r="A1201" s="13"/>
      <c r="B1201" s="240"/>
      <c r="C1201" s="241"/>
      <c r="D1201" s="242" t="s">
        <v>174</v>
      </c>
      <c r="E1201" s="243" t="s">
        <v>1</v>
      </c>
      <c r="F1201" s="244" t="s">
        <v>242</v>
      </c>
      <c r="G1201" s="241"/>
      <c r="H1201" s="243" t="s">
        <v>1</v>
      </c>
      <c r="I1201" s="245"/>
      <c r="J1201" s="241"/>
      <c r="K1201" s="241"/>
      <c r="L1201" s="246"/>
      <c r="M1201" s="247"/>
      <c r="N1201" s="248"/>
      <c r="O1201" s="248"/>
      <c r="P1201" s="248"/>
      <c r="Q1201" s="248"/>
      <c r="R1201" s="248"/>
      <c r="S1201" s="248"/>
      <c r="T1201" s="249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50" t="s">
        <v>174</v>
      </c>
      <c r="AU1201" s="250" t="s">
        <v>87</v>
      </c>
      <c r="AV1201" s="13" t="s">
        <v>85</v>
      </c>
      <c r="AW1201" s="13" t="s">
        <v>34</v>
      </c>
      <c r="AX1201" s="13" t="s">
        <v>78</v>
      </c>
      <c r="AY1201" s="250" t="s">
        <v>165</v>
      </c>
    </row>
    <row r="1202" s="14" customFormat="1">
      <c r="A1202" s="14"/>
      <c r="B1202" s="251"/>
      <c r="C1202" s="252"/>
      <c r="D1202" s="242" t="s">
        <v>174</v>
      </c>
      <c r="E1202" s="253" t="s">
        <v>1</v>
      </c>
      <c r="F1202" s="254" t="s">
        <v>243</v>
      </c>
      <c r="G1202" s="252"/>
      <c r="H1202" s="255">
        <v>3.7050000000000001</v>
      </c>
      <c r="I1202" s="256"/>
      <c r="J1202" s="252"/>
      <c r="K1202" s="252"/>
      <c r="L1202" s="257"/>
      <c r="M1202" s="258"/>
      <c r="N1202" s="259"/>
      <c r="O1202" s="259"/>
      <c r="P1202" s="259"/>
      <c r="Q1202" s="259"/>
      <c r="R1202" s="259"/>
      <c r="S1202" s="259"/>
      <c r="T1202" s="260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61" t="s">
        <v>174</v>
      </c>
      <c r="AU1202" s="261" t="s">
        <v>87</v>
      </c>
      <c r="AV1202" s="14" t="s">
        <v>87</v>
      </c>
      <c r="AW1202" s="14" t="s">
        <v>34</v>
      </c>
      <c r="AX1202" s="14" t="s">
        <v>78</v>
      </c>
      <c r="AY1202" s="261" t="s">
        <v>165</v>
      </c>
    </row>
    <row r="1203" s="13" customFormat="1">
      <c r="A1203" s="13"/>
      <c r="B1203" s="240"/>
      <c r="C1203" s="241"/>
      <c r="D1203" s="242" t="s">
        <v>174</v>
      </c>
      <c r="E1203" s="243" t="s">
        <v>1</v>
      </c>
      <c r="F1203" s="244" t="s">
        <v>1228</v>
      </c>
      <c r="G1203" s="241"/>
      <c r="H1203" s="243" t="s">
        <v>1</v>
      </c>
      <c r="I1203" s="245"/>
      <c r="J1203" s="241"/>
      <c r="K1203" s="241"/>
      <c r="L1203" s="246"/>
      <c r="M1203" s="247"/>
      <c r="N1203" s="248"/>
      <c r="O1203" s="248"/>
      <c r="P1203" s="248"/>
      <c r="Q1203" s="248"/>
      <c r="R1203" s="248"/>
      <c r="S1203" s="248"/>
      <c r="T1203" s="249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50" t="s">
        <v>174</v>
      </c>
      <c r="AU1203" s="250" t="s">
        <v>87</v>
      </c>
      <c r="AV1203" s="13" t="s">
        <v>85</v>
      </c>
      <c r="AW1203" s="13" t="s">
        <v>34</v>
      </c>
      <c r="AX1203" s="13" t="s">
        <v>78</v>
      </c>
      <c r="AY1203" s="250" t="s">
        <v>165</v>
      </c>
    </row>
    <row r="1204" s="14" customFormat="1">
      <c r="A1204" s="14"/>
      <c r="B1204" s="251"/>
      <c r="C1204" s="252"/>
      <c r="D1204" s="242" t="s">
        <v>174</v>
      </c>
      <c r="E1204" s="253" t="s">
        <v>1</v>
      </c>
      <c r="F1204" s="254" t="s">
        <v>1229</v>
      </c>
      <c r="G1204" s="252"/>
      <c r="H1204" s="255">
        <v>52.734999999999999</v>
      </c>
      <c r="I1204" s="256"/>
      <c r="J1204" s="252"/>
      <c r="K1204" s="252"/>
      <c r="L1204" s="257"/>
      <c r="M1204" s="258"/>
      <c r="N1204" s="259"/>
      <c r="O1204" s="259"/>
      <c r="P1204" s="259"/>
      <c r="Q1204" s="259"/>
      <c r="R1204" s="259"/>
      <c r="S1204" s="259"/>
      <c r="T1204" s="260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61" t="s">
        <v>174</v>
      </c>
      <c r="AU1204" s="261" t="s">
        <v>87</v>
      </c>
      <c r="AV1204" s="14" t="s">
        <v>87</v>
      </c>
      <c r="AW1204" s="14" t="s">
        <v>34</v>
      </c>
      <c r="AX1204" s="14" t="s">
        <v>78</v>
      </c>
      <c r="AY1204" s="261" t="s">
        <v>165</v>
      </c>
    </row>
    <row r="1205" s="13" customFormat="1">
      <c r="A1205" s="13"/>
      <c r="B1205" s="240"/>
      <c r="C1205" s="241"/>
      <c r="D1205" s="242" t="s">
        <v>174</v>
      </c>
      <c r="E1205" s="243" t="s">
        <v>1</v>
      </c>
      <c r="F1205" s="244" t="s">
        <v>375</v>
      </c>
      <c r="G1205" s="241"/>
      <c r="H1205" s="243" t="s">
        <v>1</v>
      </c>
      <c r="I1205" s="245"/>
      <c r="J1205" s="241"/>
      <c r="K1205" s="241"/>
      <c r="L1205" s="246"/>
      <c r="M1205" s="247"/>
      <c r="N1205" s="248"/>
      <c r="O1205" s="248"/>
      <c r="P1205" s="248"/>
      <c r="Q1205" s="248"/>
      <c r="R1205" s="248"/>
      <c r="S1205" s="248"/>
      <c r="T1205" s="249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50" t="s">
        <v>174</v>
      </c>
      <c r="AU1205" s="250" t="s">
        <v>87</v>
      </c>
      <c r="AV1205" s="13" t="s">
        <v>85</v>
      </c>
      <c r="AW1205" s="13" t="s">
        <v>34</v>
      </c>
      <c r="AX1205" s="13" t="s">
        <v>78</v>
      </c>
      <c r="AY1205" s="250" t="s">
        <v>165</v>
      </c>
    </row>
    <row r="1206" s="14" customFormat="1">
      <c r="A1206" s="14"/>
      <c r="B1206" s="251"/>
      <c r="C1206" s="252"/>
      <c r="D1206" s="242" t="s">
        <v>174</v>
      </c>
      <c r="E1206" s="253" t="s">
        <v>1</v>
      </c>
      <c r="F1206" s="254" t="s">
        <v>376</v>
      </c>
      <c r="G1206" s="252"/>
      <c r="H1206" s="255">
        <v>1.363</v>
      </c>
      <c r="I1206" s="256"/>
      <c r="J1206" s="252"/>
      <c r="K1206" s="252"/>
      <c r="L1206" s="257"/>
      <c r="M1206" s="258"/>
      <c r="N1206" s="259"/>
      <c r="O1206" s="259"/>
      <c r="P1206" s="259"/>
      <c r="Q1206" s="259"/>
      <c r="R1206" s="259"/>
      <c r="S1206" s="259"/>
      <c r="T1206" s="260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61" t="s">
        <v>174</v>
      </c>
      <c r="AU1206" s="261" t="s">
        <v>87</v>
      </c>
      <c r="AV1206" s="14" t="s">
        <v>87</v>
      </c>
      <c r="AW1206" s="14" t="s">
        <v>34</v>
      </c>
      <c r="AX1206" s="14" t="s">
        <v>78</v>
      </c>
      <c r="AY1206" s="261" t="s">
        <v>165</v>
      </c>
    </row>
    <row r="1207" s="13" customFormat="1">
      <c r="A1207" s="13"/>
      <c r="B1207" s="240"/>
      <c r="C1207" s="241"/>
      <c r="D1207" s="242" t="s">
        <v>174</v>
      </c>
      <c r="E1207" s="243" t="s">
        <v>1</v>
      </c>
      <c r="F1207" s="244" t="s">
        <v>223</v>
      </c>
      <c r="G1207" s="241"/>
      <c r="H1207" s="243" t="s">
        <v>1</v>
      </c>
      <c r="I1207" s="245"/>
      <c r="J1207" s="241"/>
      <c r="K1207" s="241"/>
      <c r="L1207" s="246"/>
      <c r="M1207" s="247"/>
      <c r="N1207" s="248"/>
      <c r="O1207" s="248"/>
      <c r="P1207" s="248"/>
      <c r="Q1207" s="248"/>
      <c r="R1207" s="248"/>
      <c r="S1207" s="248"/>
      <c r="T1207" s="249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50" t="s">
        <v>174</v>
      </c>
      <c r="AU1207" s="250" t="s">
        <v>87</v>
      </c>
      <c r="AV1207" s="13" t="s">
        <v>85</v>
      </c>
      <c r="AW1207" s="13" t="s">
        <v>34</v>
      </c>
      <c r="AX1207" s="13" t="s">
        <v>78</v>
      </c>
      <c r="AY1207" s="250" t="s">
        <v>165</v>
      </c>
    </row>
    <row r="1208" s="14" customFormat="1">
      <c r="A1208" s="14"/>
      <c r="B1208" s="251"/>
      <c r="C1208" s="252"/>
      <c r="D1208" s="242" t="s">
        <v>174</v>
      </c>
      <c r="E1208" s="253" t="s">
        <v>1</v>
      </c>
      <c r="F1208" s="254" t="s">
        <v>224</v>
      </c>
      <c r="G1208" s="252"/>
      <c r="H1208" s="255">
        <v>25.257999999999999</v>
      </c>
      <c r="I1208" s="256"/>
      <c r="J1208" s="252"/>
      <c r="K1208" s="252"/>
      <c r="L1208" s="257"/>
      <c r="M1208" s="258"/>
      <c r="N1208" s="259"/>
      <c r="O1208" s="259"/>
      <c r="P1208" s="259"/>
      <c r="Q1208" s="259"/>
      <c r="R1208" s="259"/>
      <c r="S1208" s="259"/>
      <c r="T1208" s="260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61" t="s">
        <v>174</v>
      </c>
      <c r="AU1208" s="261" t="s">
        <v>87</v>
      </c>
      <c r="AV1208" s="14" t="s">
        <v>87</v>
      </c>
      <c r="AW1208" s="14" t="s">
        <v>34</v>
      </c>
      <c r="AX1208" s="14" t="s">
        <v>78</v>
      </c>
      <c r="AY1208" s="261" t="s">
        <v>165</v>
      </c>
    </row>
    <row r="1209" s="15" customFormat="1">
      <c r="A1209" s="15"/>
      <c r="B1209" s="262"/>
      <c r="C1209" s="263"/>
      <c r="D1209" s="242" t="s">
        <v>174</v>
      </c>
      <c r="E1209" s="264" t="s">
        <v>1</v>
      </c>
      <c r="F1209" s="265" t="s">
        <v>189</v>
      </c>
      <c r="G1209" s="263"/>
      <c r="H1209" s="266">
        <v>970.89300000000003</v>
      </c>
      <c r="I1209" s="267"/>
      <c r="J1209" s="263"/>
      <c r="K1209" s="263"/>
      <c r="L1209" s="268"/>
      <c r="M1209" s="269"/>
      <c r="N1209" s="270"/>
      <c r="O1209" s="270"/>
      <c r="P1209" s="270"/>
      <c r="Q1209" s="270"/>
      <c r="R1209" s="270"/>
      <c r="S1209" s="270"/>
      <c r="T1209" s="271"/>
      <c r="U1209" s="15"/>
      <c r="V1209" s="15"/>
      <c r="W1209" s="15"/>
      <c r="X1209" s="15"/>
      <c r="Y1209" s="15"/>
      <c r="Z1209" s="15"/>
      <c r="AA1209" s="15"/>
      <c r="AB1209" s="15"/>
      <c r="AC1209" s="15"/>
      <c r="AD1209" s="15"/>
      <c r="AE1209" s="15"/>
      <c r="AT1209" s="272" t="s">
        <v>174</v>
      </c>
      <c r="AU1209" s="272" t="s">
        <v>87</v>
      </c>
      <c r="AV1209" s="15" t="s">
        <v>172</v>
      </c>
      <c r="AW1209" s="15" t="s">
        <v>34</v>
      </c>
      <c r="AX1209" s="15" t="s">
        <v>85</v>
      </c>
      <c r="AY1209" s="272" t="s">
        <v>165</v>
      </c>
    </row>
    <row r="1210" s="2" customFormat="1" ht="24.15" customHeight="1">
      <c r="A1210" s="39"/>
      <c r="B1210" s="40"/>
      <c r="C1210" s="273" t="s">
        <v>1230</v>
      </c>
      <c r="D1210" s="273" t="s">
        <v>225</v>
      </c>
      <c r="E1210" s="274" t="s">
        <v>1231</v>
      </c>
      <c r="F1210" s="275" t="s">
        <v>1232</v>
      </c>
      <c r="G1210" s="276" t="s">
        <v>198</v>
      </c>
      <c r="H1210" s="277">
        <v>1067.982</v>
      </c>
      <c r="I1210" s="278"/>
      <c r="J1210" s="279">
        <f>ROUND(I1210*H1210,2)</f>
        <v>0</v>
      </c>
      <c r="K1210" s="275" t="s">
        <v>171</v>
      </c>
      <c r="L1210" s="280"/>
      <c r="M1210" s="281" t="s">
        <v>1</v>
      </c>
      <c r="N1210" s="282" t="s">
        <v>43</v>
      </c>
      <c r="O1210" s="92"/>
      <c r="P1210" s="236">
        <f>O1210*H1210</f>
        <v>0</v>
      </c>
      <c r="Q1210" s="236">
        <v>0.035400000000000001</v>
      </c>
      <c r="R1210" s="236">
        <f>Q1210*H1210</f>
        <v>37.806562800000002</v>
      </c>
      <c r="S1210" s="236">
        <v>0</v>
      </c>
      <c r="T1210" s="237">
        <f>S1210*H1210</f>
        <v>0</v>
      </c>
      <c r="U1210" s="39"/>
      <c r="V1210" s="39"/>
      <c r="W1210" s="39"/>
      <c r="X1210" s="39"/>
      <c r="Y1210" s="39"/>
      <c r="Z1210" s="39"/>
      <c r="AA1210" s="39"/>
      <c r="AB1210" s="39"/>
      <c r="AC1210" s="39"/>
      <c r="AD1210" s="39"/>
      <c r="AE1210" s="39"/>
      <c r="AR1210" s="238" t="s">
        <v>444</v>
      </c>
      <c r="AT1210" s="238" t="s">
        <v>225</v>
      </c>
      <c r="AU1210" s="238" t="s">
        <v>87</v>
      </c>
      <c r="AY1210" s="18" t="s">
        <v>165</v>
      </c>
      <c r="BE1210" s="239">
        <f>IF(N1210="základní",J1210,0)</f>
        <v>0</v>
      </c>
      <c r="BF1210" s="239">
        <f>IF(N1210="snížená",J1210,0)</f>
        <v>0</v>
      </c>
      <c r="BG1210" s="239">
        <f>IF(N1210="zákl. přenesená",J1210,0)</f>
        <v>0</v>
      </c>
      <c r="BH1210" s="239">
        <f>IF(N1210="sníž. přenesená",J1210,0)</f>
        <v>0</v>
      </c>
      <c r="BI1210" s="239">
        <f>IF(N1210="nulová",J1210,0)</f>
        <v>0</v>
      </c>
      <c r="BJ1210" s="18" t="s">
        <v>85</v>
      </c>
      <c r="BK1210" s="239">
        <f>ROUND(I1210*H1210,2)</f>
        <v>0</v>
      </c>
      <c r="BL1210" s="18" t="s">
        <v>284</v>
      </c>
      <c r="BM1210" s="238" t="s">
        <v>1233</v>
      </c>
    </row>
    <row r="1211" s="14" customFormat="1">
      <c r="A1211" s="14"/>
      <c r="B1211" s="251"/>
      <c r="C1211" s="252"/>
      <c r="D1211" s="242" t="s">
        <v>174</v>
      </c>
      <c r="E1211" s="252"/>
      <c r="F1211" s="254" t="s">
        <v>1234</v>
      </c>
      <c r="G1211" s="252"/>
      <c r="H1211" s="255">
        <v>1067.982</v>
      </c>
      <c r="I1211" s="256"/>
      <c r="J1211" s="252"/>
      <c r="K1211" s="252"/>
      <c r="L1211" s="257"/>
      <c r="M1211" s="258"/>
      <c r="N1211" s="259"/>
      <c r="O1211" s="259"/>
      <c r="P1211" s="259"/>
      <c r="Q1211" s="259"/>
      <c r="R1211" s="259"/>
      <c r="S1211" s="259"/>
      <c r="T1211" s="260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61" t="s">
        <v>174</v>
      </c>
      <c r="AU1211" s="261" t="s">
        <v>87</v>
      </c>
      <c r="AV1211" s="14" t="s">
        <v>87</v>
      </c>
      <c r="AW1211" s="14" t="s">
        <v>4</v>
      </c>
      <c r="AX1211" s="14" t="s">
        <v>85</v>
      </c>
      <c r="AY1211" s="261" t="s">
        <v>165</v>
      </c>
    </row>
    <row r="1212" s="2" customFormat="1" ht="33" customHeight="1">
      <c r="A1212" s="39"/>
      <c r="B1212" s="40"/>
      <c r="C1212" s="227" t="s">
        <v>1235</v>
      </c>
      <c r="D1212" s="227" t="s">
        <v>167</v>
      </c>
      <c r="E1212" s="228" t="s">
        <v>1236</v>
      </c>
      <c r="F1212" s="229" t="s">
        <v>1237</v>
      </c>
      <c r="G1212" s="230" t="s">
        <v>198</v>
      </c>
      <c r="H1212" s="231">
        <v>49.747999999999998</v>
      </c>
      <c r="I1212" s="232"/>
      <c r="J1212" s="233">
        <f>ROUND(I1212*H1212,2)</f>
        <v>0</v>
      </c>
      <c r="K1212" s="229" t="s">
        <v>1</v>
      </c>
      <c r="L1212" s="45"/>
      <c r="M1212" s="234" t="s">
        <v>1</v>
      </c>
      <c r="N1212" s="235" t="s">
        <v>43</v>
      </c>
      <c r="O1212" s="92"/>
      <c r="P1212" s="236">
        <f>O1212*H1212</f>
        <v>0</v>
      </c>
      <c r="Q1212" s="236">
        <v>0.0080000000000000002</v>
      </c>
      <c r="R1212" s="236">
        <f>Q1212*H1212</f>
        <v>0.397984</v>
      </c>
      <c r="S1212" s="236">
        <v>0</v>
      </c>
      <c r="T1212" s="237">
        <f>S1212*H1212</f>
        <v>0</v>
      </c>
      <c r="U1212" s="39"/>
      <c r="V1212" s="39"/>
      <c r="W1212" s="39"/>
      <c r="X1212" s="39"/>
      <c r="Y1212" s="39"/>
      <c r="Z1212" s="39"/>
      <c r="AA1212" s="39"/>
      <c r="AB1212" s="39"/>
      <c r="AC1212" s="39"/>
      <c r="AD1212" s="39"/>
      <c r="AE1212" s="39"/>
      <c r="AR1212" s="238" t="s">
        <v>284</v>
      </c>
      <c r="AT1212" s="238" t="s">
        <v>167</v>
      </c>
      <c r="AU1212" s="238" t="s">
        <v>87</v>
      </c>
      <c r="AY1212" s="18" t="s">
        <v>165</v>
      </c>
      <c r="BE1212" s="239">
        <f>IF(N1212="základní",J1212,0)</f>
        <v>0</v>
      </c>
      <c r="BF1212" s="239">
        <f>IF(N1212="snížená",J1212,0)</f>
        <v>0</v>
      </c>
      <c r="BG1212" s="239">
        <f>IF(N1212="zákl. přenesená",J1212,0)</f>
        <v>0</v>
      </c>
      <c r="BH1212" s="239">
        <f>IF(N1212="sníž. přenesená",J1212,0)</f>
        <v>0</v>
      </c>
      <c r="BI1212" s="239">
        <f>IF(N1212="nulová",J1212,0)</f>
        <v>0</v>
      </c>
      <c r="BJ1212" s="18" t="s">
        <v>85</v>
      </c>
      <c r="BK1212" s="239">
        <f>ROUND(I1212*H1212,2)</f>
        <v>0</v>
      </c>
      <c r="BL1212" s="18" t="s">
        <v>284</v>
      </c>
      <c r="BM1212" s="238" t="s">
        <v>1238</v>
      </c>
    </row>
    <row r="1213" s="13" customFormat="1">
      <c r="A1213" s="13"/>
      <c r="B1213" s="240"/>
      <c r="C1213" s="241"/>
      <c r="D1213" s="242" t="s">
        <v>174</v>
      </c>
      <c r="E1213" s="243" t="s">
        <v>1</v>
      </c>
      <c r="F1213" s="244" t="s">
        <v>1239</v>
      </c>
      <c r="G1213" s="241"/>
      <c r="H1213" s="243" t="s">
        <v>1</v>
      </c>
      <c r="I1213" s="245"/>
      <c r="J1213" s="241"/>
      <c r="K1213" s="241"/>
      <c r="L1213" s="246"/>
      <c r="M1213" s="247"/>
      <c r="N1213" s="248"/>
      <c r="O1213" s="248"/>
      <c r="P1213" s="248"/>
      <c r="Q1213" s="248"/>
      <c r="R1213" s="248"/>
      <c r="S1213" s="248"/>
      <c r="T1213" s="249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50" t="s">
        <v>174</v>
      </c>
      <c r="AU1213" s="250" t="s">
        <v>87</v>
      </c>
      <c r="AV1213" s="13" t="s">
        <v>85</v>
      </c>
      <c r="AW1213" s="13" t="s">
        <v>34</v>
      </c>
      <c r="AX1213" s="13" t="s">
        <v>78</v>
      </c>
      <c r="AY1213" s="250" t="s">
        <v>165</v>
      </c>
    </row>
    <row r="1214" s="14" customFormat="1">
      <c r="A1214" s="14"/>
      <c r="B1214" s="251"/>
      <c r="C1214" s="252"/>
      <c r="D1214" s="242" t="s">
        <v>174</v>
      </c>
      <c r="E1214" s="253" t="s">
        <v>1</v>
      </c>
      <c r="F1214" s="254" t="s">
        <v>1240</v>
      </c>
      <c r="G1214" s="252"/>
      <c r="H1214" s="255">
        <v>12.960000000000001</v>
      </c>
      <c r="I1214" s="256"/>
      <c r="J1214" s="252"/>
      <c r="K1214" s="252"/>
      <c r="L1214" s="257"/>
      <c r="M1214" s="258"/>
      <c r="N1214" s="259"/>
      <c r="O1214" s="259"/>
      <c r="P1214" s="259"/>
      <c r="Q1214" s="259"/>
      <c r="R1214" s="259"/>
      <c r="S1214" s="259"/>
      <c r="T1214" s="260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61" t="s">
        <v>174</v>
      </c>
      <c r="AU1214" s="261" t="s">
        <v>87</v>
      </c>
      <c r="AV1214" s="14" t="s">
        <v>87</v>
      </c>
      <c r="AW1214" s="14" t="s">
        <v>34</v>
      </c>
      <c r="AX1214" s="14" t="s">
        <v>78</v>
      </c>
      <c r="AY1214" s="261" t="s">
        <v>165</v>
      </c>
    </row>
    <row r="1215" s="13" customFormat="1">
      <c r="A1215" s="13"/>
      <c r="B1215" s="240"/>
      <c r="C1215" s="241"/>
      <c r="D1215" s="242" t="s">
        <v>174</v>
      </c>
      <c r="E1215" s="243" t="s">
        <v>1</v>
      </c>
      <c r="F1215" s="244" t="s">
        <v>1241</v>
      </c>
      <c r="G1215" s="241"/>
      <c r="H1215" s="243" t="s">
        <v>1</v>
      </c>
      <c r="I1215" s="245"/>
      <c r="J1215" s="241"/>
      <c r="K1215" s="241"/>
      <c r="L1215" s="246"/>
      <c r="M1215" s="247"/>
      <c r="N1215" s="248"/>
      <c r="O1215" s="248"/>
      <c r="P1215" s="248"/>
      <c r="Q1215" s="248"/>
      <c r="R1215" s="248"/>
      <c r="S1215" s="248"/>
      <c r="T1215" s="249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50" t="s">
        <v>174</v>
      </c>
      <c r="AU1215" s="250" t="s">
        <v>87</v>
      </c>
      <c r="AV1215" s="13" t="s">
        <v>85</v>
      </c>
      <c r="AW1215" s="13" t="s">
        <v>34</v>
      </c>
      <c r="AX1215" s="13" t="s">
        <v>78</v>
      </c>
      <c r="AY1215" s="250" t="s">
        <v>165</v>
      </c>
    </row>
    <row r="1216" s="14" customFormat="1">
      <c r="A1216" s="14"/>
      <c r="B1216" s="251"/>
      <c r="C1216" s="252"/>
      <c r="D1216" s="242" t="s">
        <v>174</v>
      </c>
      <c r="E1216" s="253" t="s">
        <v>1</v>
      </c>
      <c r="F1216" s="254" t="s">
        <v>1242</v>
      </c>
      <c r="G1216" s="252"/>
      <c r="H1216" s="255">
        <v>25.312999999999999</v>
      </c>
      <c r="I1216" s="256"/>
      <c r="J1216" s="252"/>
      <c r="K1216" s="252"/>
      <c r="L1216" s="257"/>
      <c r="M1216" s="258"/>
      <c r="N1216" s="259"/>
      <c r="O1216" s="259"/>
      <c r="P1216" s="259"/>
      <c r="Q1216" s="259"/>
      <c r="R1216" s="259"/>
      <c r="S1216" s="259"/>
      <c r="T1216" s="260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61" t="s">
        <v>174</v>
      </c>
      <c r="AU1216" s="261" t="s">
        <v>87</v>
      </c>
      <c r="AV1216" s="14" t="s">
        <v>87</v>
      </c>
      <c r="AW1216" s="14" t="s">
        <v>34</v>
      </c>
      <c r="AX1216" s="14" t="s">
        <v>78</v>
      </c>
      <c r="AY1216" s="261" t="s">
        <v>165</v>
      </c>
    </row>
    <row r="1217" s="13" customFormat="1">
      <c r="A1217" s="13"/>
      <c r="B1217" s="240"/>
      <c r="C1217" s="241"/>
      <c r="D1217" s="242" t="s">
        <v>174</v>
      </c>
      <c r="E1217" s="243" t="s">
        <v>1</v>
      </c>
      <c r="F1217" s="244" t="s">
        <v>1243</v>
      </c>
      <c r="G1217" s="241"/>
      <c r="H1217" s="243" t="s">
        <v>1</v>
      </c>
      <c r="I1217" s="245"/>
      <c r="J1217" s="241"/>
      <c r="K1217" s="241"/>
      <c r="L1217" s="246"/>
      <c r="M1217" s="247"/>
      <c r="N1217" s="248"/>
      <c r="O1217" s="248"/>
      <c r="P1217" s="248"/>
      <c r="Q1217" s="248"/>
      <c r="R1217" s="248"/>
      <c r="S1217" s="248"/>
      <c r="T1217" s="249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50" t="s">
        <v>174</v>
      </c>
      <c r="AU1217" s="250" t="s">
        <v>87</v>
      </c>
      <c r="AV1217" s="13" t="s">
        <v>85</v>
      </c>
      <c r="AW1217" s="13" t="s">
        <v>34</v>
      </c>
      <c r="AX1217" s="13" t="s">
        <v>78</v>
      </c>
      <c r="AY1217" s="250" t="s">
        <v>165</v>
      </c>
    </row>
    <row r="1218" s="14" customFormat="1">
      <c r="A1218" s="14"/>
      <c r="B1218" s="251"/>
      <c r="C1218" s="252"/>
      <c r="D1218" s="242" t="s">
        <v>174</v>
      </c>
      <c r="E1218" s="253" t="s">
        <v>1</v>
      </c>
      <c r="F1218" s="254" t="s">
        <v>1244</v>
      </c>
      <c r="G1218" s="252"/>
      <c r="H1218" s="255">
        <v>11.475</v>
      </c>
      <c r="I1218" s="256"/>
      <c r="J1218" s="252"/>
      <c r="K1218" s="252"/>
      <c r="L1218" s="257"/>
      <c r="M1218" s="258"/>
      <c r="N1218" s="259"/>
      <c r="O1218" s="259"/>
      <c r="P1218" s="259"/>
      <c r="Q1218" s="259"/>
      <c r="R1218" s="259"/>
      <c r="S1218" s="259"/>
      <c r="T1218" s="260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61" t="s">
        <v>174</v>
      </c>
      <c r="AU1218" s="261" t="s">
        <v>87</v>
      </c>
      <c r="AV1218" s="14" t="s">
        <v>87</v>
      </c>
      <c r="AW1218" s="14" t="s">
        <v>34</v>
      </c>
      <c r="AX1218" s="14" t="s">
        <v>78</v>
      </c>
      <c r="AY1218" s="261" t="s">
        <v>165</v>
      </c>
    </row>
    <row r="1219" s="15" customFormat="1">
      <c r="A1219" s="15"/>
      <c r="B1219" s="262"/>
      <c r="C1219" s="263"/>
      <c r="D1219" s="242" t="s">
        <v>174</v>
      </c>
      <c r="E1219" s="264" t="s">
        <v>1</v>
      </c>
      <c r="F1219" s="265" t="s">
        <v>189</v>
      </c>
      <c r="G1219" s="263"/>
      <c r="H1219" s="266">
        <v>49.747999999999998</v>
      </c>
      <c r="I1219" s="267"/>
      <c r="J1219" s="263"/>
      <c r="K1219" s="263"/>
      <c r="L1219" s="268"/>
      <c r="M1219" s="269"/>
      <c r="N1219" s="270"/>
      <c r="O1219" s="270"/>
      <c r="P1219" s="270"/>
      <c r="Q1219" s="270"/>
      <c r="R1219" s="270"/>
      <c r="S1219" s="270"/>
      <c r="T1219" s="271"/>
      <c r="U1219" s="15"/>
      <c r="V1219" s="15"/>
      <c r="W1219" s="15"/>
      <c r="X1219" s="15"/>
      <c r="Y1219" s="15"/>
      <c r="Z1219" s="15"/>
      <c r="AA1219" s="15"/>
      <c r="AB1219" s="15"/>
      <c r="AC1219" s="15"/>
      <c r="AD1219" s="15"/>
      <c r="AE1219" s="15"/>
      <c r="AT1219" s="272" t="s">
        <v>174</v>
      </c>
      <c r="AU1219" s="272" t="s">
        <v>87</v>
      </c>
      <c r="AV1219" s="15" t="s">
        <v>172</v>
      </c>
      <c r="AW1219" s="15" t="s">
        <v>34</v>
      </c>
      <c r="AX1219" s="15" t="s">
        <v>85</v>
      </c>
      <c r="AY1219" s="272" t="s">
        <v>165</v>
      </c>
    </row>
    <row r="1220" s="2" customFormat="1" ht="49.05" customHeight="1">
      <c r="A1220" s="39"/>
      <c r="B1220" s="40"/>
      <c r="C1220" s="227" t="s">
        <v>1245</v>
      </c>
      <c r="D1220" s="227" t="s">
        <v>167</v>
      </c>
      <c r="E1220" s="228" t="s">
        <v>1246</v>
      </c>
      <c r="F1220" s="229" t="s">
        <v>1247</v>
      </c>
      <c r="G1220" s="230" t="s">
        <v>702</v>
      </c>
      <c r="H1220" s="231">
        <v>43.249000000000002</v>
      </c>
      <c r="I1220" s="232"/>
      <c r="J1220" s="233">
        <f>ROUND(I1220*H1220,2)</f>
        <v>0</v>
      </c>
      <c r="K1220" s="229" t="s">
        <v>171</v>
      </c>
      <c r="L1220" s="45"/>
      <c r="M1220" s="234" t="s">
        <v>1</v>
      </c>
      <c r="N1220" s="235" t="s">
        <v>43</v>
      </c>
      <c r="O1220" s="92"/>
      <c r="P1220" s="236">
        <f>O1220*H1220</f>
        <v>0</v>
      </c>
      <c r="Q1220" s="236">
        <v>0</v>
      </c>
      <c r="R1220" s="236">
        <f>Q1220*H1220</f>
        <v>0</v>
      </c>
      <c r="S1220" s="236">
        <v>0</v>
      </c>
      <c r="T1220" s="237">
        <f>S1220*H1220</f>
        <v>0</v>
      </c>
      <c r="U1220" s="39"/>
      <c r="V1220" s="39"/>
      <c r="W1220" s="39"/>
      <c r="X1220" s="39"/>
      <c r="Y1220" s="39"/>
      <c r="Z1220" s="39"/>
      <c r="AA1220" s="39"/>
      <c r="AB1220" s="39"/>
      <c r="AC1220" s="39"/>
      <c r="AD1220" s="39"/>
      <c r="AE1220" s="39"/>
      <c r="AR1220" s="238" t="s">
        <v>284</v>
      </c>
      <c r="AT1220" s="238" t="s">
        <v>167</v>
      </c>
      <c r="AU1220" s="238" t="s">
        <v>87</v>
      </c>
      <c r="AY1220" s="18" t="s">
        <v>165</v>
      </c>
      <c r="BE1220" s="239">
        <f>IF(N1220="základní",J1220,0)</f>
        <v>0</v>
      </c>
      <c r="BF1220" s="239">
        <f>IF(N1220="snížená",J1220,0)</f>
        <v>0</v>
      </c>
      <c r="BG1220" s="239">
        <f>IF(N1220="zákl. přenesená",J1220,0)</f>
        <v>0</v>
      </c>
      <c r="BH1220" s="239">
        <f>IF(N1220="sníž. přenesená",J1220,0)</f>
        <v>0</v>
      </c>
      <c r="BI1220" s="239">
        <f>IF(N1220="nulová",J1220,0)</f>
        <v>0</v>
      </c>
      <c r="BJ1220" s="18" t="s">
        <v>85</v>
      </c>
      <c r="BK1220" s="239">
        <f>ROUND(I1220*H1220,2)</f>
        <v>0</v>
      </c>
      <c r="BL1220" s="18" t="s">
        <v>284</v>
      </c>
      <c r="BM1220" s="238" t="s">
        <v>1248</v>
      </c>
    </row>
    <row r="1221" s="12" customFormat="1" ht="22.8" customHeight="1">
      <c r="A1221" s="12"/>
      <c r="B1221" s="211"/>
      <c r="C1221" s="212"/>
      <c r="D1221" s="213" t="s">
        <v>77</v>
      </c>
      <c r="E1221" s="225" t="s">
        <v>1249</v>
      </c>
      <c r="F1221" s="225" t="s">
        <v>1250</v>
      </c>
      <c r="G1221" s="212"/>
      <c r="H1221" s="212"/>
      <c r="I1221" s="215"/>
      <c r="J1221" s="226">
        <f>BK1221</f>
        <v>0</v>
      </c>
      <c r="K1221" s="212"/>
      <c r="L1221" s="217"/>
      <c r="M1221" s="218"/>
      <c r="N1221" s="219"/>
      <c r="O1221" s="219"/>
      <c r="P1221" s="220">
        <f>SUM(P1222:P1317)</f>
        <v>0</v>
      </c>
      <c r="Q1221" s="219"/>
      <c r="R1221" s="220">
        <f>SUM(R1222:R1317)</f>
        <v>0.16149432000000003</v>
      </c>
      <c r="S1221" s="219"/>
      <c r="T1221" s="221">
        <f>SUM(T1222:T1317)</f>
        <v>0</v>
      </c>
      <c r="U1221" s="12"/>
      <c r="V1221" s="12"/>
      <c r="W1221" s="12"/>
      <c r="X1221" s="12"/>
      <c r="Y1221" s="12"/>
      <c r="Z1221" s="12"/>
      <c r="AA1221" s="12"/>
      <c r="AB1221" s="12"/>
      <c r="AC1221" s="12"/>
      <c r="AD1221" s="12"/>
      <c r="AE1221" s="12"/>
      <c r="AR1221" s="222" t="s">
        <v>87</v>
      </c>
      <c r="AT1221" s="223" t="s">
        <v>77</v>
      </c>
      <c r="AU1221" s="223" t="s">
        <v>85</v>
      </c>
      <c r="AY1221" s="222" t="s">
        <v>165</v>
      </c>
      <c r="BK1221" s="224">
        <f>SUM(BK1222:BK1317)</f>
        <v>0</v>
      </c>
    </row>
    <row r="1222" s="2" customFormat="1" ht="24.15" customHeight="1">
      <c r="A1222" s="39"/>
      <c r="B1222" s="40"/>
      <c r="C1222" s="227" t="s">
        <v>1251</v>
      </c>
      <c r="D1222" s="227" t="s">
        <v>167</v>
      </c>
      <c r="E1222" s="228" t="s">
        <v>1252</v>
      </c>
      <c r="F1222" s="229" t="s">
        <v>1253</v>
      </c>
      <c r="G1222" s="230" t="s">
        <v>198</v>
      </c>
      <c r="H1222" s="231">
        <v>352.30000000000001</v>
      </c>
      <c r="I1222" s="232"/>
      <c r="J1222" s="233">
        <f>ROUND(I1222*H1222,2)</f>
        <v>0</v>
      </c>
      <c r="K1222" s="229" t="s">
        <v>171</v>
      </c>
      <c r="L1222" s="45"/>
      <c r="M1222" s="234" t="s">
        <v>1</v>
      </c>
      <c r="N1222" s="235" t="s">
        <v>43</v>
      </c>
      <c r="O1222" s="92"/>
      <c r="P1222" s="236">
        <f>O1222*H1222</f>
        <v>0</v>
      </c>
      <c r="Q1222" s="236">
        <v>0</v>
      </c>
      <c r="R1222" s="236">
        <f>Q1222*H1222</f>
        <v>0</v>
      </c>
      <c r="S1222" s="236">
        <v>0</v>
      </c>
      <c r="T1222" s="237">
        <f>S1222*H1222</f>
        <v>0</v>
      </c>
      <c r="U1222" s="39"/>
      <c r="V1222" s="39"/>
      <c r="W1222" s="39"/>
      <c r="X1222" s="39"/>
      <c r="Y1222" s="39"/>
      <c r="Z1222" s="39"/>
      <c r="AA1222" s="39"/>
      <c r="AB1222" s="39"/>
      <c r="AC1222" s="39"/>
      <c r="AD1222" s="39"/>
      <c r="AE1222" s="39"/>
      <c r="AR1222" s="238" t="s">
        <v>284</v>
      </c>
      <c r="AT1222" s="238" t="s">
        <v>167</v>
      </c>
      <c r="AU1222" s="238" t="s">
        <v>87</v>
      </c>
      <c r="AY1222" s="18" t="s">
        <v>165</v>
      </c>
      <c r="BE1222" s="239">
        <f>IF(N1222="základní",J1222,0)</f>
        <v>0</v>
      </c>
      <c r="BF1222" s="239">
        <f>IF(N1222="snížená",J1222,0)</f>
        <v>0</v>
      </c>
      <c r="BG1222" s="239">
        <f>IF(N1222="zákl. přenesená",J1222,0)</f>
        <v>0</v>
      </c>
      <c r="BH1222" s="239">
        <f>IF(N1222="sníž. přenesená",J1222,0)</f>
        <v>0</v>
      </c>
      <c r="BI1222" s="239">
        <f>IF(N1222="nulová",J1222,0)</f>
        <v>0</v>
      </c>
      <c r="BJ1222" s="18" t="s">
        <v>85</v>
      </c>
      <c r="BK1222" s="239">
        <f>ROUND(I1222*H1222,2)</f>
        <v>0</v>
      </c>
      <c r="BL1222" s="18" t="s">
        <v>284</v>
      </c>
      <c r="BM1222" s="238" t="s">
        <v>1254</v>
      </c>
    </row>
    <row r="1223" s="13" customFormat="1">
      <c r="A1223" s="13"/>
      <c r="B1223" s="240"/>
      <c r="C1223" s="241"/>
      <c r="D1223" s="242" t="s">
        <v>174</v>
      </c>
      <c r="E1223" s="243" t="s">
        <v>1</v>
      </c>
      <c r="F1223" s="244" t="s">
        <v>558</v>
      </c>
      <c r="G1223" s="241"/>
      <c r="H1223" s="243" t="s">
        <v>1</v>
      </c>
      <c r="I1223" s="245"/>
      <c r="J1223" s="241"/>
      <c r="K1223" s="241"/>
      <c r="L1223" s="246"/>
      <c r="M1223" s="247"/>
      <c r="N1223" s="248"/>
      <c r="O1223" s="248"/>
      <c r="P1223" s="248"/>
      <c r="Q1223" s="248"/>
      <c r="R1223" s="248"/>
      <c r="S1223" s="248"/>
      <c r="T1223" s="249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50" t="s">
        <v>174</v>
      </c>
      <c r="AU1223" s="250" t="s">
        <v>87</v>
      </c>
      <c r="AV1223" s="13" t="s">
        <v>85</v>
      </c>
      <c r="AW1223" s="13" t="s">
        <v>34</v>
      </c>
      <c r="AX1223" s="13" t="s">
        <v>78</v>
      </c>
      <c r="AY1223" s="250" t="s">
        <v>165</v>
      </c>
    </row>
    <row r="1224" s="13" customFormat="1">
      <c r="A1224" s="13"/>
      <c r="B1224" s="240"/>
      <c r="C1224" s="241"/>
      <c r="D1224" s="242" t="s">
        <v>174</v>
      </c>
      <c r="E1224" s="243" t="s">
        <v>1</v>
      </c>
      <c r="F1224" s="244" t="s">
        <v>176</v>
      </c>
      <c r="G1224" s="241"/>
      <c r="H1224" s="243" t="s">
        <v>1</v>
      </c>
      <c r="I1224" s="245"/>
      <c r="J1224" s="241"/>
      <c r="K1224" s="241"/>
      <c r="L1224" s="246"/>
      <c r="M1224" s="247"/>
      <c r="N1224" s="248"/>
      <c r="O1224" s="248"/>
      <c r="P1224" s="248"/>
      <c r="Q1224" s="248"/>
      <c r="R1224" s="248"/>
      <c r="S1224" s="248"/>
      <c r="T1224" s="249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50" t="s">
        <v>174</v>
      </c>
      <c r="AU1224" s="250" t="s">
        <v>87</v>
      </c>
      <c r="AV1224" s="13" t="s">
        <v>85</v>
      </c>
      <c r="AW1224" s="13" t="s">
        <v>34</v>
      </c>
      <c r="AX1224" s="13" t="s">
        <v>78</v>
      </c>
      <c r="AY1224" s="250" t="s">
        <v>165</v>
      </c>
    </row>
    <row r="1225" s="14" customFormat="1">
      <c r="A1225" s="14"/>
      <c r="B1225" s="251"/>
      <c r="C1225" s="252"/>
      <c r="D1225" s="242" t="s">
        <v>174</v>
      </c>
      <c r="E1225" s="253" t="s">
        <v>1</v>
      </c>
      <c r="F1225" s="254" t="s">
        <v>1255</v>
      </c>
      <c r="G1225" s="252"/>
      <c r="H1225" s="255">
        <v>13.791</v>
      </c>
      <c r="I1225" s="256"/>
      <c r="J1225" s="252"/>
      <c r="K1225" s="252"/>
      <c r="L1225" s="257"/>
      <c r="M1225" s="258"/>
      <c r="N1225" s="259"/>
      <c r="O1225" s="259"/>
      <c r="P1225" s="259"/>
      <c r="Q1225" s="259"/>
      <c r="R1225" s="259"/>
      <c r="S1225" s="259"/>
      <c r="T1225" s="260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61" t="s">
        <v>174</v>
      </c>
      <c r="AU1225" s="261" t="s">
        <v>87</v>
      </c>
      <c r="AV1225" s="14" t="s">
        <v>87</v>
      </c>
      <c r="AW1225" s="14" t="s">
        <v>34</v>
      </c>
      <c r="AX1225" s="14" t="s">
        <v>78</v>
      </c>
      <c r="AY1225" s="261" t="s">
        <v>165</v>
      </c>
    </row>
    <row r="1226" s="14" customFormat="1">
      <c r="A1226" s="14"/>
      <c r="B1226" s="251"/>
      <c r="C1226" s="252"/>
      <c r="D1226" s="242" t="s">
        <v>174</v>
      </c>
      <c r="E1226" s="253" t="s">
        <v>1</v>
      </c>
      <c r="F1226" s="254" t="s">
        <v>1256</v>
      </c>
      <c r="G1226" s="252"/>
      <c r="H1226" s="255">
        <v>7.742</v>
      </c>
      <c r="I1226" s="256"/>
      <c r="J1226" s="252"/>
      <c r="K1226" s="252"/>
      <c r="L1226" s="257"/>
      <c r="M1226" s="258"/>
      <c r="N1226" s="259"/>
      <c r="O1226" s="259"/>
      <c r="P1226" s="259"/>
      <c r="Q1226" s="259"/>
      <c r="R1226" s="259"/>
      <c r="S1226" s="259"/>
      <c r="T1226" s="260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61" t="s">
        <v>174</v>
      </c>
      <c r="AU1226" s="261" t="s">
        <v>87</v>
      </c>
      <c r="AV1226" s="14" t="s">
        <v>87</v>
      </c>
      <c r="AW1226" s="14" t="s">
        <v>34</v>
      </c>
      <c r="AX1226" s="14" t="s">
        <v>78</v>
      </c>
      <c r="AY1226" s="261" t="s">
        <v>165</v>
      </c>
    </row>
    <row r="1227" s="14" customFormat="1">
      <c r="A1227" s="14"/>
      <c r="B1227" s="251"/>
      <c r="C1227" s="252"/>
      <c r="D1227" s="242" t="s">
        <v>174</v>
      </c>
      <c r="E1227" s="253" t="s">
        <v>1</v>
      </c>
      <c r="F1227" s="254" t="s">
        <v>1257</v>
      </c>
      <c r="G1227" s="252"/>
      <c r="H1227" s="255">
        <v>4.8010000000000002</v>
      </c>
      <c r="I1227" s="256"/>
      <c r="J1227" s="252"/>
      <c r="K1227" s="252"/>
      <c r="L1227" s="257"/>
      <c r="M1227" s="258"/>
      <c r="N1227" s="259"/>
      <c r="O1227" s="259"/>
      <c r="P1227" s="259"/>
      <c r="Q1227" s="259"/>
      <c r="R1227" s="259"/>
      <c r="S1227" s="259"/>
      <c r="T1227" s="260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61" t="s">
        <v>174</v>
      </c>
      <c r="AU1227" s="261" t="s">
        <v>87</v>
      </c>
      <c r="AV1227" s="14" t="s">
        <v>87</v>
      </c>
      <c r="AW1227" s="14" t="s">
        <v>34</v>
      </c>
      <c r="AX1227" s="14" t="s">
        <v>78</v>
      </c>
      <c r="AY1227" s="261" t="s">
        <v>165</v>
      </c>
    </row>
    <row r="1228" s="14" customFormat="1">
      <c r="A1228" s="14"/>
      <c r="B1228" s="251"/>
      <c r="C1228" s="252"/>
      <c r="D1228" s="242" t="s">
        <v>174</v>
      </c>
      <c r="E1228" s="253" t="s">
        <v>1</v>
      </c>
      <c r="F1228" s="254" t="s">
        <v>1258</v>
      </c>
      <c r="G1228" s="252"/>
      <c r="H1228" s="255">
        <v>6.5049999999999999</v>
      </c>
      <c r="I1228" s="256"/>
      <c r="J1228" s="252"/>
      <c r="K1228" s="252"/>
      <c r="L1228" s="257"/>
      <c r="M1228" s="258"/>
      <c r="N1228" s="259"/>
      <c r="O1228" s="259"/>
      <c r="P1228" s="259"/>
      <c r="Q1228" s="259"/>
      <c r="R1228" s="259"/>
      <c r="S1228" s="259"/>
      <c r="T1228" s="260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61" t="s">
        <v>174</v>
      </c>
      <c r="AU1228" s="261" t="s">
        <v>87</v>
      </c>
      <c r="AV1228" s="14" t="s">
        <v>87</v>
      </c>
      <c r="AW1228" s="14" t="s">
        <v>34</v>
      </c>
      <c r="AX1228" s="14" t="s">
        <v>78</v>
      </c>
      <c r="AY1228" s="261" t="s">
        <v>165</v>
      </c>
    </row>
    <row r="1229" s="14" customFormat="1">
      <c r="A1229" s="14"/>
      <c r="B1229" s="251"/>
      <c r="C1229" s="252"/>
      <c r="D1229" s="242" t="s">
        <v>174</v>
      </c>
      <c r="E1229" s="253" t="s">
        <v>1</v>
      </c>
      <c r="F1229" s="254" t="s">
        <v>1259</v>
      </c>
      <c r="G1229" s="252"/>
      <c r="H1229" s="255">
        <v>-14.645</v>
      </c>
      <c r="I1229" s="256"/>
      <c r="J1229" s="252"/>
      <c r="K1229" s="252"/>
      <c r="L1229" s="257"/>
      <c r="M1229" s="258"/>
      <c r="N1229" s="259"/>
      <c r="O1229" s="259"/>
      <c r="P1229" s="259"/>
      <c r="Q1229" s="259"/>
      <c r="R1229" s="259"/>
      <c r="S1229" s="259"/>
      <c r="T1229" s="260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61" t="s">
        <v>174</v>
      </c>
      <c r="AU1229" s="261" t="s">
        <v>87</v>
      </c>
      <c r="AV1229" s="14" t="s">
        <v>87</v>
      </c>
      <c r="AW1229" s="14" t="s">
        <v>34</v>
      </c>
      <c r="AX1229" s="14" t="s">
        <v>78</v>
      </c>
      <c r="AY1229" s="261" t="s">
        <v>165</v>
      </c>
    </row>
    <row r="1230" s="13" customFormat="1">
      <c r="A1230" s="13"/>
      <c r="B1230" s="240"/>
      <c r="C1230" s="241"/>
      <c r="D1230" s="242" t="s">
        <v>174</v>
      </c>
      <c r="E1230" s="243" t="s">
        <v>1</v>
      </c>
      <c r="F1230" s="244" t="s">
        <v>202</v>
      </c>
      <c r="G1230" s="241"/>
      <c r="H1230" s="243" t="s">
        <v>1</v>
      </c>
      <c r="I1230" s="245"/>
      <c r="J1230" s="241"/>
      <c r="K1230" s="241"/>
      <c r="L1230" s="246"/>
      <c r="M1230" s="247"/>
      <c r="N1230" s="248"/>
      <c r="O1230" s="248"/>
      <c r="P1230" s="248"/>
      <c r="Q1230" s="248"/>
      <c r="R1230" s="248"/>
      <c r="S1230" s="248"/>
      <c r="T1230" s="249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50" t="s">
        <v>174</v>
      </c>
      <c r="AU1230" s="250" t="s">
        <v>87</v>
      </c>
      <c r="AV1230" s="13" t="s">
        <v>85</v>
      </c>
      <c r="AW1230" s="13" t="s">
        <v>34</v>
      </c>
      <c r="AX1230" s="13" t="s">
        <v>78</v>
      </c>
      <c r="AY1230" s="250" t="s">
        <v>165</v>
      </c>
    </row>
    <row r="1231" s="14" customFormat="1">
      <c r="A1231" s="14"/>
      <c r="B1231" s="251"/>
      <c r="C1231" s="252"/>
      <c r="D1231" s="242" t="s">
        <v>174</v>
      </c>
      <c r="E1231" s="253" t="s">
        <v>1</v>
      </c>
      <c r="F1231" s="254" t="s">
        <v>1260</v>
      </c>
      <c r="G1231" s="252"/>
      <c r="H1231" s="255">
        <v>202.618</v>
      </c>
      <c r="I1231" s="256"/>
      <c r="J1231" s="252"/>
      <c r="K1231" s="252"/>
      <c r="L1231" s="257"/>
      <c r="M1231" s="258"/>
      <c r="N1231" s="259"/>
      <c r="O1231" s="259"/>
      <c r="P1231" s="259"/>
      <c r="Q1231" s="259"/>
      <c r="R1231" s="259"/>
      <c r="S1231" s="259"/>
      <c r="T1231" s="260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61" t="s">
        <v>174</v>
      </c>
      <c r="AU1231" s="261" t="s">
        <v>87</v>
      </c>
      <c r="AV1231" s="14" t="s">
        <v>87</v>
      </c>
      <c r="AW1231" s="14" t="s">
        <v>34</v>
      </c>
      <c r="AX1231" s="14" t="s">
        <v>78</v>
      </c>
      <c r="AY1231" s="261" t="s">
        <v>165</v>
      </c>
    </row>
    <row r="1232" s="14" customFormat="1">
      <c r="A1232" s="14"/>
      <c r="B1232" s="251"/>
      <c r="C1232" s="252"/>
      <c r="D1232" s="242" t="s">
        <v>174</v>
      </c>
      <c r="E1232" s="253" t="s">
        <v>1</v>
      </c>
      <c r="F1232" s="254" t="s">
        <v>1261</v>
      </c>
      <c r="G1232" s="252"/>
      <c r="H1232" s="255">
        <v>-113.489</v>
      </c>
      <c r="I1232" s="256"/>
      <c r="J1232" s="252"/>
      <c r="K1232" s="252"/>
      <c r="L1232" s="257"/>
      <c r="M1232" s="258"/>
      <c r="N1232" s="259"/>
      <c r="O1232" s="259"/>
      <c r="P1232" s="259"/>
      <c r="Q1232" s="259"/>
      <c r="R1232" s="259"/>
      <c r="S1232" s="259"/>
      <c r="T1232" s="260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61" t="s">
        <v>174</v>
      </c>
      <c r="AU1232" s="261" t="s">
        <v>87</v>
      </c>
      <c r="AV1232" s="14" t="s">
        <v>87</v>
      </c>
      <c r="AW1232" s="14" t="s">
        <v>34</v>
      </c>
      <c r="AX1232" s="14" t="s">
        <v>78</v>
      </c>
      <c r="AY1232" s="261" t="s">
        <v>165</v>
      </c>
    </row>
    <row r="1233" s="14" customFormat="1">
      <c r="A1233" s="14"/>
      <c r="B1233" s="251"/>
      <c r="C1233" s="252"/>
      <c r="D1233" s="242" t="s">
        <v>174</v>
      </c>
      <c r="E1233" s="253" t="s">
        <v>1</v>
      </c>
      <c r="F1233" s="254" t="s">
        <v>1262</v>
      </c>
      <c r="G1233" s="252"/>
      <c r="H1233" s="255">
        <v>105.74500000000001</v>
      </c>
      <c r="I1233" s="256"/>
      <c r="J1233" s="252"/>
      <c r="K1233" s="252"/>
      <c r="L1233" s="257"/>
      <c r="M1233" s="258"/>
      <c r="N1233" s="259"/>
      <c r="O1233" s="259"/>
      <c r="P1233" s="259"/>
      <c r="Q1233" s="259"/>
      <c r="R1233" s="259"/>
      <c r="S1233" s="259"/>
      <c r="T1233" s="260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61" t="s">
        <v>174</v>
      </c>
      <c r="AU1233" s="261" t="s">
        <v>87</v>
      </c>
      <c r="AV1233" s="14" t="s">
        <v>87</v>
      </c>
      <c r="AW1233" s="14" t="s">
        <v>34</v>
      </c>
      <c r="AX1233" s="14" t="s">
        <v>78</v>
      </c>
      <c r="AY1233" s="261" t="s">
        <v>165</v>
      </c>
    </row>
    <row r="1234" s="14" customFormat="1">
      <c r="A1234" s="14"/>
      <c r="B1234" s="251"/>
      <c r="C1234" s="252"/>
      <c r="D1234" s="242" t="s">
        <v>174</v>
      </c>
      <c r="E1234" s="253" t="s">
        <v>1</v>
      </c>
      <c r="F1234" s="254" t="s">
        <v>1263</v>
      </c>
      <c r="G1234" s="252"/>
      <c r="H1234" s="255">
        <v>-32.543999999999997</v>
      </c>
      <c r="I1234" s="256"/>
      <c r="J1234" s="252"/>
      <c r="K1234" s="252"/>
      <c r="L1234" s="257"/>
      <c r="M1234" s="258"/>
      <c r="N1234" s="259"/>
      <c r="O1234" s="259"/>
      <c r="P1234" s="259"/>
      <c r="Q1234" s="259"/>
      <c r="R1234" s="259"/>
      <c r="S1234" s="259"/>
      <c r="T1234" s="260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61" t="s">
        <v>174</v>
      </c>
      <c r="AU1234" s="261" t="s">
        <v>87</v>
      </c>
      <c r="AV1234" s="14" t="s">
        <v>87</v>
      </c>
      <c r="AW1234" s="14" t="s">
        <v>34</v>
      </c>
      <c r="AX1234" s="14" t="s">
        <v>78</v>
      </c>
      <c r="AY1234" s="261" t="s">
        <v>165</v>
      </c>
    </row>
    <row r="1235" s="13" customFormat="1">
      <c r="A1235" s="13"/>
      <c r="B1235" s="240"/>
      <c r="C1235" s="241"/>
      <c r="D1235" s="242" t="s">
        <v>174</v>
      </c>
      <c r="E1235" s="243" t="s">
        <v>1</v>
      </c>
      <c r="F1235" s="244" t="s">
        <v>206</v>
      </c>
      <c r="G1235" s="241"/>
      <c r="H1235" s="243" t="s">
        <v>1</v>
      </c>
      <c r="I1235" s="245"/>
      <c r="J1235" s="241"/>
      <c r="K1235" s="241"/>
      <c r="L1235" s="246"/>
      <c r="M1235" s="247"/>
      <c r="N1235" s="248"/>
      <c r="O1235" s="248"/>
      <c r="P1235" s="248"/>
      <c r="Q1235" s="248"/>
      <c r="R1235" s="248"/>
      <c r="S1235" s="248"/>
      <c r="T1235" s="249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50" t="s">
        <v>174</v>
      </c>
      <c r="AU1235" s="250" t="s">
        <v>87</v>
      </c>
      <c r="AV1235" s="13" t="s">
        <v>85</v>
      </c>
      <c r="AW1235" s="13" t="s">
        <v>34</v>
      </c>
      <c r="AX1235" s="13" t="s">
        <v>78</v>
      </c>
      <c r="AY1235" s="250" t="s">
        <v>165</v>
      </c>
    </row>
    <row r="1236" s="14" customFormat="1">
      <c r="A1236" s="14"/>
      <c r="B1236" s="251"/>
      <c r="C1236" s="252"/>
      <c r="D1236" s="242" t="s">
        <v>174</v>
      </c>
      <c r="E1236" s="253" t="s">
        <v>1</v>
      </c>
      <c r="F1236" s="254" t="s">
        <v>1264</v>
      </c>
      <c r="G1236" s="252"/>
      <c r="H1236" s="255">
        <v>220.72200000000001</v>
      </c>
      <c r="I1236" s="256"/>
      <c r="J1236" s="252"/>
      <c r="K1236" s="252"/>
      <c r="L1236" s="257"/>
      <c r="M1236" s="258"/>
      <c r="N1236" s="259"/>
      <c r="O1236" s="259"/>
      <c r="P1236" s="259"/>
      <c r="Q1236" s="259"/>
      <c r="R1236" s="259"/>
      <c r="S1236" s="259"/>
      <c r="T1236" s="260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61" t="s">
        <v>174</v>
      </c>
      <c r="AU1236" s="261" t="s">
        <v>87</v>
      </c>
      <c r="AV1236" s="14" t="s">
        <v>87</v>
      </c>
      <c r="AW1236" s="14" t="s">
        <v>34</v>
      </c>
      <c r="AX1236" s="14" t="s">
        <v>78</v>
      </c>
      <c r="AY1236" s="261" t="s">
        <v>165</v>
      </c>
    </row>
    <row r="1237" s="14" customFormat="1">
      <c r="A1237" s="14"/>
      <c r="B1237" s="251"/>
      <c r="C1237" s="252"/>
      <c r="D1237" s="242" t="s">
        <v>174</v>
      </c>
      <c r="E1237" s="253" t="s">
        <v>1</v>
      </c>
      <c r="F1237" s="254" t="s">
        <v>1265</v>
      </c>
      <c r="G1237" s="252"/>
      <c r="H1237" s="255">
        <v>-128.23400000000001</v>
      </c>
      <c r="I1237" s="256"/>
      <c r="J1237" s="252"/>
      <c r="K1237" s="252"/>
      <c r="L1237" s="257"/>
      <c r="M1237" s="258"/>
      <c r="N1237" s="259"/>
      <c r="O1237" s="259"/>
      <c r="P1237" s="259"/>
      <c r="Q1237" s="259"/>
      <c r="R1237" s="259"/>
      <c r="S1237" s="259"/>
      <c r="T1237" s="260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61" t="s">
        <v>174</v>
      </c>
      <c r="AU1237" s="261" t="s">
        <v>87</v>
      </c>
      <c r="AV1237" s="14" t="s">
        <v>87</v>
      </c>
      <c r="AW1237" s="14" t="s">
        <v>34</v>
      </c>
      <c r="AX1237" s="14" t="s">
        <v>78</v>
      </c>
      <c r="AY1237" s="261" t="s">
        <v>165</v>
      </c>
    </row>
    <row r="1238" s="13" customFormat="1">
      <c r="A1238" s="13"/>
      <c r="B1238" s="240"/>
      <c r="C1238" s="241"/>
      <c r="D1238" s="242" t="s">
        <v>174</v>
      </c>
      <c r="E1238" s="243" t="s">
        <v>1</v>
      </c>
      <c r="F1238" s="244" t="s">
        <v>200</v>
      </c>
      <c r="G1238" s="241"/>
      <c r="H1238" s="243" t="s">
        <v>1</v>
      </c>
      <c r="I1238" s="245"/>
      <c r="J1238" s="241"/>
      <c r="K1238" s="241"/>
      <c r="L1238" s="246"/>
      <c r="M1238" s="247"/>
      <c r="N1238" s="248"/>
      <c r="O1238" s="248"/>
      <c r="P1238" s="248"/>
      <c r="Q1238" s="248"/>
      <c r="R1238" s="248"/>
      <c r="S1238" s="248"/>
      <c r="T1238" s="249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50" t="s">
        <v>174</v>
      </c>
      <c r="AU1238" s="250" t="s">
        <v>87</v>
      </c>
      <c r="AV1238" s="13" t="s">
        <v>85</v>
      </c>
      <c r="AW1238" s="13" t="s">
        <v>34</v>
      </c>
      <c r="AX1238" s="13" t="s">
        <v>78</v>
      </c>
      <c r="AY1238" s="250" t="s">
        <v>165</v>
      </c>
    </row>
    <row r="1239" s="13" customFormat="1">
      <c r="A1239" s="13"/>
      <c r="B1239" s="240"/>
      <c r="C1239" s="241"/>
      <c r="D1239" s="242" t="s">
        <v>174</v>
      </c>
      <c r="E1239" s="243" t="s">
        <v>1</v>
      </c>
      <c r="F1239" s="244" t="s">
        <v>201</v>
      </c>
      <c r="G1239" s="241"/>
      <c r="H1239" s="243" t="s">
        <v>1</v>
      </c>
      <c r="I1239" s="245"/>
      <c r="J1239" s="241"/>
      <c r="K1239" s="241"/>
      <c r="L1239" s="246"/>
      <c r="M1239" s="247"/>
      <c r="N1239" s="248"/>
      <c r="O1239" s="248"/>
      <c r="P1239" s="248"/>
      <c r="Q1239" s="248"/>
      <c r="R1239" s="248"/>
      <c r="S1239" s="248"/>
      <c r="T1239" s="249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50" t="s">
        <v>174</v>
      </c>
      <c r="AU1239" s="250" t="s">
        <v>87</v>
      </c>
      <c r="AV1239" s="13" t="s">
        <v>85</v>
      </c>
      <c r="AW1239" s="13" t="s">
        <v>34</v>
      </c>
      <c r="AX1239" s="13" t="s">
        <v>78</v>
      </c>
      <c r="AY1239" s="250" t="s">
        <v>165</v>
      </c>
    </row>
    <row r="1240" s="13" customFormat="1">
      <c r="A1240" s="13"/>
      <c r="B1240" s="240"/>
      <c r="C1240" s="241"/>
      <c r="D1240" s="242" t="s">
        <v>174</v>
      </c>
      <c r="E1240" s="243" t="s">
        <v>1</v>
      </c>
      <c r="F1240" s="244" t="s">
        <v>202</v>
      </c>
      <c r="G1240" s="241"/>
      <c r="H1240" s="243" t="s">
        <v>1</v>
      </c>
      <c r="I1240" s="245"/>
      <c r="J1240" s="241"/>
      <c r="K1240" s="241"/>
      <c r="L1240" s="246"/>
      <c r="M1240" s="247"/>
      <c r="N1240" s="248"/>
      <c r="O1240" s="248"/>
      <c r="P1240" s="248"/>
      <c r="Q1240" s="248"/>
      <c r="R1240" s="248"/>
      <c r="S1240" s="248"/>
      <c r="T1240" s="249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50" t="s">
        <v>174</v>
      </c>
      <c r="AU1240" s="250" t="s">
        <v>87</v>
      </c>
      <c r="AV1240" s="13" t="s">
        <v>85</v>
      </c>
      <c r="AW1240" s="13" t="s">
        <v>34</v>
      </c>
      <c r="AX1240" s="13" t="s">
        <v>78</v>
      </c>
      <c r="AY1240" s="250" t="s">
        <v>165</v>
      </c>
    </row>
    <row r="1241" s="14" customFormat="1">
      <c r="A1241" s="14"/>
      <c r="B1241" s="251"/>
      <c r="C1241" s="252"/>
      <c r="D1241" s="242" t="s">
        <v>174</v>
      </c>
      <c r="E1241" s="253" t="s">
        <v>1</v>
      </c>
      <c r="F1241" s="254" t="s">
        <v>203</v>
      </c>
      <c r="G1241" s="252"/>
      <c r="H1241" s="255">
        <v>2.036</v>
      </c>
      <c r="I1241" s="256"/>
      <c r="J1241" s="252"/>
      <c r="K1241" s="252"/>
      <c r="L1241" s="257"/>
      <c r="M1241" s="258"/>
      <c r="N1241" s="259"/>
      <c r="O1241" s="259"/>
      <c r="P1241" s="259"/>
      <c r="Q1241" s="259"/>
      <c r="R1241" s="259"/>
      <c r="S1241" s="259"/>
      <c r="T1241" s="260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61" t="s">
        <v>174</v>
      </c>
      <c r="AU1241" s="261" t="s">
        <v>87</v>
      </c>
      <c r="AV1241" s="14" t="s">
        <v>87</v>
      </c>
      <c r="AW1241" s="14" t="s">
        <v>34</v>
      </c>
      <c r="AX1241" s="14" t="s">
        <v>78</v>
      </c>
      <c r="AY1241" s="261" t="s">
        <v>165</v>
      </c>
    </row>
    <row r="1242" s="14" customFormat="1">
      <c r="A1242" s="14"/>
      <c r="B1242" s="251"/>
      <c r="C1242" s="252"/>
      <c r="D1242" s="242" t="s">
        <v>174</v>
      </c>
      <c r="E1242" s="253" t="s">
        <v>1</v>
      </c>
      <c r="F1242" s="254" t="s">
        <v>204</v>
      </c>
      <c r="G1242" s="252"/>
      <c r="H1242" s="255">
        <v>1.256</v>
      </c>
      <c r="I1242" s="256"/>
      <c r="J1242" s="252"/>
      <c r="K1242" s="252"/>
      <c r="L1242" s="257"/>
      <c r="M1242" s="258"/>
      <c r="N1242" s="259"/>
      <c r="O1242" s="259"/>
      <c r="P1242" s="259"/>
      <c r="Q1242" s="259"/>
      <c r="R1242" s="259"/>
      <c r="S1242" s="259"/>
      <c r="T1242" s="260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61" t="s">
        <v>174</v>
      </c>
      <c r="AU1242" s="261" t="s">
        <v>87</v>
      </c>
      <c r="AV1242" s="14" t="s">
        <v>87</v>
      </c>
      <c r="AW1242" s="14" t="s">
        <v>34</v>
      </c>
      <c r="AX1242" s="14" t="s">
        <v>78</v>
      </c>
      <c r="AY1242" s="261" t="s">
        <v>165</v>
      </c>
    </row>
    <row r="1243" s="14" customFormat="1">
      <c r="A1243" s="14"/>
      <c r="B1243" s="251"/>
      <c r="C1243" s="252"/>
      <c r="D1243" s="242" t="s">
        <v>174</v>
      </c>
      <c r="E1243" s="253" t="s">
        <v>1</v>
      </c>
      <c r="F1243" s="254" t="s">
        <v>205</v>
      </c>
      <c r="G1243" s="252"/>
      <c r="H1243" s="255">
        <v>1.268</v>
      </c>
      <c r="I1243" s="256"/>
      <c r="J1243" s="252"/>
      <c r="K1243" s="252"/>
      <c r="L1243" s="257"/>
      <c r="M1243" s="258"/>
      <c r="N1243" s="259"/>
      <c r="O1243" s="259"/>
      <c r="P1243" s="259"/>
      <c r="Q1243" s="259"/>
      <c r="R1243" s="259"/>
      <c r="S1243" s="259"/>
      <c r="T1243" s="260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61" t="s">
        <v>174</v>
      </c>
      <c r="AU1243" s="261" t="s">
        <v>87</v>
      </c>
      <c r="AV1243" s="14" t="s">
        <v>87</v>
      </c>
      <c r="AW1243" s="14" t="s">
        <v>34</v>
      </c>
      <c r="AX1243" s="14" t="s">
        <v>78</v>
      </c>
      <c r="AY1243" s="261" t="s">
        <v>165</v>
      </c>
    </row>
    <row r="1244" s="13" customFormat="1">
      <c r="A1244" s="13"/>
      <c r="B1244" s="240"/>
      <c r="C1244" s="241"/>
      <c r="D1244" s="242" t="s">
        <v>174</v>
      </c>
      <c r="E1244" s="243" t="s">
        <v>1</v>
      </c>
      <c r="F1244" s="244" t="s">
        <v>206</v>
      </c>
      <c r="G1244" s="241"/>
      <c r="H1244" s="243" t="s">
        <v>1</v>
      </c>
      <c r="I1244" s="245"/>
      <c r="J1244" s="241"/>
      <c r="K1244" s="241"/>
      <c r="L1244" s="246"/>
      <c r="M1244" s="247"/>
      <c r="N1244" s="248"/>
      <c r="O1244" s="248"/>
      <c r="P1244" s="248"/>
      <c r="Q1244" s="248"/>
      <c r="R1244" s="248"/>
      <c r="S1244" s="248"/>
      <c r="T1244" s="249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250" t="s">
        <v>174</v>
      </c>
      <c r="AU1244" s="250" t="s">
        <v>87</v>
      </c>
      <c r="AV1244" s="13" t="s">
        <v>85</v>
      </c>
      <c r="AW1244" s="13" t="s">
        <v>34</v>
      </c>
      <c r="AX1244" s="13" t="s">
        <v>78</v>
      </c>
      <c r="AY1244" s="250" t="s">
        <v>165</v>
      </c>
    </row>
    <row r="1245" s="14" customFormat="1">
      <c r="A1245" s="14"/>
      <c r="B1245" s="251"/>
      <c r="C1245" s="252"/>
      <c r="D1245" s="242" t="s">
        <v>174</v>
      </c>
      <c r="E1245" s="253" t="s">
        <v>1</v>
      </c>
      <c r="F1245" s="254" t="s">
        <v>207</v>
      </c>
      <c r="G1245" s="252"/>
      <c r="H1245" s="255">
        <v>2.032</v>
      </c>
      <c r="I1245" s="256"/>
      <c r="J1245" s="252"/>
      <c r="K1245" s="252"/>
      <c r="L1245" s="257"/>
      <c r="M1245" s="258"/>
      <c r="N1245" s="259"/>
      <c r="O1245" s="259"/>
      <c r="P1245" s="259"/>
      <c r="Q1245" s="259"/>
      <c r="R1245" s="259"/>
      <c r="S1245" s="259"/>
      <c r="T1245" s="260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T1245" s="261" t="s">
        <v>174</v>
      </c>
      <c r="AU1245" s="261" t="s">
        <v>87</v>
      </c>
      <c r="AV1245" s="14" t="s">
        <v>87</v>
      </c>
      <c r="AW1245" s="14" t="s">
        <v>34</v>
      </c>
      <c r="AX1245" s="14" t="s">
        <v>78</v>
      </c>
      <c r="AY1245" s="261" t="s">
        <v>165</v>
      </c>
    </row>
    <row r="1246" s="14" customFormat="1">
      <c r="A1246" s="14"/>
      <c r="B1246" s="251"/>
      <c r="C1246" s="252"/>
      <c r="D1246" s="242" t="s">
        <v>174</v>
      </c>
      <c r="E1246" s="253" t="s">
        <v>1</v>
      </c>
      <c r="F1246" s="254" t="s">
        <v>208</v>
      </c>
      <c r="G1246" s="252"/>
      <c r="H1246" s="255">
        <v>2.54</v>
      </c>
      <c r="I1246" s="256"/>
      <c r="J1246" s="252"/>
      <c r="K1246" s="252"/>
      <c r="L1246" s="257"/>
      <c r="M1246" s="258"/>
      <c r="N1246" s="259"/>
      <c r="O1246" s="259"/>
      <c r="P1246" s="259"/>
      <c r="Q1246" s="259"/>
      <c r="R1246" s="259"/>
      <c r="S1246" s="259"/>
      <c r="T1246" s="260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61" t="s">
        <v>174</v>
      </c>
      <c r="AU1246" s="261" t="s">
        <v>87</v>
      </c>
      <c r="AV1246" s="14" t="s">
        <v>87</v>
      </c>
      <c r="AW1246" s="14" t="s">
        <v>34</v>
      </c>
      <c r="AX1246" s="14" t="s">
        <v>78</v>
      </c>
      <c r="AY1246" s="261" t="s">
        <v>165</v>
      </c>
    </row>
    <row r="1247" s="13" customFormat="1">
      <c r="A1247" s="13"/>
      <c r="B1247" s="240"/>
      <c r="C1247" s="241"/>
      <c r="D1247" s="242" t="s">
        <v>174</v>
      </c>
      <c r="E1247" s="243" t="s">
        <v>1</v>
      </c>
      <c r="F1247" s="244" t="s">
        <v>597</v>
      </c>
      <c r="G1247" s="241"/>
      <c r="H1247" s="243" t="s">
        <v>1</v>
      </c>
      <c r="I1247" s="245"/>
      <c r="J1247" s="241"/>
      <c r="K1247" s="241"/>
      <c r="L1247" s="246"/>
      <c r="M1247" s="247"/>
      <c r="N1247" s="248"/>
      <c r="O1247" s="248"/>
      <c r="P1247" s="248"/>
      <c r="Q1247" s="248"/>
      <c r="R1247" s="248"/>
      <c r="S1247" s="248"/>
      <c r="T1247" s="249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50" t="s">
        <v>174</v>
      </c>
      <c r="AU1247" s="250" t="s">
        <v>87</v>
      </c>
      <c r="AV1247" s="13" t="s">
        <v>85</v>
      </c>
      <c r="AW1247" s="13" t="s">
        <v>34</v>
      </c>
      <c r="AX1247" s="13" t="s">
        <v>78</v>
      </c>
      <c r="AY1247" s="250" t="s">
        <v>165</v>
      </c>
    </row>
    <row r="1248" s="13" customFormat="1">
      <c r="A1248" s="13"/>
      <c r="B1248" s="240"/>
      <c r="C1248" s="241"/>
      <c r="D1248" s="242" t="s">
        <v>174</v>
      </c>
      <c r="E1248" s="243" t="s">
        <v>1</v>
      </c>
      <c r="F1248" s="244" t="s">
        <v>176</v>
      </c>
      <c r="G1248" s="241"/>
      <c r="H1248" s="243" t="s">
        <v>1</v>
      </c>
      <c r="I1248" s="245"/>
      <c r="J1248" s="241"/>
      <c r="K1248" s="241"/>
      <c r="L1248" s="246"/>
      <c r="M1248" s="247"/>
      <c r="N1248" s="248"/>
      <c r="O1248" s="248"/>
      <c r="P1248" s="248"/>
      <c r="Q1248" s="248"/>
      <c r="R1248" s="248"/>
      <c r="S1248" s="248"/>
      <c r="T1248" s="249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50" t="s">
        <v>174</v>
      </c>
      <c r="AU1248" s="250" t="s">
        <v>87</v>
      </c>
      <c r="AV1248" s="13" t="s">
        <v>85</v>
      </c>
      <c r="AW1248" s="13" t="s">
        <v>34</v>
      </c>
      <c r="AX1248" s="13" t="s">
        <v>78</v>
      </c>
      <c r="AY1248" s="250" t="s">
        <v>165</v>
      </c>
    </row>
    <row r="1249" s="14" customFormat="1">
      <c r="A1249" s="14"/>
      <c r="B1249" s="251"/>
      <c r="C1249" s="252"/>
      <c r="D1249" s="242" t="s">
        <v>174</v>
      </c>
      <c r="E1249" s="253" t="s">
        <v>1</v>
      </c>
      <c r="F1249" s="254" t="s">
        <v>598</v>
      </c>
      <c r="G1249" s="252"/>
      <c r="H1249" s="255">
        <v>0.32600000000000001</v>
      </c>
      <c r="I1249" s="256"/>
      <c r="J1249" s="252"/>
      <c r="K1249" s="252"/>
      <c r="L1249" s="257"/>
      <c r="M1249" s="258"/>
      <c r="N1249" s="259"/>
      <c r="O1249" s="259"/>
      <c r="P1249" s="259"/>
      <c r="Q1249" s="259"/>
      <c r="R1249" s="259"/>
      <c r="S1249" s="259"/>
      <c r="T1249" s="260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61" t="s">
        <v>174</v>
      </c>
      <c r="AU1249" s="261" t="s">
        <v>87</v>
      </c>
      <c r="AV1249" s="14" t="s">
        <v>87</v>
      </c>
      <c r="AW1249" s="14" t="s">
        <v>34</v>
      </c>
      <c r="AX1249" s="14" t="s">
        <v>78</v>
      </c>
      <c r="AY1249" s="261" t="s">
        <v>165</v>
      </c>
    </row>
    <row r="1250" s="13" customFormat="1">
      <c r="A1250" s="13"/>
      <c r="B1250" s="240"/>
      <c r="C1250" s="241"/>
      <c r="D1250" s="242" t="s">
        <v>174</v>
      </c>
      <c r="E1250" s="243" t="s">
        <v>1</v>
      </c>
      <c r="F1250" s="244" t="s">
        <v>202</v>
      </c>
      <c r="G1250" s="241"/>
      <c r="H1250" s="243" t="s">
        <v>1</v>
      </c>
      <c r="I1250" s="245"/>
      <c r="J1250" s="241"/>
      <c r="K1250" s="241"/>
      <c r="L1250" s="246"/>
      <c r="M1250" s="247"/>
      <c r="N1250" s="248"/>
      <c r="O1250" s="248"/>
      <c r="P1250" s="248"/>
      <c r="Q1250" s="248"/>
      <c r="R1250" s="248"/>
      <c r="S1250" s="248"/>
      <c r="T1250" s="249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50" t="s">
        <v>174</v>
      </c>
      <c r="AU1250" s="250" t="s">
        <v>87</v>
      </c>
      <c r="AV1250" s="13" t="s">
        <v>85</v>
      </c>
      <c r="AW1250" s="13" t="s">
        <v>34</v>
      </c>
      <c r="AX1250" s="13" t="s">
        <v>78</v>
      </c>
      <c r="AY1250" s="250" t="s">
        <v>165</v>
      </c>
    </row>
    <row r="1251" s="14" customFormat="1">
      <c r="A1251" s="14"/>
      <c r="B1251" s="251"/>
      <c r="C1251" s="252"/>
      <c r="D1251" s="242" t="s">
        <v>174</v>
      </c>
      <c r="E1251" s="253" t="s">
        <v>1</v>
      </c>
      <c r="F1251" s="254" t="s">
        <v>599</v>
      </c>
      <c r="G1251" s="252"/>
      <c r="H1251" s="255">
        <v>0.41999999999999998</v>
      </c>
      <c r="I1251" s="256"/>
      <c r="J1251" s="252"/>
      <c r="K1251" s="252"/>
      <c r="L1251" s="257"/>
      <c r="M1251" s="258"/>
      <c r="N1251" s="259"/>
      <c r="O1251" s="259"/>
      <c r="P1251" s="259"/>
      <c r="Q1251" s="259"/>
      <c r="R1251" s="259"/>
      <c r="S1251" s="259"/>
      <c r="T1251" s="260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61" t="s">
        <v>174</v>
      </c>
      <c r="AU1251" s="261" t="s">
        <v>87</v>
      </c>
      <c r="AV1251" s="14" t="s">
        <v>87</v>
      </c>
      <c r="AW1251" s="14" t="s">
        <v>34</v>
      </c>
      <c r="AX1251" s="14" t="s">
        <v>78</v>
      </c>
      <c r="AY1251" s="261" t="s">
        <v>165</v>
      </c>
    </row>
    <row r="1252" s="14" customFormat="1">
      <c r="A1252" s="14"/>
      <c r="B1252" s="251"/>
      <c r="C1252" s="252"/>
      <c r="D1252" s="242" t="s">
        <v>174</v>
      </c>
      <c r="E1252" s="253" t="s">
        <v>1</v>
      </c>
      <c r="F1252" s="254" t="s">
        <v>600</v>
      </c>
      <c r="G1252" s="252"/>
      <c r="H1252" s="255">
        <v>0.41799999999999998</v>
      </c>
      <c r="I1252" s="256"/>
      <c r="J1252" s="252"/>
      <c r="K1252" s="252"/>
      <c r="L1252" s="257"/>
      <c r="M1252" s="258"/>
      <c r="N1252" s="259"/>
      <c r="O1252" s="259"/>
      <c r="P1252" s="259"/>
      <c r="Q1252" s="259"/>
      <c r="R1252" s="259"/>
      <c r="S1252" s="259"/>
      <c r="T1252" s="260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61" t="s">
        <v>174</v>
      </c>
      <c r="AU1252" s="261" t="s">
        <v>87</v>
      </c>
      <c r="AV1252" s="14" t="s">
        <v>87</v>
      </c>
      <c r="AW1252" s="14" t="s">
        <v>34</v>
      </c>
      <c r="AX1252" s="14" t="s">
        <v>78</v>
      </c>
      <c r="AY1252" s="261" t="s">
        <v>165</v>
      </c>
    </row>
    <row r="1253" s="13" customFormat="1">
      <c r="A1253" s="13"/>
      <c r="B1253" s="240"/>
      <c r="C1253" s="241"/>
      <c r="D1253" s="242" t="s">
        <v>174</v>
      </c>
      <c r="E1253" s="243" t="s">
        <v>1</v>
      </c>
      <c r="F1253" s="244" t="s">
        <v>601</v>
      </c>
      <c r="G1253" s="241"/>
      <c r="H1253" s="243" t="s">
        <v>1</v>
      </c>
      <c r="I1253" s="245"/>
      <c r="J1253" s="241"/>
      <c r="K1253" s="241"/>
      <c r="L1253" s="246"/>
      <c r="M1253" s="247"/>
      <c r="N1253" s="248"/>
      <c r="O1253" s="248"/>
      <c r="P1253" s="248"/>
      <c r="Q1253" s="248"/>
      <c r="R1253" s="248"/>
      <c r="S1253" s="248"/>
      <c r="T1253" s="249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50" t="s">
        <v>174</v>
      </c>
      <c r="AU1253" s="250" t="s">
        <v>87</v>
      </c>
      <c r="AV1253" s="13" t="s">
        <v>85</v>
      </c>
      <c r="AW1253" s="13" t="s">
        <v>34</v>
      </c>
      <c r="AX1253" s="13" t="s">
        <v>78</v>
      </c>
      <c r="AY1253" s="250" t="s">
        <v>165</v>
      </c>
    </row>
    <row r="1254" s="13" customFormat="1">
      <c r="A1254" s="13"/>
      <c r="B1254" s="240"/>
      <c r="C1254" s="241"/>
      <c r="D1254" s="242" t="s">
        <v>174</v>
      </c>
      <c r="E1254" s="243" t="s">
        <v>1</v>
      </c>
      <c r="F1254" s="244" t="s">
        <v>202</v>
      </c>
      <c r="G1254" s="241"/>
      <c r="H1254" s="243" t="s">
        <v>1</v>
      </c>
      <c r="I1254" s="245"/>
      <c r="J1254" s="241"/>
      <c r="K1254" s="241"/>
      <c r="L1254" s="246"/>
      <c r="M1254" s="247"/>
      <c r="N1254" s="248"/>
      <c r="O1254" s="248"/>
      <c r="P1254" s="248"/>
      <c r="Q1254" s="248"/>
      <c r="R1254" s="248"/>
      <c r="S1254" s="248"/>
      <c r="T1254" s="249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50" t="s">
        <v>174</v>
      </c>
      <c r="AU1254" s="250" t="s">
        <v>87</v>
      </c>
      <c r="AV1254" s="13" t="s">
        <v>85</v>
      </c>
      <c r="AW1254" s="13" t="s">
        <v>34</v>
      </c>
      <c r="AX1254" s="13" t="s">
        <v>78</v>
      </c>
      <c r="AY1254" s="250" t="s">
        <v>165</v>
      </c>
    </row>
    <row r="1255" s="14" customFormat="1">
      <c r="A1255" s="14"/>
      <c r="B1255" s="251"/>
      <c r="C1255" s="252"/>
      <c r="D1255" s="242" t="s">
        <v>174</v>
      </c>
      <c r="E1255" s="253" t="s">
        <v>1</v>
      </c>
      <c r="F1255" s="254" t="s">
        <v>602</v>
      </c>
      <c r="G1255" s="252"/>
      <c r="H1255" s="255">
        <v>0.59999999999999998</v>
      </c>
      <c r="I1255" s="256"/>
      <c r="J1255" s="252"/>
      <c r="K1255" s="252"/>
      <c r="L1255" s="257"/>
      <c r="M1255" s="258"/>
      <c r="N1255" s="259"/>
      <c r="O1255" s="259"/>
      <c r="P1255" s="259"/>
      <c r="Q1255" s="259"/>
      <c r="R1255" s="259"/>
      <c r="S1255" s="259"/>
      <c r="T1255" s="260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61" t="s">
        <v>174</v>
      </c>
      <c r="AU1255" s="261" t="s">
        <v>87</v>
      </c>
      <c r="AV1255" s="14" t="s">
        <v>87</v>
      </c>
      <c r="AW1255" s="14" t="s">
        <v>34</v>
      </c>
      <c r="AX1255" s="14" t="s">
        <v>78</v>
      </c>
      <c r="AY1255" s="261" t="s">
        <v>165</v>
      </c>
    </row>
    <row r="1256" s="14" customFormat="1">
      <c r="A1256" s="14"/>
      <c r="B1256" s="251"/>
      <c r="C1256" s="252"/>
      <c r="D1256" s="242" t="s">
        <v>174</v>
      </c>
      <c r="E1256" s="253" t="s">
        <v>1</v>
      </c>
      <c r="F1256" s="254" t="s">
        <v>603</v>
      </c>
      <c r="G1256" s="252"/>
      <c r="H1256" s="255">
        <v>0.79400000000000004</v>
      </c>
      <c r="I1256" s="256"/>
      <c r="J1256" s="252"/>
      <c r="K1256" s="252"/>
      <c r="L1256" s="257"/>
      <c r="M1256" s="258"/>
      <c r="N1256" s="259"/>
      <c r="O1256" s="259"/>
      <c r="P1256" s="259"/>
      <c r="Q1256" s="259"/>
      <c r="R1256" s="259"/>
      <c r="S1256" s="259"/>
      <c r="T1256" s="260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61" t="s">
        <v>174</v>
      </c>
      <c r="AU1256" s="261" t="s">
        <v>87</v>
      </c>
      <c r="AV1256" s="14" t="s">
        <v>87</v>
      </c>
      <c r="AW1256" s="14" t="s">
        <v>34</v>
      </c>
      <c r="AX1256" s="14" t="s">
        <v>78</v>
      </c>
      <c r="AY1256" s="261" t="s">
        <v>165</v>
      </c>
    </row>
    <row r="1257" s="14" customFormat="1">
      <c r="A1257" s="14"/>
      <c r="B1257" s="251"/>
      <c r="C1257" s="252"/>
      <c r="D1257" s="242" t="s">
        <v>174</v>
      </c>
      <c r="E1257" s="253" t="s">
        <v>1</v>
      </c>
      <c r="F1257" s="254" t="s">
        <v>604</v>
      </c>
      <c r="G1257" s="252"/>
      <c r="H1257" s="255">
        <v>0.79600000000000004</v>
      </c>
      <c r="I1257" s="256"/>
      <c r="J1257" s="252"/>
      <c r="K1257" s="252"/>
      <c r="L1257" s="257"/>
      <c r="M1257" s="258"/>
      <c r="N1257" s="259"/>
      <c r="O1257" s="259"/>
      <c r="P1257" s="259"/>
      <c r="Q1257" s="259"/>
      <c r="R1257" s="259"/>
      <c r="S1257" s="259"/>
      <c r="T1257" s="260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61" t="s">
        <v>174</v>
      </c>
      <c r="AU1257" s="261" t="s">
        <v>87</v>
      </c>
      <c r="AV1257" s="14" t="s">
        <v>87</v>
      </c>
      <c r="AW1257" s="14" t="s">
        <v>34</v>
      </c>
      <c r="AX1257" s="14" t="s">
        <v>78</v>
      </c>
      <c r="AY1257" s="261" t="s">
        <v>165</v>
      </c>
    </row>
    <row r="1258" s="14" customFormat="1">
      <c r="A1258" s="14"/>
      <c r="B1258" s="251"/>
      <c r="C1258" s="252"/>
      <c r="D1258" s="242" t="s">
        <v>174</v>
      </c>
      <c r="E1258" s="253" t="s">
        <v>1</v>
      </c>
      <c r="F1258" s="254" t="s">
        <v>605</v>
      </c>
      <c r="G1258" s="252"/>
      <c r="H1258" s="255">
        <v>0.59599999999999997</v>
      </c>
      <c r="I1258" s="256"/>
      <c r="J1258" s="252"/>
      <c r="K1258" s="252"/>
      <c r="L1258" s="257"/>
      <c r="M1258" s="258"/>
      <c r="N1258" s="259"/>
      <c r="O1258" s="259"/>
      <c r="P1258" s="259"/>
      <c r="Q1258" s="259"/>
      <c r="R1258" s="259"/>
      <c r="S1258" s="259"/>
      <c r="T1258" s="260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61" t="s">
        <v>174</v>
      </c>
      <c r="AU1258" s="261" t="s">
        <v>87</v>
      </c>
      <c r="AV1258" s="14" t="s">
        <v>87</v>
      </c>
      <c r="AW1258" s="14" t="s">
        <v>34</v>
      </c>
      <c r="AX1258" s="14" t="s">
        <v>78</v>
      </c>
      <c r="AY1258" s="261" t="s">
        <v>165</v>
      </c>
    </row>
    <row r="1259" s="13" customFormat="1">
      <c r="A1259" s="13"/>
      <c r="B1259" s="240"/>
      <c r="C1259" s="241"/>
      <c r="D1259" s="242" t="s">
        <v>174</v>
      </c>
      <c r="E1259" s="243" t="s">
        <v>1</v>
      </c>
      <c r="F1259" s="244" t="s">
        <v>606</v>
      </c>
      <c r="G1259" s="241"/>
      <c r="H1259" s="243" t="s">
        <v>1</v>
      </c>
      <c r="I1259" s="245"/>
      <c r="J1259" s="241"/>
      <c r="K1259" s="241"/>
      <c r="L1259" s="246"/>
      <c r="M1259" s="247"/>
      <c r="N1259" s="248"/>
      <c r="O1259" s="248"/>
      <c r="P1259" s="248"/>
      <c r="Q1259" s="248"/>
      <c r="R1259" s="248"/>
      <c r="S1259" s="248"/>
      <c r="T1259" s="249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50" t="s">
        <v>174</v>
      </c>
      <c r="AU1259" s="250" t="s">
        <v>87</v>
      </c>
      <c r="AV1259" s="13" t="s">
        <v>85</v>
      </c>
      <c r="AW1259" s="13" t="s">
        <v>34</v>
      </c>
      <c r="AX1259" s="13" t="s">
        <v>78</v>
      </c>
      <c r="AY1259" s="250" t="s">
        <v>165</v>
      </c>
    </row>
    <row r="1260" s="13" customFormat="1">
      <c r="A1260" s="13"/>
      <c r="B1260" s="240"/>
      <c r="C1260" s="241"/>
      <c r="D1260" s="242" t="s">
        <v>174</v>
      </c>
      <c r="E1260" s="243" t="s">
        <v>1</v>
      </c>
      <c r="F1260" s="244" t="s">
        <v>176</v>
      </c>
      <c r="G1260" s="241"/>
      <c r="H1260" s="243" t="s">
        <v>1</v>
      </c>
      <c r="I1260" s="245"/>
      <c r="J1260" s="241"/>
      <c r="K1260" s="241"/>
      <c r="L1260" s="246"/>
      <c r="M1260" s="247"/>
      <c r="N1260" s="248"/>
      <c r="O1260" s="248"/>
      <c r="P1260" s="248"/>
      <c r="Q1260" s="248"/>
      <c r="R1260" s="248"/>
      <c r="S1260" s="248"/>
      <c r="T1260" s="249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50" t="s">
        <v>174</v>
      </c>
      <c r="AU1260" s="250" t="s">
        <v>87</v>
      </c>
      <c r="AV1260" s="13" t="s">
        <v>85</v>
      </c>
      <c r="AW1260" s="13" t="s">
        <v>34</v>
      </c>
      <c r="AX1260" s="13" t="s">
        <v>78</v>
      </c>
      <c r="AY1260" s="250" t="s">
        <v>165</v>
      </c>
    </row>
    <row r="1261" s="14" customFormat="1">
      <c r="A1261" s="14"/>
      <c r="B1261" s="251"/>
      <c r="C1261" s="252"/>
      <c r="D1261" s="242" t="s">
        <v>174</v>
      </c>
      <c r="E1261" s="253" t="s">
        <v>1</v>
      </c>
      <c r="F1261" s="254" t="s">
        <v>607</v>
      </c>
      <c r="G1261" s="252"/>
      <c r="H1261" s="255">
        <v>1.0760000000000001</v>
      </c>
      <c r="I1261" s="256"/>
      <c r="J1261" s="252"/>
      <c r="K1261" s="252"/>
      <c r="L1261" s="257"/>
      <c r="M1261" s="258"/>
      <c r="N1261" s="259"/>
      <c r="O1261" s="259"/>
      <c r="P1261" s="259"/>
      <c r="Q1261" s="259"/>
      <c r="R1261" s="259"/>
      <c r="S1261" s="259"/>
      <c r="T1261" s="260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61" t="s">
        <v>174</v>
      </c>
      <c r="AU1261" s="261" t="s">
        <v>87</v>
      </c>
      <c r="AV1261" s="14" t="s">
        <v>87</v>
      </c>
      <c r="AW1261" s="14" t="s">
        <v>34</v>
      </c>
      <c r="AX1261" s="14" t="s">
        <v>78</v>
      </c>
      <c r="AY1261" s="261" t="s">
        <v>165</v>
      </c>
    </row>
    <row r="1262" s="14" customFormat="1">
      <c r="A1262" s="14"/>
      <c r="B1262" s="251"/>
      <c r="C1262" s="252"/>
      <c r="D1262" s="242" t="s">
        <v>174</v>
      </c>
      <c r="E1262" s="253" t="s">
        <v>1</v>
      </c>
      <c r="F1262" s="254" t="s">
        <v>608</v>
      </c>
      <c r="G1262" s="252"/>
      <c r="H1262" s="255">
        <v>0.83999999999999997</v>
      </c>
      <c r="I1262" s="256"/>
      <c r="J1262" s="252"/>
      <c r="K1262" s="252"/>
      <c r="L1262" s="257"/>
      <c r="M1262" s="258"/>
      <c r="N1262" s="259"/>
      <c r="O1262" s="259"/>
      <c r="P1262" s="259"/>
      <c r="Q1262" s="259"/>
      <c r="R1262" s="259"/>
      <c r="S1262" s="259"/>
      <c r="T1262" s="260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61" t="s">
        <v>174</v>
      </c>
      <c r="AU1262" s="261" t="s">
        <v>87</v>
      </c>
      <c r="AV1262" s="14" t="s">
        <v>87</v>
      </c>
      <c r="AW1262" s="14" t="s">
        <v>34</v>
      </c>
      <c r="AX1262" s="14" t="s">
        <v>78</v>
      </c>
      <c r="AY1262" s="261" t="s">
        <v>165</v>
      </c>
    </row>
    <row r="1263" s="13" customFormat="1">
      <c r="A1263" s="13"/>
      <c r="B1263" s="240"/>
      <c r="C1263" s="241"/>
      <c r="D1263" s="242" t="s">
        <v>174</v>
      </c>
      <c r="E1263" s="243" t="s">
        <v>1</v>
      </c>
      <c r="F1263" s="244" t="s">
        <v>202</v>
      </c>
      <c r="G1263" s="241"/>
      <c r="H1263" s="243" t="s">
        <v>1</v>
      </c>
      <c r="I1263" s="245"/>
      <c r="J1263" s="241"/>
      <c r="K1263" s="241"/>
      <c r="L1263" s="246"/>
      <c r="M1263" s="247"/>
      <c r="N1263" s="248"/>
      <c r="O1263" s="248"/>
      <c r="P1263" s="248"/>
      <c r="Q1263" s="248"/>
      <c r="R1263" s="248"/>
      <c r="S1263" s="248"/>
      <c r="T1263" s="249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50" t="s">
        <v>174</v>
      </c>
      <c r="AU1263" s="250" t="s">
        <v>87</v>
      </c>
      <c r="AV1263" s="13" t="s">
        <v>85</v>
      </c>
      <c r="AW1263" s="13" t="s">
        <v>34</v>
      </c>
      <c r="AX1263" s="13" t="s">
        <v>78</v>
      </c>
      <c r="AY1263" s="250" t="s">
        <v>165</v>
      </c>
    </row>
    <row r="1264" s="14" customFormat="1">
      <c r="A1264" s="14"/>
      <c r="B1264" s="251"/>
      <c r="C1264" s="252"/>
      <c r="D1264" s="242" t="s">
        <v>174</v>
      </c>
      <c r="E1264" s="253" t="s">
        <v>1</v>
      </c>
      <c r="F1264" s="254" t="s">
        <v>611</v>
      </c>
      <c r="G1264" s="252"/>
      <c r="H1264" s="255">
        <v>1.0620000000000001</v>
      </c>
      <c r="I1264" s="256"/>
      <c r="J1264" s="252"/>
      <c r="K1264" s="252"/>
      <c r="L1264" s="257"/>
      <c r="M1264" s="258"/>
      <c r="N1264" s="259"/>
      <c r="O1264" s="259"/>
      <c r="P1264" s="259"/>
      <c r="Q1264" s="259"/>
      <c r="R1264" s="259"/>
      <c r="S1264" s="259"/>
      <c r="T1264" s="260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61" t="s">
        <v>174</v>
      </c>
      <c r="AU1264" s="261" t="s">
        <v>87</v>
      </c>
      <c r="AV1264" s="14" t="s">
        <v>87</v>
      </c>
      <c r="AW1264" s="14" t="s">
        <v>34</v>
      </c>
      <c r="AX1264" s="14" t="s">
        <v>78</v>
      </c>
      <c r="AY1264" s="261" t="s">
        <v>165</v>
      </c>
    </row>
    <row r="1265" s="14" customFormat="1">
      <c r="A1265" s="14"/>
      <c r="B1265" s="251"/>
      <c r="C1265" s="252"/>
      <c r="D1265" s="242" t="s">
        <v>174</v>
      </c>
      <c r="E1265" s="253" t="s">
        <v>1</v>
      </c>
      <c r="F1265" s="254" t="s">
        <v>612</v>
      </c>
      <c r="G1265" s="252"/>
      <c r="H1265" s="255">
        <v>1.0640000000000001</v>
      </c>
      <c r="I1265" s="256"/>
      <c r="J1265" s="252"/>
      <c r="K1265" s="252"/>
      <c r="L1265" s="257"/>
      <c r="M1265" s="258"/>
      <c r="N1265" s="259"/>
      <c r="O1265" s="259"/>
      <c r="P1265" s="259"/>
      <c r="Q1265" s="259"/>
      <c r="R1265" s="259"/>
      <c r="S1265" s="259"/>
      <c r="T1265" s="260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61" t="s">
        <v>174</v>
      </c>
      <c r="AU1265" s="261" t="s">
        <v>87</v>
      </c>
      <c r="AV1265" s="14" t="s">
        <v>87</v>
      </c>
      <c r="AW1265" s="14" t="s">
        <v>34</v>
      </c>
      <c r="AX1265" s="14" t="s">
        <v>78</v>
      </c>
      <c r="AY1265" s="261" t="s">
        <v>165</v>
      </c>
    </row>
    <row r="1266" s="13" customFormat="1">
      <c r="A1266" s="13"/>
      <c r="B1266" s="240"/>
      <c r="C1266" s="241"/>
      <c r="D1266" s="242" t="s">
        <v>174</v>
      </c>
      <c r="E1266" s="243" t="s">
        <v>1</v>
      </c>
      <c r="F1266" s="244" t="s">
        <v>206</v>
      </c>
      <c r="G1266" s="241"/>
      <c r="H1266" s="243" t="s">
        <v>1</v>
      </c>
      <c r="I1266" s="245"/>
      <c r="J1266" s="241"/>
      <c r="K1266" s="241"/>
      <c r="L1266" s="246"/>
      <c r="M1266" s="247"/>
      <c r="N1266" s="248"/>
      <c r="O1266" s="248"/>
      <c r="P1266" s="248"/>
      <c r="Q1266" s="248"/>
      <c r="R1266" s="248"/>
      <c r="S1266" s="248"/>
      <c r="T1266" s="249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50" t="s">
        <v>174</v>
      </c>
      <c r="AU1266" s="250" t="s">
        <v>87</v>
      </c>
      <c r="AV1266" s="13" t="s">
        <v>85</v>
      </c>
      <c r="AW1266" s="13" t="s">
        <v>34</v>
      </c>
      <c r="AX1266" s="13" t="s">
        <v>78</v>
      </c>
      <c r="AY1266" s="250" t="s">
        <v>165</v>
      </c>
    </row>
    <row r="1267" s="14" customFormat="1">
      <c r="A1267" s="14"/>
      <c r="B1267" s="251"/>
      <c r="C1267" s="252"/>
      <c r="D1267" s="242" t="s">
        <v>174</v>
      </c>
      <c r="E1267" s="253" t="s">
        <v>1</v>
      </c>
      <c r="F1267" s="254" t="s">
        <v>611</v>
      </c>
      <c r="G1267" s="252"/>
      <c r="H1267" s="255">
        <v>1.0620000000000001</v>
      </c>
      <c r="I1267" s="256"/>
      <c r="J1267" s="252"/>
      <c r="K1267" s="252"/>
      <c r="L1267" s="257"/>
      <c r="M1267" s="258"/>
      <c r="N1267" s="259"/>
      <c r="O1267" s="259"/>
      <c r="P1267" s="259"/>
      <c r="Q1267" s="259"/>
      <c r="R1267" s="259"/>
      <c r="S1267" s="259"/>
      <c r="T1267" s="260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61" t="s">
        <v>174</v>
      </c>
      <c r="AU1267" s="261" t="s">
        <v>87</v>
      </c>
      <c r="AV1267" s="14" t="s">
        <v>87</v>
      </c>
      <c r="AW1267" s="14" t="s">
        <v>34</v>
      </c>
      <c r="AX1267" s="14" t="s">
        <v>78</v>
      </c>
      <c r="AY1267" s="261" t="s">
        <v>165</v>
      </c>
    </row>
    <row r="1268" s="14" customFormat="1">
      <c r="A1268" s="14"/>
      <c r="B1268" s="251"/>
      <c r="C1268" s="252"/>
      <c r="D1268" s="242" t="s">
        <v>174</v>
      </c>
      <c r="E1268" s="253" t="s">
        <v>1</v>
      </c>
      <c r="F1268" s="254" t="s">
        <v>612</v>
      </c>
      <c r="G1268" s="252"/>
      <c r="H1268" s="255">
        <v>1.0640000000000001</v>
      </c>
      <c r="I1268" s="256"/>
      <c r="J1268" s="252"/>
      <c r="K1268" s="252"/>
      <c r="L1268" s="257"/>
      <c r="M1268" s="258"/>
      <c r="N1268" s="259"/>
      <c r="O1268" s="259"/>
      <c r="P1268" s="259"/>
      <c r="Q1268" s="259"/>
      <c r="R1268" s="259"/>
      <c r="S1268" s="259"/>
      <c r="T1268" s="260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61" t="s">
        <v>174</v>
      </c>
      <c r="AU1268" s="261" t="s">
        <v>87</v>
      </c>
      <c r="AV1268" s="14" t="s">
        <v>87</v>
      </c>
      <c r="AW1268" s="14" t="s">
        <v>34</v>
      </c>
      <c r="AX1268" s="14" t="s">
        <v>78</v>
      </c>
      <c r="AY1268" s="261" t="s">
        <v>165</v>
      </c>
    </row>
    <row r="1269" s="14" customFormat="1">
      <c r="A1269" s="14"/>
      <c r="B1269" s="251"/>
      <c r="C1269" s="252"/>
      <c r="D1269" s="242" t="s">
        <v>174</v>
      </c>
      <c r="E1269" s="253" t="s">
        <v>1</v>
      </c>
      <c r="F1269" s="254" t="s">
        <v>614</v>
      </c>
      <c r="G1269" s="252"/>
      <c r="H1269" s="255">
        <v>1.246</v>
      </c>
      <c r="I1269" s="256"/>
      <c r="J1269" s="252"/>
      <c r="K1269" s="252"/>
      <c r="L1269" s="257"/>
      <c r="M1269" s="258"/>
      <c r="N1269" s="259"/>
      <c r="O1269" s="259"/>
      <c r="P1269" s="259"/>
      <c r="Q1269" s="259"/>
      <c r="R1269" s="259"/>
      <c r="S1269" s="259"/>
      <c r="T1269" s="260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61" t="s">
        <v>174</v>
      </c>
      <c r="AU1269" s="261" t="s">
        <v>87</v>
      </c>
      <c r="AV1269" s="14" t="s">
        <v>87</v>
      </c>
      <c r="AW1269" s="14" t="s">
        <v>34</v>
      </c>
      <c r="AX1269" s="14" t="s">
        <v>78</v>
      </c>
      <c r="AY1269" s="261" t="s">
        <v>165</v>
      </c>
    </row>
    <row r="1270" s="13" customFormat="1">
      <c r="A1270" s="13"/>
      <c r="B1270" s="240"/>
      <c r="C1270" s="241"/>
      <c r="D1270" s="242" t="s">
        <v>174</v>
      </c>
      <c r="E1270" s="243" t="s">
        <v>1</v>
      </c>
      <c r="F1270" s="244" t="s">
        <v>615</v>
      </c>
      <c r="G1270" s="241"/>
      <c r="H1270" s="243" t="s">
        <v>1</v>
      </c>
      <c r="I1270" s="245"/>
      <c r="J1270" s="241"/>
      <c r="K1270" s="241"/>
      <c r="L1270" s="246"/>
      <c r="M1270" s="247"/>
      <c r="N1270" s="248"/>
      <c r="O1270" s="248"/>
      <c r="P1270" s="248"/>
      <c r="Q1270" s="248"/>
      <c r="R1270" s="248"/>
      <c r="S1270" s="248"/>
      <c r="T1270" s="249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50" t="s">
        <v>174</v>
      </c>
      <c r="AU1270" s="250" t="s">
        <v>87</v>
      </c>
      <c r="AV1270" s="13" t="s">
        <v>85</v>
      </c>
      <c r="AW1270" s="13" t="s">
        <v>34</v>
      </c>
      <c r="AX1270" s="13" t="s">
        <v>78</v>
      </c>
      <c r="AY1270" s="250" t="s">
        <v>165</v>
      </c>
    </row>
    <row r="1271" s="13" customFormat="1">
      <c r="A1271" s="13"/>
      <c r="B1271" s="240"/>
      <c r="C1271" s="241"/>
      <c r="D1271" s="242" t="s">
        <v>174</v>
      </c>
      <c r="E1271" s="243" t="s">
        <v>1</v>
      </c>
      <c r="F1271" s="244" t="s">
        <v>202</v>
      </c>
      <c r="G1271" s="241"/>
      <c r="H1271" s="243" t="s">
        <v>1</v>
      </c>
      <c r="I1271" s="245"/>
      <c r="J1271" s="241"/>
      <c r="K1271" s="241"/>
      <c r="L1271" s="246"/>
      <c r="M1271" s="247"/>
      <c r="N1271" s="248"/>
      <c r="O1271" s="248"/>
      <c r="P1271" s="248"/>
      <c r="Q1271" s="248"/>
      <c r="R1271" s="248"/>
      <c r="S1271" s="248"/>
      <c r="T1271" s="249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50" t="s">
        <v>174</v>
      </c>
      <c r="AU1271" s="250" t="s">
        <v>87</v>
      </c>
      <c r="AV1271" s="13" t="s">
        <v>85</v>
      </c>
      <c r="AW1271" s="13" t="s">
        <v>34</v>
      </c>
      <c r="AX1271" s="13" t="s">
        <v>78</v>
      </c>
      <c r="AY1271" s="250" t="s">
        <v>165</v>
      </c>
    </row>
    <row r="1272" s="14" customFormat="1">
      <c r="A1272" s="14"/>
      <c r="B1272" s="251"/>
      <c r="C1272" s="252"/>
      <c r="D1272" s="242" t="s">
        <v>174</v>
      </c>
      <c r="E1272" s="253" t="s">
        <v>1</v>
      </c>
      <c r="F1272" s="254" t="s">
        <v>616</v>
      </c>
      <c r="G1272" s="252"/>
      <c r="H1272" s="255">
        <v>2.0219999999999998</v>
      </c>
      <c r="I1272" s="256"/>
      <c r="J1272" s="252"/>
      <c r="K1272" s="252"/>
      <c r="L1272" s="257"/>
      <c r="M1272" s="258"/>
      <c r="N1272" s="259"/>
      <c r="O1272" s="259"/>
      <c r="P1272" s="259"/>
      <c r="Q1272" s="259"/>
      <c r="R1272" s="259"/>
      <c r="S1272" s="259"/>
      <c r="T1272" s="260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61" t="s">
        <v>174</v>
      </c>
      <c r="AU1272" s="261" t="s">
        <v>87</v>
      </c>
      <c r="AV1272" s="14" t="s">
        <v>87</v>
      </c>
      <c r="AW1272" s="14" t="s">
        <v>34</v>
      </c>
      <c r="AX1272" s="14" t="s">
        <v>78</v>
      </c>
      <c r="AY1272" s="261" t="s">
        <v>165</v>
      </c>
    </row>
    <row r="1273" s="14" customFormat="1">
      <c r="A1273" s="14"/>
      <c r="B1273" s="251"/>
      <c r="C1273" s="252"/>
      <c r="D1273" s="242" t="s">
        <v>174</v>
      </c>
      <c r="E1273" s="253" t="s">
        <v>1</v>
      </c>
      <c r="F1273" s="254" t="s">
        <v>617</v>
      </c>
      <c r="G1273" s="252"/>
      <c r="H1273" s="255">
        <v>1.4410000000000001</v>
      </c>
      <c r="I1273" s="256"/>
      <c r="J1273" s="252"/>
      <c r="K1273" s="252"/>
      <c r="L1273" s="257"/>
      <c r="M1273" s="258"/>
      <c r="N1273" s="259"/>
      <c r="O1273" s="259"/>
      <c r="P1273" s="259"/>
      <c r="Q1273" s="259"/>
      <c r="R1273" s="259"/>
      <c r="S1273" s="259"/>
      <c r="T1273" s="260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61" t="s">
        <v>174</v>
      </c>
      <c r="AU1273" s="261" t="s">
        <v>87</v>
      </c>
      <c r="AV1273" s="14" t="s">
        <v>87</v>
      </c>
      <c r="AW1273" s="14" t="s">
        <v>34</v>
      </c>
      <c r="AX1273" s="14" t="s">
        <v>78</v>
      </c>
      <c r="AY1273" s="261" t="s">
        <v>165</v>
      </c>
    </row>
    <row r="1274" s="14" customFormat="1">
      <c r="A1274" s="14"/>
      <c r="B1274" s="251"/>
      <c r="C1274" s="252"/>
      <c r="D1274" s="242" t="s">
        <v>174</v>
      </c>
      <c r="E1274" s="253" t="s">
        <v>1</v>
      </c>
      <c r="F1274" s="254" t="s">
        <v>618</v>
      </c>
      <c r="G1274" s="252"/>
      <c r="H1274" s="255">
        <v>1.6619999999999999</v>
      </c>
      <c r="I1274" s="256"/>
      <c r="J1274" s="252"/>
      <c r="K1274" s="252"/>
      <c r="L1274" s="257"/>
      <c r="M1274" s="258"/>
      <c r="N1274" s="259"/>
      <c r="O1274" s="259"/>
      <c r="P1274" s="259"/>
      <c r="Q1274" s="259"/>
      <c r="R1274" s="259"/>
      <c r="S1274" s="259"/>
      <c r="T1274" s="260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61" t="s">
        <v>174</v>
      </c>
      <c r="AU1274" s="261" t="s">
        <v>87</v>
      </c>
      <c r="AV1274" s="14" t="s">
        <v>87</v>
      </c>
      <c r="AW1274" s="14" t="s">
        <v>34</v>
      </c>
      <c r="AX1274" s="14" t="s">
        <v>78</v>
      </c>
      <c r="AY1274" s="261" t="s">
        <v>165</v>
      </c>
    </row>
    <row r="1275" s="14" customFormat="1">
      <c r="A1275" s="14"/>
      <c r="B1275" s="251"/>
      <c r="C1275" s="252"/>
      <c r="D1275" s="242" t="s">
        <v>174</v>
      </c>
      <c r="E1275" s="253" t="s">
        <v>1</v>
      </c>
      <c r="F1275" s="254" t="s">
        <v>619</v>
      </c>
      <c r="G1275" s="252"/>
      <c r="H1275" s="255">
        <v>1.4219999999999999</v>
      </c>
      <c r="I1275" s="256"/>
      <c r="J1275" s="252"/>
      <c r="K1275" s="252"/>
      <c r="L1275" s="257"/>
      <c r="M1275" s="258"/>
      <c r="N1275" s="259"/>
      <c r="O1275" s="259"/>
      <c r="P1275" s="259"/>
      <c r="Q1275" s="259"/>
      <c r="R1275" s="259"/>
      <c r="S1275" s="259"/>
      <c r="T1275" s="260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61" t="s">
        <v>174</v>
      </c>
      <c r="AU1275" s="261" t="s">
        <v>87</v>
      </c>
      <c r="AV1275" s="14" t="s">
        <v>87</v>
      </c>
      <c r="AW1275" s="14" t="s">
        <v>34</v>
      </c>
      <c r="AX1275" s="14" t="s">
        <v>78</v>
      </c>
      <c r="AY1275" s="261" t="s">
        <v>165</v>
      </c>
    </row>
    <row r="1276" s="14" customFormat="1">
      <c r="A1276" s="14"/>
      <c r="B1276" s="251"/>
      <c r="C1276" s="252"/>
      <c r="D1276" s="242" t="s">
        <v>174</v>
      </c>
      <c r="E1276" s="253" t="s">
        <v>1</v>
      </c>
      <c r="F1276" s="254" t="s">
        <v>620</v>
      </c>
      <c r="G1276" s="252"/>
      <c r="H1276" s="255">
        <v>2.0179999999999998</v>
      </c>
      <c r="I1276" s="256"/>
      <c r="J1276" s="252"/>
      <c r="K1276" s="252"/>
      <c r="L1276" s="257"/>
      <c r="M1276" s="258"/>
      <c r="N1276" s="259"/>
      <c r="O1276" s="259"/>
      <c r="P1276" s="259"/>
      <c r="Q1276" s="259"/>
      <c r="R1276" s="259"/>
      <c r="S1276" s="259"/>
      <c r="T1276" s="260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61" t="s">
        <v>174</v>
      </c>
      <c r="AU1276" s="261" t="s">
        <v>87</v>
      </c>
      <c r="AV1276" s="14" t="s">
        <v>87</v>
      </c>
      <c r="AW1276" s="14" t="s">
        <v>34</v>
      </c>
      <c r="AX1276" s="14" t="s">
        <v>78</v>
      </c>
      <c r="AY1276" s="261" t="s">
        <v>165</v>
      </c>
    </row>
    <row r="1277" s="14" customFormat="1">
      <c r="A1277" s="14"/>
      <c r="B1277" s="251"/>
      <c r="C1277" s="252"/>
      <c r="D1277" s="242" t="s">
        <v>174</v>
      </c>
      <c r="E1277" s="253" t="s">
        <v>1</v>
      </c>
      <c r="F1277" s="254" t="s">
        <v>621</v>
      </c>
      <c r="G1277" s="252"/>
      <c r="H1277" s="255">
        <v>2.8399999999999999</v>
      </c>
      <c r="I1277" s="256"/>
      <c r="J1277" s="252"/>
      <c r="K1277" s="252"/>
      <c r="L1277" s="257"/>
      <c r="M1277" s="258"/>
      <c r="N1277" s="259"/>
      <c r="O1277" s="259"/>
      <c r="P1277" s="259"/>
      <c r="Q1277" s="259"/>
      <c r="R1277" s="259"/>
      <c r="S1277" s="259"/>
      <c r="T1277" s="260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61" t="s">
        <v>174</v>
      </c>
      <c r="AU1277" s="261" t="s">
        <v>87</v>
      </c>
      <c r="AV1277" s="14" t="s">
        <v>87</v>
      </c>
      <c r="AW1277" s="14" t="s">
        <v>34</v>
      </c>
      <c r="AX1277" s="14" t="s">
        <v>78</v>
      </c>
      <c r="AY1277" s="261" t="s">
        <v>165</v>
      </c>
    </row>
    <row r="1278" s="14" customFormat="1">
      <c r="A1278" s="14"/>
      <c r="B1278" s="251"/>
      <c r="C1278" s="252"/>
      <c r="D1278" s="242" t="s">
        <v>174</v>
      </c>
      <c r="E1278" s="253" t="s">
        <v>1</v>
      </c>
      <c r="F1278" s="254" t="s">
        <v>616</v>
      </c>
      <c r="G1278" s="252"/>
      <c r="H1278" s="255">
        <v>2.0219999999999998</v>
      </c>
      <c r="I1278" s="256"/>
      <c r="J1278" s="252"/>
      <c r="K1278" s="252"/>
      <c r="L1278" s="257"/>
      <c r="M1278" s="258"/>
      <c r="N1278" s="259"/>
      <c r="O1278" s="259"/>
      <c r="P1278" s="259"/>
      <c r="Q1278" s="259"/>
      <c r="R1278" s="259"/>
      <c r="S1278" s="259"/>
      <c r="T1278" s="260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61" t="s">
        <v>174</v>
      </c>
      <c r="AU1278" s="261" t="s">
        <v>87</v>
      </c>
      <c r="AV1278" s="14" t="s">
        <v>87</v>
      </c>
      <c r="AW1278" s="14" t="s">
        <v>34</v>
      </c>
      <c r="AX1278" s="14" t="s">
        <v>78</v>
      </c>
      <c r="AY1278" s="261" t="s">
        <v>165</v>
      </c>
    </row>
    <row r="1279" s="14" customFormat="1">
      <c r="A1279" s="14"/>
      <c r="B1279" s="251"/>
      <c r="C1279" s="252"/>
      <c r="D1279" s="242" t="s">
        <v>174</v>
      </c>
      <c r="E1279" s="253" t="s">
        <v>1</v>
      </c>
      <c r="F1279" s="254" t="s">
        <v>622</v>
      </c>
      <c r="G1279" s="252"/>
      <c r="H1279" s="255">
        <v>1.724</v>
      </c>
      <c r="I1279" s="256"/>
      <c r="J1279" s="252"/>
      <c r="K1279" s="252"/>
      <c r="L1279" s="257"/>
      <c r="M1279" s="258"/>
      <c r="N1279" s="259"/>
      <c r="O1279" s="259"/>
      <c r="P1279" s="259"/>
      <c r="Q1279" s="259"/>
      <c r="R1279" s="259"/>
      <c r="S1279" s="259"/>
      <c r="T1279" s="260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61" t="s">
        <v>174</v>
      </c>
      <c r="AU1279" s="261" t="s">
        <v>87</v>
      </c>
      <c r="AV1279" s="14" t="s">
        <v>87</v>
      </c>
      <c r="AW1279" s="14" t="s">
        <v>34</v>
      </c>
      <c r="AX1279" s="14" t="s">
        <v>78</v>
      </c>
      <c r="AY1279" s="261" t="s">
        <v>165</v>
      </c>
    </row>
    <row r="1280" s="14" customFormat="1">
      <c r="A1280" s="14"/>
      <c r="B1280" s="251"/>
      <c r="C1280" s="252"/>
      <c r="D1280" s="242" t="s">
        <v>174</v>
      </c>
      <c r="E1280" s="253" t="s">
        <v>1</v>
      </c>
      <c r="F1280" s="254" t="s">
        <v>623</v>
      </c>
      <c r="G1280" s="252"/>
      <c r="H1280" s="255">
        <v>1.962</v>
      </c>
      <c r="I1280" s="256"/>
      <c r="J1280" s="252"/>
      <c r="K1280" s="252"/>
      <c r="L1280" s="257"/>
      <c r="M1280" s="258"/>
      <c r="N1280" s="259"/>
      <c r="O1280" s="259"/>
      <c r="P1280" s="259"/>
      <c r="Q1280" s="259"/>
      <c r="R1280" s="259"/>
      <c r="S1280" s="259"/>
      <c r="T1280" s="260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61" t="s">
        <v>174</v>
      </c>
      <c r="AU1280" s="261" t="s">
        <v>87</v>
      </c>
      <c r="AV1280" s="14" t="s">
        <v>87</v>
      </c>
      <c r="AW1280" s="14" t="s">
        <v>34</v>
      </c>
      <c r="AX1280" s="14" t="s">
        <v>78</v>
      </c>
      <c r="AY1280" s="261" t="s">
        <v>165</v>
      </c>
    </row>
    <row r="1281" s="14" customFormat="1">
      <c r="A1281" s="14"/>
      <c r="B1281" s="251"/>
      <c r="C1281" s="252"/>
      <c r="D1281" s="242" t="s">
        <v>174</v>
      </c>
      <c r="E1281" s="253" t="s">
        <v>1</v>
      </c>
      <c r="F1281" s="254" t="s">
        <v>624</v>
      </c>
      <c r="G1281" s="252"/>
      <c r="H1281" s="255">
        <v>2.8439999999999999</v>
      </c>
      <c r="I1281" s="256"/>
      <c r="J1281" s="252"/>
      <c r="K1281" s="252"/>
      <c r="L1281" s="257"/>
      <c r="M1281" s="258"/>
      <c r="N1281" s="259"/>
      <c r="O1281" s="259"/>
      <c r="P1281" s="259"/>
      <c r="Q1281" s="259"/>
      <c r="R1281" s="259"/>
      <c r="S1281" s="259"/>
      <c r="T1281" s="260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61" t="s">
        <v>174</v>
      </c>
      <c r="AU1281" s="261" t="s">
        <v>87</v>
      </c>
      <c r="AV1281" s="14" t="s">
        <v>87</v>
      </c>
      <c r="AW1281" s="14" t="s">
        <v>34</v>
      </c>
      <c r="AX1281" s="14" t="s">
        <v>78</v>
      </c>
      <c r="AY1281" s="261" t="s">
        <v>165</v>
      </c>
    </row>
    <row r="1282" s="13" customFormat="1">
      <c r="A1282" s="13"/>
      <c r="B1282" s="240"/>
      <c r="C1282" s="241"/>
      <c r="D1282" s="242" t="s">
        <v>174</v>
      </c>
      <c r="E1282" s="243" t="s">
        <v>1</v>
      </c>
      <c r="F1282" s="244" t="s">
        <v>206</v>
      </c>
      <c r="G1282" s="241"/>
      <c r="H1282" s="243" t="s">
        <v>1</v>
      </c>
      <c r="I1282" s="245"/>
      <c r="J1282" s="241"/>
      <c r="K1282" s="241"/>
      <c r="L1282" s="246"/>
      <c r="M1282" s="247"/>
      <c r="N1282" s="248"/>
      <c r="O1282" s="248"/>
      <c r="P1282" s="248"/>
      <c r="Q1282" s="248"/>
      <c r="R1282" s="248"/>
      <c r="S1282" s="248"/>
      <c r="T1282" s="249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50" t="s">
        <v>174</v>
      </c>
      <c r="AU1282" s="250" t="s">
        <v>87</v>
      </c>
      <c r="AV1282" s="13" t="s">
        <v>85</v>
      </c>
      <c r="AW1282" s="13" t="s">
        <v>34</v>
      </c>
      <c r="AX1282" s="13" t="s">
        <v>78</v>
      </c>
      <c r="AY1282" s="250" t="s">
        <v>165</v>
      </c>
    </row>
    <row r="1283" s="14" customFormat="1">
      <c r="A1283" s="14"/>
      <c r="B1283" s="251"/>
      <c r="C1283" s="252"/>
      <c r="D1283" s="242" t="s">
        <v>174</v>
      </c>
      <c r="E1283" s="253" t="s">
        <v>1</v>
      </c>
      <c r="F1283" s="254" t="s">
        <v>616</v>
      </c>
      <c r="G1283" s="252"/>
      <c r="H1283" s="255">
        <v>2.0219999999999998</v>
      </c>
      <c r="I1283" s="256"/>
      <c r="J1283" s="252"/>
      <c r="K1283" s="252"/>
      <c r="L1283" s="257"/>
      <c r="M1283" s="258"/>
      <c r="N1283" s="259"/>
      <c r="O1283" s="259"/>
      <c r="P1283" s="259"/>
      <c r="Q1283" s="259"/>
      <c r="R1283" s="259"/>
      <c r="S1283" s="259"/>
      <c r="T1283" s="260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61" t="s">
        <v>174</v>
      </c>
      <c r="AU1283" s="261" t="s">
        <v>87</v>
      </c>
      <c r="AV1283" s="14" t="s">
        <v>87</v>
      </c>
      <c r="AW1283" s="14" t="s">
        <v>34</v>
      </c>
      <c r="AX1283" s="14" t="s">
        <v>78</v>
      </c>
      <c r="AY1283" s="261" t="s">
        <v>165</v>
      </c>
    </row>
    <row r="1284" s="14" customFormat="1">
      <c r="A1284" s="14"/>
      <c r="B1284" s="251"/>
      <c r="C1284" s="252"/>
      <c r="D1284" s="242" t="s">
        <v>174</v>
      </c>
      <c r="E1284" s="253" t="s">
        <v>1</v>
      </c>
      <c r="F1284" s="254" t="s">
        <v>625</v>
      </c>
      <c r="G1284" s="252"/>
      <c r="H1284" s="255">
        <v>2.8359999999999999</v>
      </c>
      <c r="I1284" s="256"/>
      <c r="J1284" s="252"/>
      <c r="K1284" s="252"/>
      <c r="L1284" s="257"/>
      <c r="M1284" s="258"/>
      <c r="N1284" s="259"/>
      <c r="O1284" s="259"/>
      <c r="P1284" s="259"/>
      <c r="Q1284" s="259"/>
      <c r="R1284" s="259"/>
      <c r="S1284" s="259"/>
      <c r="T1284" s="260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61" t="s">
        <v>174</v>
      </c>
      <c r="AU1284" s="261" t="s">
        <v>87</v>
      </c>
      <c r="AV1284" s="14" t="s">
        <v>87</v>
      </c>
      <c r="AW1284" s="14" t="s">
        <v>34</v>
      </c>
      <c r="AX1284" s="14" t="s">
        <v>78</v>
      </c>
      <c r="AY1284" s="261" t="s">
        <v>165</v>
      </c>
    </row>
    <row r="1285" s="14" customFormat="1">
      <c r="A1285" s="14"/>
      <c r="B1285" s="251"/>
      <c r="C1285" s="252"/>
      <c r="D1285" s="242" t="s">
        <v>174</v>
      </c>
      <c r="E1285" s="253" t="s">
        <v>1</v>
      </c>
      <c r="F1285" s="254" t="s">
        <v>618</v>
      </c>
      <c r="G1285" s="252"/>
      <c r="H1285" s="255">
        <v>1.6619999999999999</v>
      </c>
      <c r="I1285" s="256"/>
      <c r="J1285" s="252"/>
      <c r="K1285" s="252"/>
      <c r="L1285" s="257"/>
      <c r="M1285" s="258"/>
      <c r="N1285" s="259"/>
      <c r="O1285" s="259"/>
      <c r="P1285" s="259"/>
      <c r="Q1285" s="259"/>
      <c r="R1285" s="259"/>
      <c r="S1285" s="259"/>
      <c r="T1285" s="260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61" t="s">
        <v>174</v>
      </c>
      <c r="AU1285" s="261" t="s">
        <v>87</v>
      </c>
      <c r="AV1285" s="14" t="s">
        <v>87</v>
      </c>
      <c r="AW1285" s="14" t="s">
        <v>34</v>
      </c>
      <c r="AX1285" s="14" t="s">
        <v>78</v>
      </c>
      <c r="AY1285" s="261" t="s">
        <v>165</v>
      </c>
    </row>
    <row r="1286" s="14" customFormat="1">
      <c r="A1286" s="14"/>
      <c r="B1286" s="251"/>
      <c r="C1286" s="252"/>
      <c r="D1286" s="242" t="s">
        <v>174</v>
      </c>
      <c r="E1286" s="253" t="s">
        <v>1</v>
      </c>
      <c r="F1286" s="254" t="s">
        <v>619</v>
      </c>
      <c r="G1286" s="252"/>
      <c r="H1286" s="255">
        <v>1.4219999999999999</v>
      </c>
      <c r="I1286" s="256"/>
      <c r="J1286" s="252"/>
      <c r="K1286" s="252"/>
      <c r="L1286" s="257"/>
      <c r="M1286" s="258"/>
      <c r="N1286" s="259"/>
      <c r="O1286" s="259"/>
      <c r="P1286" s="259"/>
      <c r="Q1286" s="259"/>
      <c r="R1286" s="259"/>
      <c r="S1286" s="259"/>
      <c r="T1286" s="260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61" t="s">
        <v>174</v>
      </c>
      <c r="AU1286" s="261" t="s">
        <v>87</v>
      </c>
      <c r="AV1286" s="14" t="s">
        <v>87</v>
      </c>
      <c r="AW1286" s="14" t="s">
        <v>34</v>
      </c>
      <c r="AX1286" s="14" t="s">
        <v>78</v>
      </c>
      <c r="AY1286" s="261" t="s">
        <v>165</v>
      </c>
    </row>
    <row r="1287" s="14" customFormat="1">
      <c r="A1287" s="14"/>
      <c r="B1287" s="251"/>
      <c r="C1287" s="252"/>
      <c r="D1287" s="242" t="s">
        <v>174</v>
      </c>
      <c r="E1287" s="253" t="s">
        <v>1</v>
      </c>
      <c r="F1287" s="254" t="s">
        <v>620</v>
      </c>
      <c r="G1287" s="252"/>
      <c r="H1287" s="255">
        <v>2.0179999999999998</v>
      </c>
      <c r="I1287" s="256"/>
      <c r="J1287" s="252"/>
      <c r="K1287" s="252"/>
      <c r="L1287" s="257"/>
      <c r="M1287" s="258"/>
      <c r="N1287" s="259"/>
      <c r="O1287" s="259"/>
      <c r="P1287" s="259"/>
      <c r="Q1287" s="259"/>
      <c r="R1287" s="259"/>
      <c r="S1287" s="259"/>
      <c r="T1287" s="260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61" t="s">
        <v>174</v>
      </c>
      <c r="AU1287" s="261" t="s">
        <v>87</v>
      </c>
      <c r="AV1287" s="14" t="s">
        <v>87</v>
      </c>
      <c r="AW1287" s="14" t="s">
        <v>34</v>
      </c>
      <c r="AX1287" s="14" t="s">
        <v>78</v>
      </c>
      <c r="AY1287" s="261" t="s">
        <v>165</v>
      </c>
    </row>
    <row r="1288" s="14" customFormat="1">
      <c r="A1288" s="14"/>
      <c r="B1288" s="251"/>
      <c r="C1288" s="252"/>
      <c r="D1288" s="242" t="s">
        <v>174</v>
      </c>
      <c r="E1288" s="253" t="s">
        <v>1</v>
      </c>
      <c r="F1288" s="254" t="s">
        <v>621</v>
      </c>
      <c r="G1288" s="252"/>
      <c r="H1288" s="255">
        <v>2.8399999999999999</v>
      </c>
      <c r="I1288" s="256"/>
      <c r="J1288" s="252"/>
      <c r="K1288" s="252"/>
      <c r="L1288" s="257"/>
      <c r="M1288" s="258"/>
      <c r="N1288" s="259"/>
      <c r="O1288" s="259"/>
      <c r="P1288" s="259"/>
      <c r="Q1288" s="259"/>
      <c r="R1288" s="259"/>
      <c r="S1288" s="259"/>
      <c r="T1288" s="260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61" t="s">
        <v>174</v>
      </c>
      <c r="AU1288" s="261" t="s">
        <v>87</v>
      </c>
      <c r="AV1288" s="14" t="s">
        <v>87</v>
      </c>
      <c r="AW1288" s="14" t="s">
        <v>34</v>
      </c>
      <c r="AX1288" s="14" t="s">
        <v>78</v>
      </c>
      <c r="AY1288" s="261" t="s">
        <v>165</v>
      </c>
    </row>
    <row r="1289" s="14" customFormat="1">
      <c r="A1289" s="14"/>
      <c r="B1289" s="251"/>
      <c r="C1289" s="252"/>
      <c r="D1289" s="242" t="s">
        <v>174</v>
      </c>
      <c r="E1289" s="253" t="s">
        <v>1</v>
      </c>
      <c r="F1289" s="254" t="s">
        <v>616</v>
      </c>
      <c r="G1289" s="252"/>
      <c r="H1289" s="255">
        <v>2.0219999999999998</v>
      </c>
      <c r="I1289" s="256"/>
      <c r="J1289" s="252"/>
      <c r="K1289" s="252"/>
      <c r="L1289" s="257"/>
      <c r="M1289" s="258"/>
      <c r="N1289" s="259"/>
      <c r="O1289" s="259"/>
      <c r="P1289" s="259"/>
      <c r="Q1289" s="259"/>
      <c r="R1289" s="259"/>
      <c r="S1289" s="259"/>
      <c r="T1289" s="260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61" t="s">
        <v>174</v>
      </c>
      <c r="AU1289" s="261" t="s">
        <v>87</v>
      </c>
      <c r="AV1289" s="14" t="s">
        <v>87</v>
      </c>
      <c r="AW1289" s="14" t="s">
        <v>34</v>
      </c>
      <c r="AX1289" s="14" t="s">
        <v>78</v>
      </c>
      <c r="AY1289" s="261" t="s">
        <v>165</v>
      </c>
    </row>
    <row r="1290" s="14" customFormat="1">
      <c r="A1290" s="14"/>
      <c r="B1290" s="251"/>
      <c r="C1290" s="252"/>
      <c r="D1290" s="242" t="s">
        <v>174</v>
      </c>
      <c r="E1290" s="253" t="s">
        <v>1</v>
      </c>
      <c r="F1290" s="254" t="s">
        <v>619</v>
      </c>
      <c r="G1290" s="252"/>
      <c r="H1290" s="255">
        <v>1.4219999999999999</v>
      </c>
      <c r="I1290" s="256"/>
      <c r="J1290" s="252"/>
      <c r="K1290" s="252"/>
      <c r="L1290" s="257"/>
      <c r="M1290" s="258"/>
      <c r="N1290" s="259"/>
      <c r="O1290" s="259"/>
      <c r="P1290" s="259"/>
      <c r="Q1290" s="259"/>
      <c r="R1290" s="259"/>
      <c r="S1290" s="259"/>
      <c r="T1290" s="260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61" t="s">
        <v>174</v>
      </c>
      <c r="AU1290" s="261" t="s">
        <v>87</v>
      </c>
      <c r="AV1290" s="14" t="s">
        <v>87</v>
      </c>
      <c r="AW1290" s="14" t="s">
        <v>34</v>
      </c>
      <c r="AX1290" s="14" t="s">
        <v>78</v>
      </c>
      <c r="AY1290" s="261" t="s">
        <v>165</v>
      </c>
    </row>
    <row r="1291" s="14" customFormat="1">
      <c r="A1291" s="14"/>
      <c r="B1291" s="251"/>
      <c r="C1291" s="252"/>
      <c r="D1291" s="242" t="s">
        <v>174</v>
      </c>
      <c r="E1291" s="253" t="s">
        <v>1</v>
      </c>
      <c r="F1291" s="254" t="s">
        <v>626</v>
      </c>
      <c r="G1291" s="252"/>
      <c r="H1291" s="255">
        <v>1.9630000000000001</v>
      </c>
      <c r="I1291" s="256"/>
      <c r="J1291" s="252"/>
      <c r="K1291" s="252"/>
      <c r="L1291" s="257"/>
      <c r="M1291" s="258"/>
      <c r="N1291" s="259"/>
      <c r="O1291" s="259"/>
      <c r="P1291" s="259"/>
      <c r="Q1291" s="259"/>
      <c r="R1291" s="259"/>
      <c r="S1291" s="259"/>
      <c r="T1291" s="260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61" t="s">
        <v>174</v>
      </c>
      <c r="AU1291" s="261" t="s">
        <v>87</v>
      </c>
      <c r="AV1291" s="14" t="s">
        <v>87</v>
      </c>
      <c r="AW1291" s="14" t="s">
        <v>34</v>
      </c>
      <c r="AX1291" s="14" t="s">
        <v>78</v>
      </c>
      <c r="AY1291" s="261" t="s">
        <v>165</v>
      </c>
    </row>
    <row r="1292" s="14" customFormat="1">
      <c r="A1292" s="14"/>
      <c r="B1292" s="251"/>
      <c r="C1292" s="252"/>
      <c r="D1292" s="242" t="s">
        <v>174</v>
      </c>
      <c r="E1292" s="253" t="s">
        <v>1</v>
      </c>
      <c r="F1292" s="254" t="s">
        <v>623</v>
      </c>
      <c r="G1292" s="252"/>
      <c r="H1292" s="255">
        <v>1.962</v>
      </c>
      <c r="I1292" s="256"/>
      <c r="J1292" s="252"/>
      <c r="K1292" s="252"/>
      <c r="L1292" s="257"/>
      <c r="M1292" s="258"/>
      <c r="N1292" s="259"/>
      <c r="O1292" s="259"/>
      <c r="P1292" s="259"/>
      <c r="Q1292" s="259"/>
      <c r="R1292" s="259"/>
      <c r="S1292" s="259"/>
      <c r="T1292" s="260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61" t="s">
        <v>174</v>
      </c>
      <c r="AU1292" s="261" t="s">
        <v>87</v>
      </c>
      <c r="AV1292" s="14" t="s">
        <v>87</v>
      </c>
      <c r="AW1292" s="14" t="s">
        <v>34</v>
      </c>
      <c r="AX1292" s="14" t="s">
        <v>78</v>
      </c>
      <c r="AY1292" s="261" t="s">
        <v>165</v>
      </c>
    </row>
    <row r="1293" s="14" customFormat="1">
      <c r="A1293" s="14"/>
      <c r="B1293" s="251"/>
      <c r="C1293" s="252"/>
      <c r="D1293" s="242" t="s">
        <v>174</v>
      </c>
      <c r="E1293" s="253" t="s">
        <v>1</v>
      </c>
      <c r="F1293" s="254" t="s">
        <v>627</v>
      </c>
      <c r="G1293" s="252"/>
      <c r="H1293" s="255">
        <v>1.964</v>
      </c>
      <c r="I1293" s="256"/>
      <c r="J1293" s="252"/>
      <c r="K1293" s="252"/>
      <c r="L1293" s="257"/>
      <c r="M1293" s="258"/>
      <c r="N1293" s="259"/>
      <c r="O1293" s="259"/>
      <c r="P1293" s="259"/>
      <c r="Q1293" s="259"/>
      <c r="R1293" s="259"/>
      <c r="S1293" s="259"/>
      <c r="T1293" s="260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61" t="s">
        <v>174</v>
      </c>
      <c r="AU1293" s="261" t="s">
        <v>87</v>
      </c>
      <c r="AV1293" s="14" t="s">
        <v>87</v>
      </c>
      <c r="AW1293" s="14" t="s">
        <v>34</v>
      </c>
      <c r="AX1293" s="14" t="s">
        <v>78</v>
      </c>
      <c r="AY1293" s="261" t="s">
        <v>165</v>
      </c>
    </row>
    <row r="1294" s="13" customFormat="1">
      <c r="A1294" s="13"/>
      <c r="B1294" s="240"/>
      <c r="C1294" s="241"/>
      <c r="D1294" s="242" t="s">
        <v>174</v>
      </c>
      <c r="E1294" s="243" t="s">
        <v>1</v>
      </c>
      <c r="F1294" s="244" t="s">
        <v>628</v>
      </c>
      <c r="G1294" s="241"/>
      <c r="H1294" s="243" t="s">
        <v>1</v>
      </c>
      <c r="I1294" s="245"/>
      <c r="J1294" s="241"/>
      <c r="K1294" s="241"/>
      <c r="L1294" s="246"/>
      <c r="M1294" s="247"/>
      <c r="N1294" s="248"/>
      <c r="O1294" s="248"/>
      <c r="P1294" s="248"/>
      <c r="Q1294" s="248"/>
      <c r="R1294" s="248"/>
      <c r="S1294" s="248"/>
      <c r="T1294" s="249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50" t="s">
        <v>174</v>
      </c>
      <c r="AU1294" s="250" t="s">
        <v>87</v>
      </c>
      <c r="AV1294" s="13" t="s">
        <v>85</v>
      </c>
      <c r="AW1294" s="13" t="s">
        <v>34</v>
      </c>
      <c r="AX1294" s="13" t="s">
        <v>78</v>
      </c>
      <c r="AY1294" s="250" t="s">
        <v>165</v>
      </c>
    </row>
    <row r="1295" s="13" customFormat="1">
      <c r="A1295" s="13"/>
      <c r="B1295" s="240"/>
      <c r="C1295" s="241"/>
      <c r="D1295" s="242" t="s">
        <v>174</v>
      </c>
      <c r="E1295" s="243" t="s">
        <v>1</v>
      </c>
      <c r="F1295" s="244" t="s">
        <v>202</v>
      </c>
      <c r="G1295" s="241"/>
      <c r="H1295" s="243" t="s">
        <v>1</v>
      </c>
      <c r="I1295" s="245"/>
      <c r="J1295" s="241"/>
      <c r="K1295" s="241"/>
      <c r="L1295" s="246"/>
      <c r="M1295" s="247"/>
      <c r="N1295" s="248"/>
      <c r="O1295" s="248"/>
      <c r="P1295" s="248"/>
      <c r="Q1295" s="248"/>
      <c r="R1295" s="248"/>
      <c r="S1295" s="248"/>
      <c r="T1295" s="249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50" t="s">
        <v>174</v>
      </c>
      <c r="AU1295" s="250" t="s">
        <v>87</v>
      </c>
      <c r="AV1295" s="13" t="s">
        <v>85</v>
      </c>
      <c r="AW1295" s="13" t="s">
        <v>34</v>
      </c>
      <c r="AX1295" s="13" t="s">
        <v>78</v>
      </c>
      <c r="AY1295" s="250" t="s">
        <v>165</v>
      </c>
    </row>
    <row r="1296" s="14" customFormat="1">
      <c r="A1296" s="14"/>
      <c r="B1296" s="251"/>
      <c r="C1296" s="252"/>
      <c r="D1296" s="242" t="s">
        <v>174</v>
      </c>
      <c r="E1296" s="253" t="s">
        <v>1</v>
      </c>
      <c r="F1296" s="254" t="s">
        <v>629</v>
      </c>
      <c r="G1296" s="252"/>
      <c r="H1296" s="255">
        <v>1.98</v>
      </c>
      <c r="I1296" s="256"/>
      <c r="J1296" s="252"/>
      <c r="K1296" s="252"/>
      <c r="L1296" s="257"/>
      <c r="M1296" s="258"/>
      <c r="N1296" s="259"/>
      <c r="O1296" s="259"/>
      <c r="P1296" s="259"/>
      <c r="Q1296" s="259"/>
      <c r="R1296" s="259"/>
      <c r="S1296" s="259"/>
      <c r="T1296" s="260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61" t="s">
        <v>174</v>
      </c>
      <c r="AU1296" s="261" t="s">
        <v>87</v>
      </c>
      <c r="AV1296" s="14" t="s">
        <v>87</v>
      </c>
      <c r="AW1296" s="14" t="s">
        <v>34</v>
      </c>
      <c r="AX1296" s="14" t="s">
        <v>78</v>
      </c>
      <c r="AY1296" s="261" t="s">
        <v>165</v>
      </c>
    </row>
    <row r="1297" s="14" customFormat="1">
      <c r="A1297" s="14"/>
      <c r="B1297" s="251"/>
      <c r="C1297" s="252"/>
      <c r="D1297" s="242" t="s">
        <v>174</v>
      </c>
      <c r="E1297" s="253" t="s">
        <v>1</v>
      </c>
      <c r="F1297" s="254" t="s">
        <v>630</v>
      </c>
      <c r="G1297" s="252"/>
      <c r="H1297" s="255">
        <v>6.3680000000000003</v>
      </c>
      <c r="I1297" s="256"/>
      <c r="J1297" s="252"/>
      <c r="K1297" s="252"/>
      <c r="L1297" s="257"/>
      <c r="M1297" s="258"/>
      <c r="N1297" s="259"/>
      <c r="O1297" s="259"/>
      <c r="P1297" s="259"/>
      <c r="Q1297" s="259"/>
      <c r="R1297" s="259"/>
      <c r="S1297" s="259"/>
      <c r="T1297" s="260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61" t="s">
        <v>174</v>
      </c>
      <c r="AU1297" s="261" t="s">
        <v>87</v>
      </c>
      <c r="AV1297" s="14" t="s">
        <v>87</v>
      </c>
      <c r="AW1297" s="14" t="s">
        <v>34</v>
      </c>
      <c r="AX1297" s="14" t="s">
        <v>78</v>
      </c>
      <c r="AY1297" s="261" t="s">
        <v>165</v>
      </c>
    </row>
    <row r="1298" s="13" customFormat="1">
      <c r="A1298" s="13"/>
      <c r="B1298" s="240"/>
      <c r="C1298" s="241"/>
      <c r="D1298" s="242" t="s">
        <v>174</v>
      </c>
      <c r="E1298" s="243" t="s">
        <v>1</v>
      </c>
      <c r="F1298" s="244" t="s">
        <v>631</v>
      </c>
      <c r="G1298" s="241"/>
      <c r="H1298" s="243" t="s">
        <v>1</v>
      </c>
      <c r="I1298" s="245"/>
      <c r="J1298" s="241"/>
      <c r="K1298" s="241"/>
      <c r="L1298" s="246"/>
      <c r="M1298" s="247"/>
      <c r="N1298" s="248"/>
      <c r="O1298" s="248"/>
      <c r="P1298" s="248"/>
      <c r="Q1298" s="248"/>
      <c r="R1298" s="248"/>
      <c r="S1298" s="248"/>
      <c r="T1298" s="249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50" t="s">
        <v>174</v>
      </c>
      <c r="AU1298" s="250" t="s">
        <v>87</v>
      </c>
      <c r="AV1298" s="13" t="s">
        <v>85</v>
      </c>
      <c r="AW1298" s="13" t="s">
        <v>34</v>
      </c>
      <c r="AX1298" s="13" t="s">
        <v>78</v>
      </c>
      <c r="AY1298" s="250" t="s">
        <v>165</v>
      </c>
    </row>
    <row r="1299" s="13" customFormat="1">
      <c r="A1299" s="13"/>
      <c r="B1299" s="240"/>
      <c r="C1299" s="241"/>
      <c r="D1299" s="242" t="s">
        <v>174</v>
      </c>
      <c r="E1299" s="243" t="s">
        <v>1</v>
      </c>
      <c r="F1299" s="244" t="s">
        <v>176</v>
      </c>
      <c r="G1299" s="241"/>
      <c r="H1299" s="243" t="s">
        <v>1</v>
      </c>
      <c r="I1299" s="245"/>
      <c r="J1299" s="241"/>
      <c r="K1299" s="241"/>
      <c r="L1299" s="246"/>
      <c r="M1299" s="247"/>
      <c r="N1299" s="248"/>
      <c r="O1299" s="248"/>
      <c r="P1299" s="248"/>
      <c r="Q1299" s="248"/>
      <c r="R1299" s="248"/>
      <c r="S1299" s="248"/>
      <c r="T1299" s="249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50" t="s">
        <v>174</v>
      </c>
      <c r="AU1299" s="250" t="s">
        <v>87</v>
      </c>
      <c r="AV1299" s="13" t="s">
        <v>85</v>
      </c>
      <c r="AW1299" s="13" t="s">
        <v>34</v>
      </c>
      <c r="AX1299" s="13" t="s">
        <v>78</v>
      </c>
      <c r="AY1299" s="250" t="s">
        <v>165</v>
      </c>
    </row>
    <row r="1300" s="13" customFormat="1">
      <c r="A1300" s="13"/>
      <c r="B1300" s="240"/>
      <c r="C1300" s="241"/>
      <c r="D1300" s="242" t="s">
        <v>174</v>
      </c>
      <c r="E1300" s="243" t="s">
        <v>1</v>
      </c>
      <c r="F1300" s="244" t="s">
        <v>632</v>
      </c>
      <c r="G1300" s="241"/>
      <c r="H1300" s="243" t="s">
        <v>1</v>
      </c>
      <c r="I1300" s="245"/>
      <c r="J1300" s="241"/>
      <c r="K1300" s="241"/>
      <c r="L1300" s="246"/>
      <c r="M1300" s="247"/>
      <c r="N1300" s="248"/>
      <c r="O1300" s="248"/>
      <c r="P1300" s="248"/>
      <c r="Q1300" s="248"/>
      <c r="R1300" s="248"/>
      <c r="S1300" s="248"/>
      <c r="T1300" s="249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50" t="s">
        <v>174</v>
      </c>
      <c r="AU1300" s="250" t="s">
        <v>87</v>
      </c>
      <c r="AV1300" s="13" t="s">
        <v>85</v>
      </c>
      <c r="AW1300" s="13" t="s">
        <v>34</v>
      </c>
      <c r="AX1300" s="13" t="s">
        <v>78</v>
      </c>
      <c r="AY1300" s="250" t="s">
        <v>165</v>
      </c>
    </row>
    <row r="1301" s="14" customFormat="1">
      <c r="A1301" s="14"/>
      <c r="B1301" s="251"/>
      <c r="C1301" s="252"/>
      <c r="D1301" s="242" t="s">
        <v>174</v>
      </c>
      <c r="E1301" s="253" t="s">
        <v>1</v>
      </c>
      <c r="F1301" s="254" t="s">
        <v>633</v>
      </c>
      <c r="G1301" s="252"/>
      <c r="H1301" s="255">
        <v>3.1120000000000001</v>
      </c>
      <c r="I1301" s="256"/>
      <c r="J1301" s="252"/>
      <c r="K1301" s="252"/>
      <c r="L1301" s="257"/>
      <c r="M1301" s="258"/>
      <c r="N1301" s="259"/>
      <c r="O1301" s="259"/>
      <c r="P1301" s="259"/>
      <c r="Q1301" s="259"/>
      <c r="R1301" s="259"/>
      <c r="S1301" s="259"/>
      <c r="T1301" s="260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61" t="s">
        <v>174</v>
      </c>
      <c r="AU1301" s="261" t="s">
        <v>87</v>
      </c>
      <c r="AV1301" s="14" t="s">
        <v>87</v>
      </c>
      <c r="AW1301" s="14" t="s">
        <v>34</v>
      </c>
      <c r="AX1301" s="14" t="s">
        <v>78</v>
      </c>
      <c r="AY1301" s="261" t="s">
        <v>165</v>
      </c>
    </row>
    <row r="1302" s="14" customFormat="1">
      <c r="A1302" s="14"/>
      <c r="B1302" s="251"/>
      <c r="C1302" s="252"/>
      <c r="D1302" s="242" t="s">
        <v>174</v>
      </c>
      <c r="E1302" s="253" t="s">
        <v>1</v>
      </c>
      <c r="F1302" s="254" t="s">
        <v>634</v>
      </c>
      <c r="G1302" s="252"/>
      <c r="H1302" s="255">
        <v>2.746</v>
      </c>
      <c r="I1302" s="256"/>
      <c r="J1302" s="252"/>
      <c r="K1302" s="252"/>
      <c r="L1302" s="257"/>
      <c r="M1302" s="258"/>
      <c r="N1302" s="259"/>
      <c r="O1302" s="259"/>
      <c r="P1302" s="259"/>
      <c r="Q1302" s="259"/>
      <c r="R1302" s="259"/>
      <c r="S1302" s="259"/>
      <c r="T1302" s="260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61" t="s">
        <v>174</v>
      </c>
      <c r="AU1302" s="261" t="s">
        <v>87</v>
      </c>
      <c r="AV1302" s="14" t="s">
        <v>87</v>
      </c>
      <c r="AW1302" s="14" t="s">
        <v>34</v>
      </c>
      <c r="AX1302" s="14" t="s">
        <v>78</v>
      </c>
      <c r="AY1302" s="261" t="s">
        <v>165</v>
      </c>
    </row>
    <row r="1303" s="14" customFormat="1">
      <c r="A1303" s="14"/>
      <c r="B1303" s="251"/>
      <c r="C1303" s="252"/>
      <c r="D1303" s="242" t="s">
        <v>174</v>
      </c>
      <c r="E1303" s="253" t="s">
        <v>1</v>
      </c>
      <c r="F1303" s="254" t="s">
        <v>635</v>
      </c>
      <c r="G1303" s="252"/>
      <c r="H1303" s="255">
        <v>2.496</v>
      </c>
      <c r="I1303" s="256"/>
      <c r="J1303" s="252"/>
      <c r="K1303" s="252"/>
      <c r="L1303" s="257"/>
      <c r="M1303" s="258"/>
      <c r="N1303" s="259"/>
      <c r="O1303" s="259"/>
      <c r="P1303" s="259"/>
      <c r="Q1303" s="259"/>
      <c r="R1303" s="259"/>
      <c r="S1303" s="259"/>
      <c r="T1303" s="260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61" t="s">
        <v>174</v>
      </c>
      <c r="AU1303" s="261" t="s">
        <v>87</v>
      </c>
      <c r="AV1303" s="14" t="s">
        <v>87</v>
      </c>
      <c r="AW1303" s="14" t="s">
        <v>34</v>
      </c>
      <c r="AX1303" s="14" t="s">
        <v>78</v>
      </c>
      <c r="AY1303" s="261" t="s">
        <v>165</v>
      </c>
    </row>
    <row r="1304" s="15" customFormat="1">
      <c r="A1304" s="15"/>
      <c r="B1304" s="262"/>
      <c r="C1304" s="263"/>
      <c r="D1304" s="242" t="s">
        <v>174</v>
      </c>
      <c r="E1304" s="264" t="s">
        <v>1</v>
      </c>
      <c r="F1304" s="265" t="s">
        <v>189</v>
      </c>
      <c r="G1304" s="263"/>
      <c r="H1304" s="266">
        <v>352.30000000000001</v>
      </c>
      <c r="I1304" s="267"/>
      <c r="J1304" s="263"/>
      <c r="K1304" s="263"/>
      <c r="L1304" s="268"/>
      <c r="M1304" s="269"/>
      <c r="N1304" s="270"/>
      <c r="O1304" s="270"/>
      <c r="P1304" s="270"/>
      <c r="Q1304" s="270"/>
      <c r="R1304" s="270"/>
      <c r="S1304" s="270"/>
      <c r="T1304" s="271"/>
      <c r="U1304" s="15"/>
      <c r="V1304" s="15"/>
      <c r="W1304" s="15"/>
      <c r="X1304" s="15"/>
      <c r="Y1304" s="15"/>
      <c r="Z1304" s="15"/>
      <c r="AA1304" s="15"/>
      <c r="AB1304" s="15"/>
      <c r="AC1304" s="15"/>
      <c r="AD1304" s="15"/>
      <c r="AE1304" s="15"/>
      <c r="AT1304" s="272" t="s">
        <v>174</v>
      </c>
      <c r="AU1304" s="272" t="s">
        <v>87</v>
      </c>
      <c r="AV1304" s="15" t="s">
        <v>172</v>
      </c>
      <c r="AW1304" s="15" t="s">
        <v>34</v>
      </c>
      <c r="AX1304" s="15" t="s">
        <v>85</v>
      </c>
      <c r="AY1304" s="272" t="s">
        <v>165</v>
      </c>
    </row>
    <row r="1305" s="2" customFormat="1" ht="44.25" customHeight="1">
      <c r="A1305" s="39"/>
      <c r="B1305" s="40"/>
      <c r="C1305" s="227" t="s">
        <v>1266</v>
      </c>
      <c r="D1305" s="227" t="s">
        <v>167</v>
      </c>
      <c r="E1305" s="228" t="s">
        <v>1267</v>
      </c>
      <c r="F1305" s="229" t="s">
        <v>1268</v>
      </c>
      <c r="G1305" s="230" t="s">
        <v>198</v>
      </c>
      <c r="H1305" s="231">
        <v>288.91199999999998</v>
      </c>
      <c r="I1305" s="232"/>
      <c r="J1305" s="233">
        <f>ROUND(I1305*H1305,2)</f>
        <v>0</v>
      </c>
      <c r="K1305" s="229" t="s">
        <v>171</v>
      </c>
      <c r="L1305" s="45"/>
      <c r="M1305" s="234" t="s">
        <v>1</v>
      </c>
      <c r="N1305" s="235" t="s">
        <v>43</v>
      </c>
      <c r="O1305" s="92"/>
      <c r="P1305" s="236">
        <f>O1305*H1305</f>
        <v>0</v>
      </c>
      <c r="Q1305" s="236">
        <v>0</v>
      </c>
      <c r="R1305" s="236">
        <f>Q1305*H1305</f>
        <v>0</v>
      </c>
      <c r="S1305" s="236">
        <v>0</v>
      </c>
      <c r="T1305" s="237">
        <f>S1305*H1305</f>
        <v>0</v>
      </c>
      <c r="U1305" s="39"/>
      <c r="V1305" s="39"/>
      <c r="W1305" s="39"/>
      <c r="X1305" s="39"/>
      <c r="Y1305" s="39"/>
      <c r="Z1305" s="39"/>
      <c r="AA1305" s="39"/>
      <c r="AB1305" s="39"/>
      <c r="AC1305" s="39"/>
      <c r="AD1305" s="39"/>
      <c r="AE1305" s="39"/>
      <c r="AR1305" s="238" t="s">
        <v>284</v>
      </c>
      <c r="AT1305" s="238" t="s">
        <v>167</v>
      </c>
      <c r="AU1305" s="238" t="s">
        <v>87</v>
      </c>
      <c r="AY1305" s="18" t="s">
        <v>165</v>
      </c>
      <c r="BE1305" s="239">
        <f>IF(N1305="základní",J1305,0)</f>
        <v>0</v>
      </c>
      <c r="BF1305" s="239">
        <f>IF(N1305="snížená",J1305,0)</f>
        <v>0</v>
      </c>
      <c r="BG1305" s="239">
        <f>IF(N1305="zákl. přenesená",J1305,0)</f>
        <v>0</v>
      </c>
      <c r="BH1305" s="239">
        <f>IF(N1305="sníž. přenesená",J1305,0)</f>
        <v>0</v>
      </c>
      <c r="BI1305" s="239">
        <f>IF(N1305="nulová",J1305,0)</f>
        <v>0</v>
      </c>
      <c r="BJ1305" s="18" t="s">
        <v>85</v>
      </c>
      <c r="BK1305" s="239">
        <f>ROUND(I1305*H1305,2)</f>
        <v>0</v>
      </c>
      <c r="BL1305" s="18" t="s">
        <v>284</v>
      </c>
      <c r="BM1305" s="238" t="s">
        <v>1269</v>
      </c>
    </row>
    <row r="1306" s="13" customFormat="1">
      <c r="A1306" s="13"/>
      <c r="B1306" s="240"/>
      <c r="C1306" s="241"/>
      <c r="D1306" s="242" t="s">
        <v>174</v>
      </c>
      <c r="E1306" s="243" t="s">
        <v>1</v>
      </c>
      <c r="F1306" s="244" t="s">
        <v>176</v>
      </c>
      <c r="G1306" s="241"/>
      <c r="H1306" s="243" t="s">
        <v>1</v>
      </c>
      <c r="I1306" s="245"/>
      <c r="J1306" s="241"/>
      <c r="K1306" s="241"/>
      <c r="L1306" s="246"/>
      <c r="M1306" s="247"/>
      <c r="N1306" s="248"/>
      <c r="O1306" s="248"/>
      <c r="P1306" s="248"/>
      <c r="Q1306" s="248"/>
      <c r="R1306" s="248"/>
      <c r="S1306" s="248"/>
      <c r="T1306" s="249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50" t="s">
        <v>174</v>
      </c>
      <c r="AU1306" s="250" t="s">
        <v>87</v>
      </c>
      <c r="AV1306" s="13" t="s">
        <v>85</v>
      </c>
      <c r="AW1306" s="13" t="s">
        <v>34</v>
      </c>
      <c r="AX1306" s="13" t="s">
        <v>78</v>
      </c>
      <c r="AY1306" s="250" t="s">
        <v>165</v>
      </c>
    </row>
    <row r="1307" s="14" customFormat="1">
      <c r="A1307" s="14"/>
      <c r="B1307" s="251"/>
      <c r="C1307" s="252"/>
      <c r="D1307" s="242" t="s">
        <v>174</v>
      </c>
      <c r="E1307" s="253" t="s">
        <v>1</v>
      </c>
      <c r="F1307" s="254" t="s">
        <v>212</v>
      </c>
      <c r="G1307" s="252"/>
      <c r="H1307" s="255">
        <v>14.645</v>
      </c>
      <c r="I1307" s="256"/>
      <c r="J1307" s="252"/>
      <c r="K1307" s="252"/>
      <c r="L1307" s="257"/>
      <c r="M1307" s="258"/>
      <c r="N1307" s="259"/>
      <c r="O1307" s="259"/>
      <c r="P1307" s="259"/>
      <c r="Q1307" s="259"/>
      <c r="R1307" s="259"/>
      <c r="S1307" s="259"/>
      <c r="T1307" s="260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61" t="s">
        <v>174</v>
      </c>
      <c r="AU1307" s="261" t="s">
        <v>87</v>
      </c>
      <c r="AV1307" s="14" t="s">
        <v>87</v>
      </c>
      <c r="AW1307" s="14" t="s">
        <v>34</v>
      </c>
      <c r="AX1307" s="14" t="s">
        <v>78</v>
      </c>
      <c r="AY1307" s="261" t="s">
        <v>165</v>
      </c>
    </row>
    <row r="1308" s="13" customFormat="1">
      <c r="A1308" s="13"/>
      <c r="B1308" s="240"/>
      <c r="C1308" s="241"/>
      <c r="D1308" s="242" t="s">
        <v>174</v>
      </c>
      <c r="E1308" s="243" t="s">
        <v>1</v>
      </c>
      <c r="F1308" s="244" t="s">
        <v>202</v>
      </c>
      <c r="G1308" s="241"/>
      <c r="H1308" s="243" t="s">
        <v>1</v>
      </c>
      <c r="I1308" s="245"/>
      <c r="J1308" s="241"/>
      <c r="K1308" s="241"/>
      <c r="L1308" s="246"/>
      <c r="M1308" s="247"/>
      <c r="N1308" s="248"/>
      <c r="O1308" s="248"/>
      <c r="P1308" s="248"/>
      <c r="Q1308" s="248"/>
      <c r="R1308" s="248"/>
      <c r="S1308" s="248"/>
      <c r="T1308" s="249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50" t="s">
        <v>174</v>
      </c>
      <c r="AU1308" s="250" t="s">
        <v>87</v>
      </c>
      <c r="AV1308" s="13" t="s">
        <v>85</v>
      </c>
      <c r="AW1308" s="13" t="s">
        <v>34</v>
      </c>
      <c r="AX1308" s="13" t="s">
        <v>78</v>
      </c>
      <c r="AY1308" s="250" t="s">
        <v>165</v>
      </c>
    </row>
    <row r="1309" s="14" customFormat="1">
      <c r="A1309" s="14"/>
      <c r="B1309" s="251"/>
      <c r="C1309" s="252"/>
      <c r="D1309" s="242" t="s">
        <v>174</v>
      </c>
      <c r="E1309" s="253" t="s">
        <v>1</v>
      </c>
      <c r="F1309" s="254" t="s">
        <v>213</v>
      </c>
      <c r="G1309" s="252"/>
      <c r="H1309" s="255">
        <v>113.489</v>
      </c>
      <c r="I1309" s="256"/>
      <c r="J1309" s="252"/>
      <c r="K1309" s="252"/>
      <c r="L1309" s="257"/>
      <c r="M1309" s="258"/>
      <c r="N1309" s="259"/>
      <c r="O1309" s="259"/>
      <c r="P1309" s="259"/>
      <c r="Q1309" s="259"/>
      <c r="R1309" s="259"/>
      <c r="S1309" s="259"/>
      <c r="T1309" s="260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61" t="s">
        <v>174</v>
      </c>
      <c r="AU1309" s="261" t="s">
        <v>87</v>
      </c>
      <c r="AV1309" s="14" t="s">
        <v>87</v>
      </c>
      <c r="AW1309" s="14" t="s">
        <v>34</v>
      </c>
      <c r="AX1309" s="14" t="s">
        <v>78</v>
      </c>
      <c r="AY1309" s="261" t="s">
        <v>165</v>
      </c>
    </row>
    <row r="1310" s="14" customFormat="1">
      <c r="A1310" s="14"/>
      <c r="B1310" s="251"/>
      <c r="C1310" s="252"/>
      <c r="D1310" s="242" t="s">
        <v>174</v>
      </c>
      <c r="E1310" s="253" t="s">
        <v>1</v>
      </c>
      <c r="F1310" s="254" t="s">
        <v>214</v>
      </c>
      <c r="G1310" s="252"/>
      <c r="H1310" s="255">
        <v>32.543999999999997</v>
      </c>
      <c r="I1310" s="256"/>
      <c r="J1310" s="252"/>
      <c r="K1310" s="252"/>
      <c r="L1310" s="257"/>
      <c r="M1310" s="258"/>
      <c r="N1310" s="259"/>
      <c r="O1310" s="259"/>
      <c r="P1310" s="259"/>
      <c r="Q1310" s="259"/>
      <c r="R1310" s="259"/>
      <c r="S1310" s="259"/>
      <c r="T1310" s="260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61" t="s">
        <v>174</v>
      </c>
      <c r="AU1310" s="261" t="s">
        <v>87</v>
      </c>
      <c r="AV1310" s="14" t="s">
        <v>87</v>
      </c>
      <c r="AW1310" s="14" t="s">
        <v>34</v>
      </c>
      <c r="AX1310" s="14" t="s">
        <v>78</v>
      </c>
      <c r="AY1310" s="261" t="s">
        <v>165</v>
      </c>
    </row>
    <row r="1311" s="13" customFormat="1">
      <c r="A1311" s="13"/>
      <c r="B1311" s="240"/>
      <c r="C1311" s="241"/>
      <c r="D1311" s="242" t="s">
        <v>174</v>
      </c>
      <c r="E1311" s="243" t="s">
        <v>1</v>
      </c>
      <c r="F1311" s="244" t="s">
        <v>206</v>
      </c>
      <c r="G1311" s="241"/>
      <c r="H1311" s="243" t="s">
        <v>1</v>
      </c>
      <c r="I1311" s="245"/>
      <c r="J1311" s="241"/>
      <c r="K1311" s="241"/>
      <c r="L1311" s="246"/>
      <c r="M1311" s="247"/>
      <c r="N1311" s="248"/>
      <c r="O1311" s="248"/>
      <c r="P1311" s="248"/>
      <c r="Q1311" s="248"/>
      <c r="R1311" s="248"/>
      <c r="S1311" s="248"/>
      <c r="T1311" s="249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50" t="s">
        <v>174</v>
      </c>
      <c r="AU1311" s="250" t="s">
        <v>87</v>
      </c>
      <c r="AV1311" s="13" t="s">
        <v>85</v>
      </c>
      <c r="AW1311" s="13" t="s">
        <v>34</v>
      </c>
      <c r="AX1311" s="13" t="s">
        <v>78</v>
      </c>
      <c r="AY1311" s="250" t="s">
        <v>165</v>
      </c>
    </row>
    <row r="1312" s="14" customFormat="1">
      <c r="A1312" s="14"/>
      <c r="B1312" s="251"/>
      <c r="C1312" s="252"/>
      <c r="D1312" s="242" t="s">
        <v>174</v>
      </c>
      <c r="E1312" s="253" t="s">
        <v>1</v>
      </c>
      <c r="F1312" s="254" t="s">
        <v>215</v>
      </c>
      <c r="G1312" s="252"/>
      <c r="H1312" s="255">
        <v>128.23400000000001</v>
      </c>
      <c r="I1312" s="256"/>
      <c r="J1312" s="252"/>
      <c r="K1312" s="252"/>
      <c r="L1312" s="257"/>
      <c r="M1312" s="258"/>
      <c r="N1312" s="259"/>
      <c r="O1312" s="259"/>
      <c r="P1312" s="259"/>
      <c r="Q1312" s="259"/>
      <c r="R1312" s="259"/>
      <c r="S1312" s="259"/>
      <c r="T1312" s="260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61" t="s">
        <v>174</v>
      </c>
      <c r="AU1312" s="261" t="s">
        <v>87</v>
      </c>
      <c r="AV1312" s="14" t="s">
        <v>87</v>
      </c>
      <c r="AW1312" s="14" t="s">
        <v>34</v>
      </c>
      <c r="AX1312" s="14" t="s">
        <v>78</v>
      </c>
      <c r="AY1312" s="261" t="s">
        <v>165</v>
      </c>
    </row>
    <row r="1313" s="15" customFormat="1">
      <c r="A1313" s="15"/>
      <c r="B1313" s="262"/>
      <c r="C1313" s="263"/>
      <c r="D1313" s="242" t="s">
        <v>174</v>
      </c>
      <c r="E1313" s="264" t="s">
        <v>1</v>
      </c>
      <c r="F1313" s="265" t="s">
        <v>189</v>
      </c>
      <c r="G1313" s="263"/>
      <c r="H1313" s="266">
        <v>288.91199999999998</v>
      </c>
      <c r="I1313" s="267"/>
      <c r="J1313" s="263"/>
      <c r="K1313" s="263"/>
      <c r="L1313" s="268"/>
      <c r="M1313" s="269"/>
      <c r="N1313" s="270"/>
      <c r="O1313" s="270"/>
      <c r="P1313" s="270"/>
      <c r="Q1313" s="270"/>
      <c r="R1313" s="270"/>
      <c r="S1313" s="270"/>
      <c r="T1313" s="271"/>
      <c r="U1313" s="15"/>
      <c r="V1313" s="15"/>
      <c r="W1313" s="15"/>
      <c r="X1313" s="15"/>
      <c r="Y1313" s="15"/>
      <c r="Z1313" s="15"/>
      <c r="AA1313" s="15"/>
      <c r="AB1313" s="15"/>
      <c r="AC1313" s="15"/>
      <c r="AD1313" s="15"/>
      <c r="AE1313" s="15"/>
      <c r="AT1313" s="272" t="s">
        <v>174</v>
      </c>
      <c r="AU1313" s="272" t="s">
        <v>87</v>
      </c>
      <c r="AV1313" s="15" t="s">
        <v>172</v>
      </c>
      <c r="AW1313" s="15" t="s">
        <v>34</v>
      </c>
      <c r="AX1313" s="15" t="s">
        <v>85</v>
      </c>
      <c r="AY1313" s="272" t="s">
        <v>165</v>
      </c>
    </row>
    <row r="1314" s="2" customFormat="1" ht="16.5" customHeight="1">
      <c r="A1314" s="39"/>
      <c r="B1314" s="40"/>
      <c r="C1314" s="273" t="s">
        <v>1270</v>
      </c>
      <c r="D1314" s="273" t="s">
        <v>225</v>
      </c>
      <c r="E1314" s="274" t="s">
        <v>1271</v>
      </c>
      <c r="F1314" s="275" t="s">
        <v>1272</v>
      </c>
      <c r="G1314" s="276" t="s">
        <v>198</v>
      </c>
      <c r="H1314" s="277">
        <v>303.358</v>
      </c>
      <c r="I1314" s="278"/>
      <c r="J1314" s="279">
        <f>ROUND(I1314*H1314,2)</f>
        <v>0</v>
      </c>
      <c r="K1314" s="275" t="s">
        <v>171</v>
      </c>
      <c r="L1314" s="280"/>
      <c r="M1314" s="281" t="s">
        <v>1</v>
      </c>
      <c r="N1314" s="282" t="s">
        <v>43</v>
      </c>
      <c r="O1314" s="92"/>
      <c r="P1314" s="236">
        <f>O1314*H1314</f>
        <v>0</v>
      </c>
      <c r="Q1314" s="236">
        <v>0</v>
      </c>
      <c r="R1314" s="236">
        <f>Q1314*H1314</f>
        <v>0</v>
      </c>
      <c r="S1314" s="236">
        <v>0</v>
      </c>
      <c r="T1314" s="237">
        <f>S1314*H1314</f>
        <v>0</v>
      </c>
      <c r="U1314" s="39"/>
      <c r="V1314" s="39"/>
      <c r="W1314" s="39"/>
      <c r="X1314" s="39"/>
      <c r="Y1314" s="39"/>
      <c r="Z1314" s="39"/>
      <c r="AA1314" s="39"/>
      <c r="AB1314" s="39"/>
      <c r="AC1314" s="39"/>
      <c r="AD1314" s="39"/>
      <c r="AE1314" s="39"/>
      <c r="AR1314" s="238" t="s">
        <v>444</v>
      </c>
      <c r="AT1314" s="238" t="s">
        <v>225</v>
      </c>
      <c r="AU1314" s="238" t="s">
        <v>87</v>
      </c>
      <c r="AY1314" s="18" t="s">
        <v>165</v>
      </c>
      <c r="BE1314" s="239">
        <f>IF(N1314="základní",J1314,0)</f>
        <v>0</v>
      </c>
      <c r="BF1314" s="239">
        <f>IF(N1314="snížená",J1314,0)</f>
        <v>0</v>
      </c>
      <c r="BG1314" s="239">
        <f>IF(N1314="zákl. přenesená",J1314,0)</f>
        <v>0</v>
      </c>
      <c r="BH1314" s="239">
        <f>IF(N1314="sníž. přenesená",J1314,0)</f>
        <v>0</v>
      </c>
      <c r="BI1314" s="239">
        <f>IF(N1314="nulová",J1314,0)</f>
        <v>0</v>
      </c>
      <c r="BJ1314" s="18" t="s">
        <v>85</v>
      </c>
      <c r="BK1314" s="239">
        <f>ROUND(I1314*H1314,2)</f>
        <v>0</v>
      </c>
      <c r="BL1314" s="18" t="s">
        <v>284</v>
      </c>
      <c r="BM1314" s="238" t="s">
        <v>1273</v>
      </c>
    </row>
    <row r="1315" s="14" customFormat="1">
      <c r="A1315" s="14"/>
      <c r="B1315" s="251"/>
      <c r="C1315" s="252"/>
      <c r="D1315" s="242" t="s">
        <v>174</v>
      </c>
      <c r="E1315" s="252"/>
      <c r="F1315" s="254" t="s">
        <v>1274</v>
      </c>
      <c r="G1315" s="252"/>
      <c r="H1315" s="255">
        <v>303.358</v>
      </c>
      <c r="I1315" s="256"/>
      <c r="J1315" s="252"/>
      <c r="K1315" s="252"/>
      <c r="L1315" s="257"/>
      <c r="M1315" s="258"/>
      <c r="N1315" s="259"/>
      <c r="O1315" s="259"/>
      <c r="P1315" s="259"/>
      <c r="Q1315" s="259"/>
      <c r="R1315" s="259"/>
      <c r="S1315" s="259"/>
      <c r="T1315" s="260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61" t="s">
        <v>174</v>
      </c>
      <c r="AU1315" s="261" t="s">
        <v>87</v>
      </c>
      <c r="AV1315" s="14" t="s">
        <v>87</v>
      </c>
      <c r="AW1315" s="14" t="s">
        <v>4</v>
      </c>
      <c r="AX1315" s="14" t="s">
        <v>85</v>
      </c>
      <c r="AY1315" s="261" t="s">
        <v>165</v>
      </c>
    </row>
    <row r="1316" s="2" customFormat="1" ht="33" customHeight="1">
      <c r="A1316" s="39"/>
      <c r="B1316" s="40"/>
      <c r="C1316" s="227" t="s">
        <v>1275</v>
      </c>
      <c r="D1316" s="227" t="s">
        <v>167</v>
      </c>
      <c r="E1316" s="228" t="s">
        <v>1276</v>
      </c>
      <c r="F1316" s="229" t="s">
        <v>1277</v>
      </c>
      <c r="G1316" s="230" t="s">
        <v>198</v>
      </c>
      <c r="H1316" s="231">
        <v>352.30000000000001</v>
      </c>
      <c r="I1316" s="232"/>
      <c r="J1316" s="233">
        <f>ROUND(I1316*H1316,2)</f>
        <v>0</v>
      </c>
      <c r="K1316" s="229" t="s">
        <v>171</v>
      </c>
      <c r="L1316" s="45"/>
      <c r="M1316" s="234" t="s">
        <v>1</v>
      </c>
      <c r="N1316" s="235" t="s">
        <v>43</v>
      </c>
      <c r="O1316" s="92"/>
      <c r="P1316" s="236">
        <f>O1316*H1316</f>
        <v>0</v>
      </c>
      <c r="Q1316" s="236">
        <v>0.00020000000000000001</v>
      </c>
      <c r="R1316" s="236">
        <f>Q1316*H1316</f>
        <v>0.070460000000000009</v>
      </c>
      <c r="S1316" s="236">
        <v>0</v>
      </c>
      <c r="T1316" s="237">
        <f>S1316*H1316</f>
        <v>0</v>
      </c>
      <c r="U1316" s="39"/>
      <c r="V1316" s="39"/>
      <c r="W1316" s="39"/>
      <c r="X1316" s="39"/>
      <c r="Y1316" s="39"/>
      <c r="Z1316" s="39"/>
      <c r="AA1316" s="39"/>
      <c r="AB1316" s="39"/>
      <c r="AC1316" s="39"/>
      <c r="AD1316" s="39"/>
      <c r="AE1316" s="39"/>
      <c r="AR1316" s="238" t="s">
        <v>284</v>
      </c>
      <c r="AT1316" s="238" t="s">
        <v>167</v>
      </c>
      <c r="AU1316" s="238" t="s">
        <v>87</v>
      </c>
      <c r="AY1316" s="18" t="s">
        <v>165</v>
      </c>
      <c r="BE1316" s="239">
        <f>IF(N1316="základní",J1316,0)</f>
        <v>0</v>
      </c>
      <c r="BF1316" s="239">
        <f>IF(N1316="snížená",J1316,0)</f>
        <v>0</v>
      </c>
      <c r="BG1316" s="239">
        <f>IF(N1316="zákl. přenesená",J1316,0)</f>
        <v>0</v>
      </c>
      <c r="BH1316" s="239">
        <f>IF(N1316="sníž. přenesená",J1316,0)</f>
        <v>0</v>
      </c>
      <c r="BI1316" s="239">
        <f>IF(N1316="nulová",J1316,0)</f>
        <v>0</v>
      </c>
      <c r="BJ1316" s="18" t="s">
        <v>85</v>
      </c>
      <c r="BK1316" s="239">
        <f>ROUND(I1316*H1316,2)</f>
        <v>0</v>
      </c>
      <c r="BL1316" s="18" t="s">
        <v>284</v>
      </c>
      <c r="BM1316" s="238" t="s">
        <v>1278</v>
      </c>
    </row>
    <row r="1317" s="2" customFormat="1" ht="37.8" customHeight="1">
      <c r="A1317" s="39"/>
      <c r="B1317" s="40"/>
      <c r="C1317" s="227" t="s">
        <v>1279</v>
      </c>
      <c r="D1317" s="227" t="s">
        <v>167</v>
      </c>
      <c r="E1317" s="228" t="s">
        <v>1280</v>
      </c>
      <c r="F1317" s="229" t="s">
        <v>1281</v>
      </c>
      <c r="G1317" s="230" t="s">
        <v>198</v>
      </c>
      <c r="H1317" s="231">
        <v>352.30000000000001</v>
      </c>
      <c r="I1317" s="232"/>
      <c r="J1317" s="233">
        <f>ROUND(I1317*H1317,2)</f>
        <v>0</v>
      </c>
      <c r="K1317" s="229" t="s">
        <v>171</v>
      </c>
      <c r="L1317" s="45"/>
      <c r="M1317" s="298" t="s">
        <v>1</v>
      </c>
      <c r="N1317" s="299" t="s">
        <v>43</v>
      </c>
      <c r="O1317" s="300"/>
      <c r="P1317" s="301">
        <f>O1317*H1317</f>
        <v>0</v>
      </c>
      <c r="Q1317" s="301">
        <v>0.00025839999999999999</v>
      </c>
      <c r="R1317" s="301">
        <f>Q1317*H1317</f>
        <v>0.091034320000000002</v>
      </c>
      <c r="S1317" s="301">
        <v>0</v>
      </c>
      <c r="T1317" s="302">
        <f>S1317*H1317</f>
        <v>0</v>
      </c>
      <c r="U1317" s="39"/>
      <c r="V1317" s="39"/>
      <c r="W1317" s="39"/>
      <c r="X1317" s="39"/>
      <c r="Y1317" s="39"/>
      <c r="Z1317" s="39"/>
      <c r="AA1317" s="39"/>
      <c r="AB1317" s="39"/>
      <c r="AC1317" s="39"/>
      <c r="AD1317" s="39"/>
      <c r="AE1317" s="39"/>
      <c r="AR1317" s="238" t="s">
        <v>284</v>
      </c>
      <c r="AT1317" s="238" t="s">
        <v>167</v>
      </c>
      <c r="AU1317" s="238" t="s">
        <v>87</v>
      </c>
      <c r="AY1317" s="18" t="s">
        <v>165</v>
      </c>
      <c r="BE1317" s="239">
        <f>IF(N1317="základní",J1317,0)</f>
        <v>0</v>
      </c>
      <c r="BF1317" s="239">
        <f>IF(N1317="snížená",J1317,0)</f>
        <v>0</v>
      </c>
      <c r="BG1317" s="239">
        <f>IF(N1317="zákl. přenesená",J1317,0)</f>
        <v>0</v>
      </c>
      <c r="BH1317" s="239">
        <f>IF(N1317="sníž. přenesená",J1317,0)</f>
        <v>0</v>
      </c>
      <c r="BI1317" s="239">
        <f>IF(N1317="nulová",J1317,0)</f>
        <v>0</v>
      </c>
      <c r="BJ1317" s="18" t="s">
        <v>85</v>
      </c>
      <c r="BK1317" s="239">
        <f>ROUND(I1317*H1317,2)</f>
        <v>0</v>
      </c>
      <c r="BL1317" s="18" t="s">
        <v>284</v>
      </c>
      <c r="BM1317" s="238" t="s">
        <v>1282</v>
      </c>
    </row>
    <row r="1318" s="2" customFormat="1" ht="6.96" customHeight="1">
      <c r="A1318" s="39"/>
      <c r="B1318" s="67"/>
      <c r="C1318" s="68"/>
      <c r="D1318" s="68"/>
      <c r="E1318" s="68"/>
      <c r="F1318" s="68"/>
      <c r="G1318" s="68"/>
      <c r="H1318" s="68"/>
      <c r="I1318" s="68"/>
      <c r="J1318" s="68"/>
      <c r="K1318" s="68"/>
      <c r="L1318" s="45"/>
      <c r="M1318" s="39"/>
      <c r="O1318" s="39"/>
      <c r="P1318" s="39"/>
      <c r="Q1318" s="39"/>
      <c r="R1318" s="39"/>
      <c r="S1318" s="39"/>
      <c r="T1318" s="39"/>
      <c r="U1318" s="39"/>
      <c r="V1318" s="39"/>
      <c r="W1318" s="39"/>
      <c r="X1318" s="39"/>
      <c r="Y1318" s="39"/>
      <c r="Z1318" s="39"/>
      <c r="AA1318" s="39"/>
      <c r="AB1318" s="39"/>
      <c r="AC1318" s="39"/>
      <c r="AD1318" s="39"/>
      <c r="AE1318" s="39"/>
    </row>
  </sheetData>
  <sheetProtection sheet="1" autoFilter="0" formatColumns="0" formatRows="0" objects="1" scenarios="1" spinCount="100000" saltValue="qqj8DRScd6n65DGEAut9Pyp8TJBR6kxUSGNL10XpQ+LcLxBsLELweOLMmBlhome1dS7ZFUGSONz531uaI8Z1Dw==" hashValue="Io5wZy8dv3+36CmCbhUTymZ09mXYNEAPgnUEwlQz03G3D+PMa6SpN2kURTzKByHWk7MbIhbP8jHQ3WOxDme+DA==" algorithmName="SHA-512" password="CC35"/>
  <autoFilter ref="C136:K131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5:H125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123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stávající přístavby a spojovacího krčku Základní Škola, ul. Komenského č.p.11, Ústí nad Orlicí</v>
      </c>
      <c r="F7" s="151"/>
      <c r="G7" s="151"/>
      <c r="H7" s="151"/>
      <c r="L7" s="21"/>
    </row>
    <row r="8" s="1" customFormat="1" ht="12" customHeight="1">
      <c r="B8" s="21"/>
      <c r="D8" s="151" t="s">
        <v>124</v>
      </c>
      <c r="L8" s="21"/>
    </row>
    <row r="9" s="2" customFormat="1" ht="16.5" customHeight="1">
      <c r="A9" s="39"/>
      <c r="B9" s="45"/>
      <c r="C9" s="39"/>
      <c r="D9" s="39"/>
      <c r="E9" s="152" t="s">
        <v>125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126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1283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36</v>
      </c>
      <c r="G14" s="39"/>
      <c r="H14" s="39"/>
      <c r="I14" s="151" t="s">
        <v>22</v>
      </c>
      <c r="J14" s="154" t="str">
        <f>'Rekapitulace stavby'!AN8</f>
        <v>17. 10. 2023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1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1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ROUND(J130,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ROUND((SUM(BE130:BE283)),  2)</f>
        <v>0</v>
      </c>
      <c r="G35" s="39"/>
      <c r="H35" s="39"/>
      <c r="I35" s="165">
        <v>0.20999999999999999</v>
      </c>
      <c r="J35" s="164">
        <f>ROUND(((SUM(BE130:BE283))*I35),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ROUND((SUM(BF130:BF283)),  2)</f>
        <v>0</v>
      </c>
      <c r="G36" s="39"/>
      <c r="H36" s="39"/>
      <c r="I36" s="165">
        <v>0.14999999999999999</v>
      </c>
      <c r="J36" s="164">
        <f>ROUND(((SUM(BF130:BF283))*I36),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ROUND((SUM(BG130:BG283)),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ROUND((SUM(BH130:BH283)),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ROUND((SUM(BI130:BI283)),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stávající přístavby a spojovacího krčku Základní Škola, ul. Komenského č.p.11, Ústí nad Orlicí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124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125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126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D.1.4.1.c - Vytápění staveb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17. 10. 2023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/>
      </c>
      <c r="G93" s="41"/>
      <c r="H93" s="41"/>
      <c r="I93" s="33" t="s">
        <v>31</v>
      </c>
      <c r="J93" s="37" t="str">
        <f>E23</f>
        <v/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129</v>
      </c>
      <c r="D96" s="186"/>
      <c r="E96" s="186"/>
      <c r="F96" s="186"/>
      <c r="G96" s="186"/>
      <c r="H96" s="186"/>
      <c r="I96" s="186"/>
      <c r="J96" s="187" t="s">
        <v>130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131</v>
      </c>
      <c r="D98" s="41"/>
      <c r="E98" s="41"/>
      <c r="F98" s="41"/>
      <c r="G98" s="41"/>
      <c r="H98" s="41"/>
      <c r="I98" s="41"/>
      <c r="J98" s="111">
        <f>J130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132</v>
      </c>
    </row>
    <row r="99" s="9" customFormat="1" ht="24.96" customHeight="1">
      <c r="A99" s="9"/>
      <c r="B99" s="189"/>
      <c r="C99" s="190"/>
      <c r="D99" s="191" t="s">
        <v>1284</v>
      </c>
      <c r="E99" s="192"/>
      <c r="F99" s="192"/>
      <c r="G99" s="192"/>
      <c r="H99" s="192"/>
      <c r="I99" s="192"/>
      <c r="J99" s="193">
        <f>J131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1285</v>
      </c>
      <c r="E100" s="192"/>
      <c r="F100" s="192"/>
      <c r="G100" s="192"/>
      <c r="H100" s="192"/>
      <c r="I100" s="192"/>
      <c r="J100" s="193">
        <f>J134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1286</v>
      </c>
      <c r="E101" s="192"/>
      <c r="F101" s="192"/>
      <c r="G101" s="192"/>
      <c r="H101" s="192"/>
      <c r="I101" s="192"/>
      <c r="J101" s="193">
        <f>J137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1287</v>
      </c>
      <c r="E102" s="192"/>
      <c r="F102" s="192"/>
      <c r="G102" s="192"/>
      <c r="H102" s="192"/>
      <c r="I102" s="192"/>
      <c r="J102" s="193">
        <f>J142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1288</v>
      </c>
      <c r="E103" s="192"/>
      <c r="F103" s="192"/>
      <c r="G103" s="192"/>
      <c r="H103" s="192"/>
      <c r="I103" s="192"/>
      <c r="J103" s="193">
        <f>J144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1289</v>
      </c>
      <c r="E104" s="192"/>
      <c r="F104" s="192"/>
      <c r="G104" s="192"/>
      <c r="H104" s="192"/>
      <c r="I104" s="192"/>
      <c r="J104" s="193">
        <f>J155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9"/>
      <c r="C105" s="190"/>
      <c r="D105" s="191" t="s">
        <v>1290</v>
      </c>
      <c r="E105" s="192"/>
      <c r="F105" s="192"/>
      <c r="G105" s="192"/>
      <c r="H105" s="192"/>
      <c r="I105" s="192"/>
      <c r="J105" s="193">
        <f>J174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9"/>
      <c r="C106" s="190"/>
      <c r="D106" s="191" t="s">
        <v>1291</v>
      </c>
      <c r="E106" s="192"/>
      <c r="F106" s="192"/>
      <c r="G106" s="192"/>
      <c r="H106" s="192"/>
      <c r="I106" s="192"/>
      <c r="J106" s="193">
        <f>J178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9"/>
      <c r="C107" s="190"/>
      <c r="D107" s="191" t="s">
        <v>1292</v>
      </c>
      <c r="E107" s="192"/>
      <c r="F107" s="192"/>
      <c r="G107" s="192"/>
      <c r="H107" s="192"/>
      <c r="I107" s="192"/>
      <c r="J107" s="193">
        <f>J234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9"/>
      <c r="C108" s="190"/>
      <c r="D108" s="191" t="s">
        <v>1293</v>
      </c>
      <c r="E108" s="192"/>
      <c r="F108" s="192"/>
      <c r="G108" s="192"/>
      <c r="H108" s="192"/>
      <c r="I108" s="192"/>
      <c r="J108" s="193">
        <f>J255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150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6.25" customHeight="1">
      <c r="A118" s="39"/>
      <c r="B118" s="40"/>
      <c r="C118" s="41"/>
      <c r="D118" s="41"/>
      <c r="E118" s="184" t="str">
        <f>E7</f>
        <v>Stavební úpravy stávající přístavby a spojovacího krčku Základní Škola, ul. Komenského č.p.11, Ústí nad Orlicí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" customFormat="1" ht="12" customHeight="1">
      <c r="B119" s="22"/>
      <c r="C119" s="33" t="s">
        <v>124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="2" customFormat="1" ht="16.5" customHeight="1">
      <c r="A120" s="39"/>
      <c r="B120" s="40"/>
      <c r="C120" s="41"/>
      <c r="D120" s="41"/>
      <c r="E120" s="184" t="s">
        <v>125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126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E11</f>
        <v>D.1.4.1.c - Vytápění staveb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F14</f>
        <v xml:space="preserve"> </v>
      </c>
      <c r="G124" s="41"/>
      <c r="H124" s="41"/>
      <c r="I124" s="33" t="s">
        <v>22</v>
      </c>
      <c r="J124" s="80" t="str">
        <f>IF(J14="","",J14)</f>
        <v>17. 10. 2023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24</v>
      </c>
      <c r="D126" s="41"/>
      <c r="E126" s="41"/>
      <c r="F126" s="28" t="str">
        <f>E17</f>
        <v/>
      </c>
      <c r="G126" s="41"/>
      <c r="H126" s="41"/>
      <c r="I126" s="33" t="s">
        <v>31</v>
      </c>
      <c r="J126" s="37" t="str">
        <f>E23</f>
        <v/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29</v>
      </c>
      <c r="D127" s="41"/>
      <c r="E127" s="41"/>
      <c r="F127" s="28" t="str">
        <f>IF(E20="","",E20)</f>
        <v>Vyplň údaj</v>
      </c>
      <c r="G127" s="41"/>
      <c r="H127" s="41"/>
      <c r="I127" s="33" t="s">
        <v>35</v>
      </c>
      <c r="J127" s="37" t="str">
        <f>E26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00"/>
      <c r="B129" s="201"/>
      <c r="C129" s="202" t="s">
        <v>151</v>
      </c>
      <c r="D129" s="203" t="s">
        <v>63</v>
      </c>
      <c r="E129" s="203" t="s">
        <v>59</v>
      </c>
      <c r="F129" s="203" t="s">
        <v>60</v>
      </c>
      <c r="G129" s="203" t="s">
        <v>152</v>
      </c>
      <c r="H129" s="203" t="s">
        <v>153</v>
      </c>
      <c r="I129" s="203" t="s">
        <v>154</v>
      </c>
      <c r="J129" s="203" t="s">
        <v>130</v>
      </c>
      <c r="K129" s="204" t="s">
        <v>155</v>
      </c>
      <c r="L129" s="205"/>
      <c r="M129" s="101" t="s">
        <v>1</v>
      </c>
      <c r="N129" s="102" t="s">
        <v>42</v>
      </c>
      <c r="O129" s="102" t="s">
        <v>156</v>
      </c>
      <c r="P129" s="102" t="s">
        <v>157</v>
      </c>
      <c r="Q129" s="102" t="s">
        <v>158</v>
      </c>
      <c r="R129" s="102" t="s">
        <v>159</v>
      </c>
      <c r="S129" s="102" t="s">
        <v>160</v>
      </c>
      <c r="T129" s="103" t="s">
        <v>161</v>
      </c>
      <c r="U129" s="200"/>
      <c r="V129" s="200"/>
      <c r="W129" s="200"/>
      <c r="X129" s="200"/>
      <c r="Y129" s="200"/>
      <c r="Z129" s="200"/>
      <c r="AA129" s="200"/>
      <c r="AB129" s="200"/>
      <c r="AC129" s="200"/>
      <c r="AD129" s="200"/>
      <c r="AE129" s="200"/>
    </row>
    <row r="130" s="2" customFormat="1" ht="22.8" customHeight="1">
      <c r="A130" s="39"/>
      <c r="B130" s="40"/>
      <c r="C130" s="108" t="s">
        <v>162</v>
      </c>
      <c r="D130" s="41"/>
      <c r="E130" s="41"/>
      <c r="F130" s="41"/>
      <c r="G130" s="41"/>
      <c r="H130" s="41"/>
      <c r="I130" s="41"/>
      <c r="J130" s="206">
        <f>BK130</f>
        <v>0</v>
      </c>
      <c r="K130" s="41"/>
      <c r="L130" s="45"/>
      <c r="M130" s="104"/>
      <c r="N130" s="207"/>
      <c r="O130" s="105"/>
      <c r="P130" s="208">
        <f>P131+P134+P137+P142+P144+P155+P174+P178+P234+P255</f>
        <v>0</v>
      </c>
      <c r="Q130" s="105"/>
      <c r="R130" s="208">
        <f>R131+R134+R137+R142+R144+R155+R174+R178+R234+R255</f>
        <v>0</v>
      </c>
      <c r="S130" s="105"/>
      <c r="T130" s="209">
        <f>T131+T134+T137+T142+T144+T155+T174+T178+T234+T255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77</v>
      </c>
      <c r="AU130" s="18" t="s">
        <v>132</v>
      </c>
      <c r="BK130" s="210">
        <f>BK131+BK134+BK137+BK142+BK144+BK155+BK174+BK178+BK234+BK255</f>
        <v>0</v>
      </c>
    </row>
    <row r="131" s="12" customFormat="1" ht="25.92" customHeight="1">
      <c r="A131" s="12"/>
      <c r="B131" s="211"/>
      <c r="C131" s="212"/>
      <c r="D131" s="213" t="s">
        <v>77</v>
      </c>
      <c r="E131" s="214" t="s">
        <v>195</v>
      </c>
      <c r="F131" s="214" t="s">
        <v>1294</v>
      </c>
      <c r="G131" s="212"/>
      <c r="H131" s="212"/>
      <c r="I131" s="215"/>
      <c r="J131" s="216">
        <f>BK131</f>
        <v>0</v>
      </c>
      <c r="K131" s="212"/>
      <c r="L131" s="217"/>
      <c r="M131" s="218"/>
      <c r="N131" s="219"/>
      <c r="O131" s="219"/>
      <c r="P131" s="220">
        <f>SUM(P132:P133)</f>
        <v>0</v>
      </c>
      <c r="Q131" s="219"/>
      <c r="R131" s="220">
        <f>SUM(R132:R133)</f>
        <v>0</v>
      </c>
      <c r="S131" s="219"/>
      <c r="T131" s="221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85</v>
      </c>
      <c r="AT131" s="223" t="s">
        <v>77</v>
      </c>
      <c r="AU131" s="223" t="s">
        <v>78</v>
      </c>
      <c r="AY131" s="222" t="s">
        <v>165</v>
      </c>
      <c r="BK131" s="224">
        <f>SUM(BK132:BK133)</f>
        <v>0</v>
      </c>
    </row>
    <row r="132" s="2" customFormat="1" ht="37.8" customHeight="1">
      <c r="A132" s="39"/>
      <c r="B132" s="40"/>
      <c r="C132" s="227" t="s">
        <v>85</v>
      </c>
      <c r="D132" s="227" t="s">
        <v>167</v>
      </c>
      <c r="E132" s="228" t="s">
        <v>1295</v>
      </c>
      <c r="F132" s="229" t="s">
        <v>1296</v>
      </c>
      <c r="G132" s="230" t="s">
        <v>385</v>
      </c>
      <c r="H132" s="231">
        <v>88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43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172</v>
      </c>
      <c r="AT132" s="238" t="s">
        <v>167</v>
      </c>
      <c r="AU132" s="238" t="s">
        <v>85</v>
      </c>
      <c r="AY132" s="18" t="s">
        <v>165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172</v>
      </c>
      <c r="BM132" s="238" t="s">
        <v>87</v>
      </c>
    </row>
    <row r="133" s="2" customFormat="1">
      <c r="A133" s="39"/>
      <c r="B133" s="40"/>
      <c r="C133" s="41"/>
      <c r="D133" s="242" t="s">
        <v>770</v>
      </c>
      <c r="E133" s="41"/>
      <c r="F133" s="294" t="s">
        <v>1297</v>
      </c>
      <c r="G133" s="41"/>
      <c r="H133" s="41"/>
      <c r="I133" s="295"/>
      <c r="J133" s="41"/>
      <c r="K133" s="41"/>
      <c r="L133" s="45"/>
      <c r="M133" s="296"/>
      <c r="N133" s="297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770</v>
      </c>
      <c r="AU133" s="18" t="s">
        <v>85</v>
      </c>
    </row>
    <row r="134" s="12" customFormat="1" ht="25.92" customHeight="1">
      <c r="A134" s="12"/>
      <c r="B134" s="211"/>
      <c r="C134" s="212"/>
      <c r="D134" s="213" t="s">
        <v>77</v>
      </c>
      <c r="E134" s="214" t="s">
        <v>172</v>
      </c>
      <c r="F134" s="214" t="s">
        <v>1298</v>
      </c>
      <c r="G134" s="212"/>
      <c r="H134" s="212"/>
      <c r="I134" s="215"/>
      <c r="J134" s="216">
        <f>BK134</f>
        <v>0</v>
      </c>
      <c r="K134" s="212"/>
      <c r="L134" s="217"/>
      <c r="M134" s="218"/>
      <c r="N134" s="219"/>
      <c r="O134" s="219"/>
      <c r="P134" s="220">
        <f>SUM(P135:P136)</f>
        <v>0</v>
      </c>
      <c r="Q134" s="219"/>
      <c r="R134" s="220">
        <f>SUM(R135:R136)</f>
        <v>0</v>
      </c>
      <c r="S134" s="219"/>
      <c r="T134" s="221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85</v>
      </c>
      <c r="AT134" s="223" t="s">
        <v>77</v>
      </c>
      <c r="AU134" s="223" t="s">
        <v>78</v>
      </c>
      <c r="AY134" s="222" t="s">
        <v>165</v>
      </c>
      <c r="BK134" s="224">
        <f>SUM(BK135:BK136)</f>
        <v>0</v>
      </c>
    </row>
    <row r="135" s="2" customFormat="1" ht="37.8" customHeight="1">
      <c r="A135" s="39"/>
      <c r="B135" s="40"/>
      <c r="C135" s="227" t="s">
        <v>87</v>
      </c>
      <c r="D135" s="227" t="s">
        <v>167</v>
      </c>
      <c r="E135" s="228" t="s">
        <v>1299</v>
      </c>
      <c r="F135" s="229" t="s">
        <v>1300</v>
      </c>
      <c r="G135" s="230" t="s">
        <v>385</v>
      </c>
      <c r="H135" s="231">
        <v>20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172</v>
      </c>
      <c r="AT135" s="238" t="s">
        <v>167</v>
      </c>
      <c r="AU135" s="238" t="s">
        <v>85</v>
      </c>
      <c r="AY135" s="18" t="s">
        <v>165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172</v>
      </c>
      <c r="BM135" s="238" t="s">
        <v>172</v>
      </c>
    </row>
    <row r="136" s="2" customFormat="1">
      <c r="A136" s="39"/>
      <c r="B136" s="40"/>
      <c r="C136" s="41"/>
      <c r="D136" s="242" t="s">
        <v>770</v>
      </c>
      <c r="E136" s="41"/>
      <c r="F136" s="294" t="s">
        <v>1301</v>
      </c>
      <c r="G136" s="41"/>
      <c r="H136" s="41"/>
      <c r="I136" s="295"/>
      <c r="J136" s="41"/>
      <c r="K136" s="41"/>
      <c r="L136" s="45"/>
      <c r="M136" s="296"/>
      <c r="N136" s="297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770</v>
      </c>
      <c r="AU136" s="18" t="s">
        <v>85</v>
      </c>
    </row>
    <row r="137" s="12" customFormat="1" ht="25.92" customHeight="1">
      <c r="A137" s="12"/>
      <c r="B137" s="211"/>
      <c r="C137" s="212"/>
      <c r="D137" s="213" t="s">
        <v>77</v>
      </c>
      <c r="E137" s="214" t="s">
        <v>693</v>
      </c>
      <c r="F137" s="214" t="s">
        <v>1302</v>
      </c>
      <c r="G137" s="212"/>
      <c r="H137" s="212"/>
      <c r="I137" s="215"/>
      <c r="J137" s="216">
        <f>BK137</f>
        <v>0</v>
      </c>
      <c r="K137" s="212"/>
      <c r="L137" s="217"/>
      <c r="M137" s="218"/>
      <c r="N137" s="219"/>
      <c r="O137" s="219"/>
      <c r="P137" s="220">
        <f>SUM(P138:P141)</f>
        <v>0</v>
      </c>
      <c r="Q137" s="219"/>
      <c r="R137" s="220">
        <f>SUM(R138:R141)</f>
        <v>0</v>
      </c>
      <c r="S137" s="219"/>
      <c r="T137" s="221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2" t="s">
        <v>85</v>
      </c>
      <c r="AT137" s="223" t="s">
        <v>77</v>
      </c>
      <c r="AU137" s="223" t="s">
        <v>78</v>
      </c>
      <c r="AY137" s="222" t="s">
        <v>165</v>
      </c>
      <c r="BK137" s="224">
        <f>SUM(BK138:BK141)</f>
        <v>0</v>
      </c>
    </row>
    <row r="138" s="2" customFormat="1" ht="37.8" customHeight="1">
      <c r="A138" s="39"/>
      <c r="B138" s="40"/>
      <c r="C138" s="227" t="s">
        <v>195</v>
      </c>
      <c r="D138" s="227" t="s">
        <v>167</v>
      </c>
      <c r="E138" s="228" t="s">
        <v>1303</v>
      </c>
      <c r="F138" s="229" t="s">
        <v>1304</v>
      </c>
      <c r="G138" s="230" t="s">
        <v>198</v>
      </c>
      <c r="H138" s="231">
        <v>3.96</v>
      </c>
      <c r="I138" s="232"/>
      <c r="J138" s="233">
        <f>ROUND(I138*H138,2)</f>
        <v>0</v>
      </c>
      <c r="K138" s="229" t="s">
        <v>1</v>
      </c>
      <c r="L138" s="45"/>
      <c r="M138" s="234" t="s">
        <v>1</v>
      </c>
      <c r="N138" s="235" t="s">
        <v>43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172</v>
      </c>
      <c r="AT138" s="238" t="s">
        <v>167</v>
      </c>
      <c r="AU138" s="238" t="s">
        <v>85</v>
      </c>
      <c r="AY138" s="18" t="s">
        <v>165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85</v>
      </c>
      <c r="BK138" s="239">
        <f>ROUND(I138*H138,2)</f>
        <v>0</v>
      </c>
      <c r="BL138" s="18" t="s">
        <v>172</v>
      </c>
      <c r="BM138" s="238" t="s">
        <v>193</v>
      </c>
    </row>
    <row r="139" s="2" customFormat="1">
      <c r="A139" s="39"/>
      <c r="B139" s="40"/>
      <c r="C139" s="41"/>
      <c r="D139" s="242" t="s">
        <v>770</v>
      </c>
      <c r="E139" s="41"/>
      <c r="F139" s="294" t="s">
        <v>1305</v>
      </c>
      <c r="G139" s="41"/>
      <c r="H139" s="41"/>
      <c r="I139" s="295"/>
      <c r="J139" s="41"/>
      <c r="K139" s="41"/>
      <c r="L139" s="45"/>
      <c r="M139" s="296"/>
      <c r="N139" s="297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770</v>
      </c>
      <c r="AU139" s="18" t="s">
        <v>85</v>
      </c>
    </row>
    <row r="140" s="2" customFormat="1" ht="33" customHeight="1">
      <c r="A140" s="39"/>
      <c r="B140" s="40"/>
      <c r="C140" s="227" t="s">
        <v>172</v>
      </c>
      <c r="D140" s="227" t="s">
        <v>167</v>
      </c>
      <c r="E140" s="228" t="s">
        <v>1306</v>
      </c>
      <c r="F140" s="229" t="s">
        <v>1307</v>
      </c>
      <c r="G140" s="230" t="s">
        <v>198</v>
      </c>
      <c r="H140" s="231">
        <v>3.96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172</v>
      </c>
      <c r="AT140" s="238" t="s">
        <v>167</v>
      </c>
      <c r="AU140" s="238" t="s">
        <v>85</v>
      </c>
      <c r="AY140" s="18" t="s">
        <v>165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172</v>
      </c>
      <c r="BM140" s="238" t="s">
        <v>228</v>
      </c>
    </row>
    <row r="141" s="2" customFormat="1">
      <c r="A141" s="39"/>
      <c r="B141" s="40"/>
      <c r="C141" s="41"/>
      <c r="D141" s="242" t="s">
        <v>770</v>
      </c>
      <c r="E141" s="41"/>
      <c r="F141" s="294" t="s">
        <v>1305</v>
      </c>
      <c r="G141" s="41"/>
      <c r="H141" s="41"/>
      <c r="I141" s="295"/>
      <c r="J141" s="41"/>
      <c r="K141" s="41"/>
      <c r="L141" s="45"/>
      <c r="M141" s="296"/>
      <c r="N141" s="297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770</v>
      </c>
      <c r="AU141" s="18" t="s">
        <v>85</v>
      </c>
    </row>
    <row r="142" s="12" customFormat="1" ht="25.92" customHeight="1">
      <c r="A142" s="12"/>
      <c r="B142" s="211"/>
      <c r="C142" s="212"/>
      <c r="D142" s="213" t="s">
        <v>77</v>
      </c>
      <c r="E142" s="214" t="s">
        <v>894</v>
      </c>
      <c r="F142" s="214" t="s">
        <v>1308</v>
      </c>
      <c r="G142" s="212"/>
      <c r="H142" s="212"/>
      <c r="I142" s="215"/>
      <c r="J142" s="216">
        <f>BK142</f>
        <v>0</v>
      </c>
      <c r="K142" s="212"/>
      <c r="L142" s="217"/>
      <c r="M142" s="218"/>
      <c r="N142" s="219"/>
      <c r="O142" s="219"/>
      <c r="P142" s="220">
        <f>P143</f>
        <v>0</v>
      </c>
      <c r="Q142" s="219"/>
      <c r="R142" s="220">
        <f>R143</f>
        <v>0</v>
      </c>
      <c r="S142" s="219"/>
      <c r="T142" s="221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2" t="s">
        <v>85</v>
      </c>
      <c r="AT142" s="223" t="s">
        <v>77</v>
      </c>
      <c r="AU142" s="223" t="s">
        <v>78</v>
      </c>
      <c r="AY142" s="222" t="s">
        <v>165</v>
      </c>
      <c r="BK142" s="224">
        <f>BK143</f>
        <v>0</v>
      </c>
    </row>
    <row r="143" s="2" customFormat="1" ht="24.15" customHeight="1">
      <c r="A143" s="39"/>
      <c r="B143" s="40"/>
      <c r="C143" s="227" t="s">
        <v>219</v>
      </c>
      <c r="D143" s="227" t="s">
        <v>167</v>
      </c>
      <c r="E143" s="228" t="s">
        <v>1309</v>
      </c>
      <c r="F143" s="229" t="s">
        <v>1310</v>
      </c>
      <c r="G143" s="230" t="s">
        <v>198</v>
      </c>
      <c r="H143" s="231">
        <v>52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172</v>
      </c>
      <c r="AT143" s="238" t="s">
        <v>167</v>
      </c>
      <c r="AU143" s="238" t="s">
        <v>85</v>
      </c>
      <c r="AY143" s="18" t="s">
        <v>165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172</v>
      </c>
      <c r="BM143" s="238" t="s">
        <v>248</v>
      </c>
    </row>
    <row r="144" s="12" customFormat="1" ht="25.92" customHeight="1">
      <c r="A144" s="12"/>
      <c r="B144" s="211"/>
      <c r="C144" s="212"/>
      <c r="D144" s="213" t="s">
        <v>77</v>
      </c>
      <c r="E144" s="214" t="s">
        <v>908</v>
      </c>
      <c r="F144" s="214" t="s">
        <v>1311</v>
      </c>
      <c r="G144" s="212"/>
      <c r="H144" s="212"/>
      <c r="I144" s="215"/>
      <c r="J144" s="216">
        <f>BK144</f>
        <v>0</v>
      </c>
      <c r="K144" s="212"/>
      <c r="L144" s="217"/>
      <c r="M144" s="218"/>
      <c r="N144" s="219"/>
      <c r="O144" s="219"/>
      <c r="P144" s="220">
        <f>SUM(P145:P154)</f>
        <v>0</v>
      </c>
      <c r="Q144" s="219"/>
      <c r="R144" s="220">
        <f>SUM(R145:R154)</f>
        <v>0</v>
      </c>
      <c r="S144" s="219"/>
      <c r="T144" s="221">
        <f>SUM(T145:T154)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2" t="s">
        <v>85</v>
      </c>
      <c r="AT144" s="223" t="s">
        <v>77</v>
      </c>
      <c r="AU144" s="223" t="s">
        <v>78</v>
      </c>
      <c r="AY144" s="222" t="s">
        <v>165</v>
      </c>
      <c r="BK144" s="224">
        <f>SUM(BK145:BK154)</f>
        <v>0</v>
      </c>
    </row>
    <row r="145" s="2" customFormat="1" ht="49.05" customHeight="1">
      <c r="A145" s="39"/>
      <c r="B145" s="40"/>
      <c r="C145" s="227" t="s">
        <v>193</v>
      </c>
      <c r="D145" s="227" t="s">
        <v>167</v>
      </c>
      <c r="E145" s="228" t="s">
        <v>1312</v>
      </c>
      <c r="F145" s="229" t="s">
        <v>1313</v>
      </c>
      <c r="G145" s="230" t="s">
        <v>385</v>
      </c>
      <c r="H145" s="231">
        <v>67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43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172</v>
      </c>
      <c r="AT145" s="238" t="s">
        <v>167</v>
      </c>
      <c r="AU145" s="238" t="s">
        <v>85</v>
      </c>
      <c r="AY145" s="18" t="s">
        <v>165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172</v>
      </c>
      <c r="BM145" s="238" t="s">
        <v>259</v>
      </c>
    </row>
    <row r="146" s="2" customFormat="1">
      <c r="A146" s="39"/>
      <c r="B146" s="40"/>
      <c r="C146" s="41"/>
      <c r="D146" s="242" t="s">
        <v>770</v>
      </c>
      <c r="E146" s="41"/>
      <c r="F146" s="294" t="s">
        <v>1314</v>
      </c>
      <c r="G146" s="41"/>
      <c r="H146" s="41"/>
      <c r="I146" s="295"/>
      <c r="J146" s="41"/>
      <c r="K146" s="41"/>
      <c r="L146" s="45"/>
      <c r="M146" s="296"/>
      <c r="N146" s="297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770</v>
      </c>
      <c r="AU146" s="18" t="s">
        <v>85</v>
      </c>
    </row>
    <row r="147" s="2" customFormat="1" ht="49.05" customHeight="1">
      <c r="A147" s="39"/>
      <c r="B147" s="40"/>
      <c r="C147" s="227" t="s">
        <v>231</v>
      </c>
      <c r="D147" s="227" t="s">
        <v>167</v>
      </c>
      <c r="E147" s="228" t="s">
        <v>1315</v>
      </c>
      <c r="F147" s="229" t="s">
        <v>1316</v>
      </c>
      <c r="G147" s="230" t="s">
        <v>385</v>
      </c>
      <c r="H147" s="231">
        <v>21</v>
      </c>
      <c r="I147" s="232"/>
      <c r="J147" s="233">
        <f>ROUND(I147*H147,2)</f>
        <v>0</v>
      </c>
      <c r="K147" s="229" t="s">
        <v>1</v>
      </c>
      <c r="L147" s="45"/>
      <c r="M147" s="234" t="s">
        <v>1</v>
      </c>
      <c r="N147" s="235" t="s">
        <v>43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172</v>
      </c>
      <c r="AT147" s="238" t="s">
        <v>167</v>
      </c>
      <c r="AU147" s="238" t="s">
        <v>85</v>
      </c>
      <c r="AY147" s="18" t="s">
        <v>165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172</v>
      </c>
      <c r="BM147" s="238" t="s">
        <v>275</v>
      </c>
    </row>
    <row r="148" s="2" customFormat="1">
      <c r="A148" s="39"/>
      <c r="B148" s="40"/>
      <c r="C148" s="41"/>
      <c r="D148" s="242" t="s">
        <v>770</v>
      </c>
      <c r="E148" s="41"/>
      <c r="F148" s="294" t="s">
        <v>1314</v>
      </c>
      <c r="G148" s="41"/>
      <c r="H148" s="41"/>
      <c r="I148" s="295"/>
      <c r="J148" s="41"/>
      <c r="K148" s="41"/>
      <c r="L148" s="45"/>
      <c r="M148" s="296"/>
      <c r="N148" s="297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770</v>
      </c>
      <c r="AU148" s="18" t="s">
        <v>85</v>
      </c>
    </row>
    <row r="149" s="2" customFormat="1" ht="37.8" customHeight="1">
      <c r="A149" s="39"/>
      <c r="B149" s="40"/>
      <c r="C149" s="227" t="s">
        <v>228</v>
      </c>
      <c r="D149" s="227" t="s">
        <v>167</v>
      </c>
      <c r="E149" s="228" t="s">
        <v>1317</v>
      </c>
      <c r="F149" s="229" t="s">
        <v>1318</v>
      </c>
      <c r="G149" s="230" t="s">
        <v>385</v>
      </c>
      <c r="H149" s="231">
        <v>20</v>
      </c>
      <c r="I149" s="232"/>
      <c r="J149" s="233">
        <f>ROUND(I149*H149,2)</f>
        <v>0</v>
      </c>
      <c r="K149" s="229" t="s">
        <v>1</v>
      </c>
      <c r="L149" s="45"/>
      <c r="M149" s="234" t="s">
        <v>1</v>
      </c>
      <c r="N149" s="235" t="s">
        <v>43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172</v>
      </c>
      <c r="AT149" s="238" t="s">
        <v>167</v>
      </c>
      <c r="AU149" s="238" t="s">
        <v>85</v>
      </c>
      <c r="AY149" s="18" t="s">
        <v>165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85</v>
      </c>
      <c r="BK149" s="239">
        <f>ROUND(I149*H149,2)</f>
        <v>0</v>
      </c>
      <c r="BL149" s="18" t="s">
        <v>172</v>
      </c>
      <c r="BM149" s="238" t="s">
        <v>284</v>
      </c>
    </row>
    <row r="150" s="2" customFormat="1">
      <c r="A150" s="39"/>
      <c r="B150" s="40"/>
      <c r="C150" s="41"/>
      <c r="D150" s="242" t="s">
        <v>770</v>
      </c>
      <c r="E150" s="41"/>
      <c r="F150" s="294" t="s">
        <v>1319</v>
      </c>
      <c r="G150" s="41"/>
      <c r="H150" s="41"/>
      <c r="I150" s="295"/>
      <c r="J150" s="41"/>
      <c r="K150" s="41"/>
      <c r="L150" s="45"/>
      <c r="M150" s="296"/>
      <c r="N150" s="297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770</v>
      </c>
      <c r="AU150" s="18" t="s">
        <v>85</v>
      </c>
    </row>
    <row r="151" s="2" customFormat="1" ht="16.5" customHeight="1">
      <c r="A151" s="39"/>
      <c r="B151" s="40"/>
      <c r="C151" s="227" t="s">
        <v>244</v>
      </c>
      <c r="D151" s="227" t="s">
        <v>167</v>
      </c>
      <c r="E151" s="228" t="s">
        <v>1320</v>
      </c>
      <c r="F151" s="229" t="s">
        <v>1321</v>
      </c>
      <c r="G151" s="230" t="s">
        <v>702</v>
      </c>
      <c r="H151" s="231">
        <v>1.877</v>
      </c>
      <c r="I151" s="232"/>
      <c r="J151" s="233">
        <f>ROUND(I151*H151,2)</f>
        <v>0</v>
      </c>
      <c r="K151" s="229" t="s">
        <v>1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172</v>
      </c>
      <c r="AT151" s="238" t="s">
        <v>167</v>
      </c>
      <c r="AU151" s="238" t="s">
        <v>85</v>
      </c>
      <c r="AY151" s="18" t="s">
        <v>165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85</v>
      </c>
      <c r="BK151" s="239">
        <f>ROUND(I151*H151,2)</f>
        <v>0</v>
      </c>
      <c r="BL151" s="18" t="s">
        <v>172</v>
      </c>
      <c r="BM151" s="238" t="s">
        <v>299</v>
      </c>
    </row>
    <row r="152" s="2" customFormat="1" ht="21.75" customHeight="1">
      <c r="A152" s="39"/>
      <c r="B152" s="40"/>
      <c r="C152" s="227" t="s">
        <v>248</v>
      </c>
      <c r="D152" s="227" t="s">
        <v>167</v>
      </c>
      <c r="E152" s="228" t="s">
        <v>1322</v>
      </c>
      <c r="F152" s="229" t="s">
        <v>1323</v>
      </c>
      <c r="G152" s="230" t="s">
        <v>702</v>
      </c>
      <c r="H152" s="231">
        <v>1.877</v>
      </c>
      <c r="I152" s="232"/>
      <c r="J152" s="233">
        <f>ROUND(I152*H152,2)</f>
        <v>0</v>
      </c>
      <c r="K152" s="229" t="s">
        <v>1</v>
      </c>
      <c r="L152" s="45"/>
      <c r="M152" s="234" t="s">
        <v>1</v>
      </c>
      <c r="N152" s="235" t="s">
        <v>43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172</v>
      </c>
      <c r="AT152" s="238" t="s">
        <v>167</v>
      </c>
      <c r="AU152" s="238" t="s">
        <v>85</v>
      </c>
      <c r="AY152" s="18" t="s">
        <v>165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85</v>
      </c>
      <c r="BK152" s="239">
        <f>ROUND(I152*H152,2)</f>
        <v>0</v>
      </c>
      <c r="BL152" s="18" t="s">
        <v>172</v>
      </c>
      <c r="BM152" s="238" t="s">
        <v>316</v>
      </c>
    </row>
    <row r="153" s="2" customFormat="1" ht="24.15" customHeight="1">
      <c r="A153" s="39"/>
      <c r="B153" s="40"/>
      <c r="C153" s="227" t="s">
        <v>254</v>
      </c>
      <c r="D153" s="227" t="s">
        <v>167</v>
      </c>
      <c r="E153" s="228" t="s">
        <v>1324</v>
      </c>
      <c r="F153" s="229" t="s">
        <v>1325</v>
      </c>
      <c r="G153" s="230" t="s">
        <v>702</v>
      </c>
      <c r="H153" s="231">
        <v>56.314999999999998</v>
      </c>
      <c r="I153" s="232"/>
      <c r="J153" s="233">
        <f>ROUND(I153*H153,2)</f>
        <v>0</v>
      </c>
      <c r="K153" s="229" t="s">
        <v>1</v>
      </c>
      <c r="L153" s="45"/>
      <c r="M153" s="234" t="s">
        <v>1</v>
      </c>
      <c r="N153" s="235" t="s">
        <v>43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172</v>
      </c>
      <c r="AT153" s="238" t="s">
        <v>167</v>
      </c>
      <c r="AU153" s="238" t="s">
        <v>85</v>
      </c>
      <c r="AY153" s="18" t="s">
        <v>165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85</v>
      </c>
      <c r="BK153" s="239">
        <f>ROUND(I153*H153,2)</f>
        <v>0</v>
      </c>
      <c r="BL153" s="18" t="s">
        <v>172</v>
      </c>
      <c r="BM153" s="238" t="s">
        <v>326</v>
      </c>
    </row>
    <row r="154" s="2" customFormat="1" ht="16.5" customHeight="1">
      <c r="A154" s="39"/>
      <c r="B154" s="40"/>
      <c r="C154" s="227" t="s">
        <v>259</v>
      </c>
      <c r="D154" s="227" t="s">
        <v>167</v>
      </c>
      <c r="E154" s="228" t="s">
        <v>1326</v>
      </c>
      <c r="F154" s="229" t="s">
        <v>1327</v>
      </c>
      <c r="G154" s="230" t="s">
        <v>702</v>
      </c>
      <c r="H154" s="231">
        <v>1.877</v>
      </c>
      <c r="I154" s="232"/>
      <c r="J154" s="233">
        <f>ROUND(I154*H154,2)</f>
        <v>0</v>
      </c>
      <c r="K154" s="229" t="s">
        <v>1</v>
      </c>
      <c r="L154" s="45"/>
      <c r="M154" s="234" t="s">
        <v>1</v>
      </c>
      <c r="N154" s="235" t="s">
        <v>43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172</v>
      </c>
      <c r="AT154" s="238" t="s">
        <v>167</v>
      </c>
      <c r="AU154" s="238" t="s">
        <v>85</v>
      </c>
      <c r="AY154" s="18" t="s">
        <v>165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172</v>
      </c>
      <c r="BM154" s="238" t="s">
        <v>339</v>
      </c>
    </row>
    <row r="155" s="12" customFormat="1" ht="25.92" customHeight="1">
      <c r="A155" s="12"/>
      <c r="B155" s="211"/>
      <c r="C155" s="212"/>
      <c r="D155" s="213" t="s">
        <v>77</v>
      </c>
      <c r="E155" s="214" t="s">
        <v>837</v>
      </c>
      <c r="F155" s="214" t="s">
        <v>838</v>
      </c>
      <c r="G155" s="212"/>
      <c r="H155" s="212"/>
      <c r="I155" s="215"/>
      <c r="J155" s="216">
        <f>BK155</f>
        <v>0</v>
      </c>
      <c r="K155" s="212"/>
      <c r="L155" s="217"/>
      <c r="M155" s="218"/>
      <c r="N155" s="219"/>
      <c r="O155" s="219"/>
      <c r="P155" s="220">
        <f>SUM(P156:P173)</f>
        <v>0</v>
      </c>
      <c r="Q155" s="219"/>
      <c r="R155" s="220">
        <f>SUM(R156:R173)</f>
        <v>0</v>
      </c>
      <c r="S155" s="219"/>
      <c r="T155" s="221">
        <f>SUM(T156:T173)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2" t="s">
        <v>87</v>
      </c>
      <c r="AT155" s="223" t="s">
        <v>77</v>
      </c>
      <c r="AU155" s="223" t="s">
        <v>78</v>
      </c>
      <c r="AY155" s="222" t="s">
        <v>165</v>
      </c>
      <c r="BK155" s="224">
        <f>SUM(BK156:BK173)</f>
        <v>0</v>
      </c>
    </row>
    <row r="156" s="2" customFormat="1" ht="24.15" customHeight="1">
      <c r="A156" s="39"/>
      <c r="B156" s="40"/>
      <c r="C156" s="227" t="s">
        <v>270</v>
      </c>
      <c r="D156" s="227" t="s">
        <v>167</v>
      </c>
      <c r="E156" s="228" t="s">
        <v>1328</v>
      </c>
      <c r="F156" s="229" t="s">
        <v>1329</v>
      </c>
      <c r="G156" s="230" t="s">
        <v>302</v>
      </c>
      <c r="H156" s="231">
        <v>1367.4000000000001</v>
      </c>
      <c r="I156" s="232"/>
      <c r="J156" s="233">
        <f>ROUND(I156*H156,2)</f>
        <v>0</v>
      </c>
      <c r="K156" s="229" t="s">
        <v>1</v>
      </c>
      <c r="L156" s="45"/>
      <c r="M156" s="234" t="s">
        <v>1</v>
      </c>
      <c r="N156" s="235" t="s">
        <v>43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284</v>
      </c>
      <c r="AT156" s="238" t="s">
        <v>167</v>
      </c>
      <c r="AU156" s="238" t="s">
        <v>85</v>
      </c>
      <c r="AY156" s="18" t="s">
        <v>165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85</v>
      </c>
      <c r="BK156" s="239">
        <f>ROUND(I156*H156,2)</f>
        <v>0</v>
      </c>
      <c r="BL156" s="18" t="s">
        <v>284</v>
      </c>
      <c r="BM156" s="238" t="s">
        <v>382</v>
      </c>
    </row>
    <row r="157" s="2" customFormat="1" ht="24.15" customHeight="1">
      <c r="A157" s="39"/>
      <c r="B157" s="40"/>
      <c r="C157" s="227" t="s">
        <v>275</v>
      </c>
      <c r="D157" s="227" t="s">
        <v>167</v>
      </c>
      <c r="E157" s="228" t="s">
        <v>1330</v>
      </c>
      <c r="F157" s="229" t="s">
        <v>1331</v>
      </c>
      <c r="G157" s="230" t="s">
        <v>385</v>
      </c>
      <c r="H157" s="231">
        <v>1461</v>
      </c>
      <c r="I157" s="232"/>
      <c r="J157" s="233">
        <f>ROUND(I157*H157,2)</f>
        <v>0</v>
      </c>
      <c r="K157" s="229" t="s">
        <v>1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284</v>
      </c>
      <c r="AT157" s="238" t="s">
        <v>167</v>
      </c>
      <c r="AU157" s="238" t="s">
        <v>85</v>
      </c>
      <c r="AY157" s="18" t="s">
        <v>165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284</v>
      </c>
      <c r="BM157" s="238" t="s">
        <v>396</v>
      </c>
    </row>
    <row r="158" s="2" customFormat="1" ht="33" customHeight="1">
      <c r="A158" s="39"/>
      <c r="B158" s="40"/>
      <c r="C158" s="227" t="s">
        <v>8</v>
      </c>
      <c r="D158" s="227" t="s">
        <v>167</v>
      </c>
      <c r="E158" s="228" t="s">
        <v>1332</v>
      </c>
      <c r="F158" s="229" t="s">
        <v>1333</v>
      </c>
      <c r="G158" s="230" t="s">
        <v>385</v>
      </c>
      <c r="H158" s="231">
        <v>10</v>
      </c>
      <c r="I158" s="232"/>
      <c r="J158" s="233">
        <f>ROUND(I158*H158,2)</f>
        <v>0</v>
      </c>
      <c r="K158" s="229" t="s">
        <v>1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284</v>
      </c>
      <c r="AT158" s="238" t="s">
        <v>167</v>
      </c>
      <c r="AU158" s="238" t="s">
        <v>85</v>
      </c>
      <c r="AY158" s="18" t="s">
        <v>165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284</v>
      </c>
      <c r="BM158" s="238" t="s">
        <v>421</v>
      </c>
    </row>
    <row r="159" s="2" customFormat="1" ht="33" customHeight="1">
      <c r="A159" s="39"/>
      <c r="B159" s="40"/>
      <c r="C159" s="227" t="s">
        <v>284</v>
      </c>
      <c r="D159" s="227" t="s">
        <v>167</v>
      </c>
      <c r="E159" s="228" t="s">
        <v>1334</v>
      </c>
      <c r="F159" s="229" t="s">
        <v>1335</v>
      </c>
      <c r="G159" s="230" t="s">
        <v>385</v>
      </c>
      <c r="H159" s="231">
        <v>106</v>
      </c>
      <c r="I159" s="232"/>
      <c r="J159" s="233">
        <f>ROUND(I159*H159,2)</f>
        <v>0</v>
      </c>
      <c r="K159" s="229" t="s">
        <v>1</v>
      </c>
      <c r="L159" s="45"/>
      <c r="M159" s="234" t="s">
        <v>1</v>
      </c>
      <c r="N159" s="235" t="s">
        <v>43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284</v>
      </c>
      <c r="AT159" s="238" t="s">
        <v>167</v>
      </c>
      <c r="AU159" s="238" t="s">
        <v>85</v>
      </c>
      <c r="AY159" s="18" t="s">
        <v>165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85</v>
      </c>
      <c r="BK159" s="239">
        <f>ROUND(I159*H159,2)</f>
        <v>0</v>
      </c>
      <c r="BL159" s="18" t="s">
        <v>284</v>
      </c>
      <c r="BM159" s="238" t="s">
        <v>444</v>
      </c>
    </row>
    <row r="160" s="2" customFormat="1" ht="24.15" customHeight="1">
      <c r="A160" s="39"/>
      <c r="B160" s="40"/>
      <c r="C160" s="227" t="s">
        <v>294</v>
      </c>
      <c r="D160" s="227" t="s">
        <v>167</v>
      </c>
      <c r="E160" s="228" t="s">
        <v>1336</v>
      </c>
      <c r="F160" s="229" t="s">
        <v>1337</v>
      </c>
      <c r="G160" s="230" t="s">
        <v>302</v>
      </c>
      <c r="H160" s="231">
        <v>212.80000000000001</v>
      </c>
      <c r="I160" s="232"/>
      <c r="J160" s="233">
        <f>ROUND(I160*H160,2)</f>
        <v>0</v>
      </c>
      <c r="K160" s="229" t="s">
        <v>1</v>
      </c>
      <c r="L160" s="45"/>
      <c r="M160" s="234" t="s">
        <v>1</v>
      </c>
      <c r="N160" s="235" t="s">
        <v>43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284</v>
      </c>
      <c r="AT160" s="238" t="s">
        <v>167</v>
      </c>
      <c r="AU160" s="238" t="s">
        <v>85</v>
      </c>
      <c r="AY160" s="18" t="s">
        <v>165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284</v>
      </c>
      <c r="BM160" s="238" t="s">
        <v>453</v>
      </c>
    </row>
    <row r="161" s="2" customFormat="1" ht="55.5" customHeight="1">
      <c r="A161" s="39"/>
      <c r="B161" s="40"/>
      <c r="C161" s="227" t="s">
        <v>299</v>
      </c>
      <c r="D161" s="227" t="s">
        <v>167</v>
      </c>
      <c r="E161" s="228" t="s">
        <v>1338</v>
      </c>
      <c r="F161" s="229" t="s">
        <v>1339</v>
      </c>
      <c r="G161" s="230" t="s">
        <v>302</v>
      </c>
      <c r="H161" s="231">
        <v>440.60000000000002</v>
      </c>
      <c r="I161" s="232"/>
      <c r="J161" s="233">
        <f>ROUND(I161*H161,2)</f>
        <v>0</v>
      </c>
      <c r="K161" s="229" t="s">
        <v>1</v>
      </c>
      <c r="L161" s="45"/>
      <c r="M161" s="234" t="s">
        <v>1</v>
      </c>
      <c r="N161" s="235" t="s">
        <v>43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284</v>
      </c>
      <c r="AT161" s="238" t="s">
        <v>167</v>
      </c>
      <c r="AU161" s="238" t="s">
        <v>85</v>
      </c>
      <c r="AY161" s="18" t="s">
        <v>165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85</v>
      </c>
      <c r="BK161" s="239">
        <f>ROUND(I161*H161,2)</f>
        <v>0</v>
      </c>
      <c r="BL161" s="18" t="s">
        <v>284</v>
      </c>
      <c r="BM161" s="238" t="s">
        <v>471</v>
      </c>
    </row>
    <row r="162" s="2" customFormat="1" ht="55.5" customHeight="1">
      <c r="A162" s="39"/>
      <c r="B162" s="40"/>
      <c r="C162" s="227" t="s">
        <v>308</v>
      </c>
      <c r="D162" s="227" t="s">
        <v>167</v>
      </c>
      <c r="E162" s="228" t="s">
        <v>1340</v>
      </c>
      <c r="F162" s="229" t="s">
        <v>1341</v>
      </c>
      <c r="G162" s="230" t="s">
        <v>302</v>
      </c>
      <c r="H162" s="231">
        <v>314</v>
      </c>
      <c r="I162" s="232"/>
      <c r="J162" s="233">
        <f>ROUND(I162*H162,2)</f>
        <v>0</v>
      </c>
      <c r="K162" s="229" t="s">
        <v>1</v>
      </c>
      <c r="L162" s="45"/>
      <c r="M162" s="234" t="s">
        <v>1</v>
      </c>
      <c r="N162" s="235" t="s">
        <v>43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284</v>
      </c>
      <c r="AT162" s="238" t="s">
        <v>167</v>
      </c>
      <c r="AU162" s="238" t="s">
        <v>85</v>
      </c>
      <c r="AY162" s="18" t="s">
        <v>165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85</v>
      </c>
      <c r="BK162" s="239">
        <f>ROUND(I162*H162,2)</f>
        <v>0</v>
      </c>
      <c r="BL162" s="18" t="s">
        <v>284</v>
      </c>
      <c r="BM162" s="238" t="s">
        <v>480</v>
      </c>
    </row>
    <row r="163" s="2" customFormat="1" ht="55.5" customHeight="1">
      <c r="A163" s="39"/>
      <c r="B163" s="40"/>
      <c r="C163" s="227" t="s">
        <v>316</v>
      </c>
      <c r="D163" s="227" t="s">
        <v>167</v>
      </c>
      <c r="E163" s="228" t="s">
        <v>1342</v>
      </c>
      <c r="F163" s="229" t="s">
        <v>1343</v>
      </c>
      <c r="G163" s="230" t="s">
        <v>302</v>
      </c>
      <c r="H163" s="231">
        <v>153.80000000000001</v>
      </c>
      <c r="I163" s="232"/>
      <c r="J163" s="233">
        <f>ROUND(I163*H163,2)</f>
        <v>0</v>
      </c>
      <c r="K163" s="229" t="s">
        <v>1</v>
      </c>
      <c r="L163" s="45"/>
      <c r="M163" s="234" t="s">
        <v>1</v>
      </c>
      <c r="N163" s="235" t="s">
        <v>43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284</v>
      </c>
      <c r="AT163" s="238" t="s">
        <v>167</v>
      </c>
      <c r="AU163" s="238" t="s">
        <v>85</v>
      </c>
      <c r="AY163" s="18" t="s">
        <v>165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284</v>
      </c>
      <c r="BM163" s="238" t="s">
        <v>497</v>
      </c>
    </row>
    <row r="164" s="2" customFormat="1" ht="55.5" customHeight="1">
      <c r="A164" s="39"/>
      <c r="B164" s="40"/>
      <c r="C164" s="227" t="s">
        <v>7</v>
      </c>
      <c r="D164" s="227" t="s">
        <v>167</v>
      </c>
      <c r="E164" s="228" t="s">
        <v>1344</v>
      </c>
      <c r="F164" s="229" t="s">
        <v>1345</v>
      </c>
      <c r="G164" s="230" t="s">
        <v>302</v>
      </c>
      <c r="H164" s="231">
        <v>151.19999999999999</v>
      </c>
      <c r="I164" s="232"/>
      <c r="J164" s="233">
        <f>ROUND(I164*H164,2)</f>
        <v>0</v>
      </c>
      <c r="K164" s="229" t="s">
        <v>1</v>
      </c>
      <c r="L164" s="45"/>
      <c r="M164" s="234" t="s">
        <v>1</v>
      </c>
      <c r="N164" s="235" t="s">
        <v>43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284</v>
      </c>
      <c r="AT164" s="238" t="s">
        <v>167</v>
      </c>
      <c r="AU164" s="238" t="s">
        <v>85</v>
      </c>
      <c r="AY164" s="18" t="s">
        <v>165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85</v>
      </c>
      <c r="BK164" s="239">
        <f>ROUND(I164*H164,2)</f>
        <v>0</v>
      </c>
      <c r="BL164" s="18" t="s">
        <v>284</v>
      </c>
      <c r="BM164" s="238" t="s">
        <v>506</v>
      </c>
    </row>
    <row r="165" s="2" customFormat="1" ht="55.5" customHeight="1">
      <c r="A165" s="39"/>
      <c r="B165" s="40"/>
      <c r="C165" s="227" t="s">
        <v>326</v>
      </c>
      <c r="D165" s="227" t="s">
        <v>167</v>
      </c>
      <c r="E165" s="228" t="s">
        <v>1346</v>
      </c>
      <c r="F165" s="229" t="s">
        <v>1347</v>
      </c>
      <c r="G165" s="230" t="s">
        <v>302</v>
      </c>
      <c r="H165" s="231">
        <v>200</v>
      </c>
      <c r="I165" s="232"/>
      <c r="J165" s="233">
        <f>ROUND(I165*H165,2)</f>
        <v>0</v>
      </c>
      <c r="K165" s="229" t="s">
        <v>1</v>
      </c>
      <c r="L165" s="45"/>
      <c r="M165" s="234" t="s">
        <v>1</v>
      </c>
      <c r="N165" s="235" t="s">
        <v>43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284</v>
      </c>
      <c r="AT165" s="238" t="s">
        <v>167</v>
      </c>
      <c r="AU165" s="238" t="s">
        <v>85</v>
      </c>
      <c r="AY165" s="18" t="s">
        <v>165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85</v>
      </c>
      <c r="BK165" s="239">
        <f>ROUND(I165*H165,2)</f>
        <v>0</v>
      </c>
      <c r="BL165" s="18" t="s">
        <v>284</v>
      </c>
      <c r="BM165" s="238" t="s">
        <v>514</v>
      </c>
    </row>
    <row r="166" s="2" customFormat="1" ht="55.5" customHeight="1">
      <c r="A166" s="39"/>
      <c r="B166" s="40"/>
      <c r="C166" s="227" t="s">
        <v>334</v>
      </c>
      <c r="D166" s="227" t="s">
        <v>167</v>
      </c>
      <c r="E166" s="228" t="s">
        <v>1348</v>
      </c>
      <c r="F166" s="229" t="s">
        <v>1349</v>
      </c>
      <c r="G166" s="230" t="s">
        <v>302</v>
      </c>
      <c r="H166" s="231">
        <v>37.799999999999997</v>
      </c>
      <c r="I166" s="232"/>
      <c r="J166" s="233">
        <f>ROUND(I166*H166,2)</f>
        <v>0</v>
      </c>
      <c r="K166" s="229" t="s">
        <v>1</v>
      </c>
      <c r="L166" s="45"/>
      <c r="M166" s="234" t="s">
        <v>1</v>
      </c>
      <c r="N166" s="235" t="s">
        <v>43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284</v>
      </c>
      <c r="AT166" s="238" t="s">
        <v>167</v>
      </c>
      <c r="AU166" s="238" t="s">
        <v>85</v>
      </c>
      <c r="AY166" s="18" t="s">
        <v>165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284</v>
      </c>
      <c r="BM166" s="238" t="s">
        <v>524</v>
      </c>
    </row>
    <row r="167" s="2" customFormat="1" ht="55.5" customHeight="1">
      <c r="A167" s="39"/>
      <c r="B167" s="40"/>
      <c r="C167" s="227" t="s">
        <v>339</v>
      </c>
      <c r="D167" s="227" t="s">
        <v>167</v>
      </c>
      <c r="E167" s="228" t="s">
        <v>1350</v>
      </c>
      <c r="F167" s="229" t="s">
        <v>1351</v>
      </c>
      <c r="G167" s="230" t="s">
        <v>302</v>
      </c>
      <c r="H167" s="231">
        <v>70</v>
      </c>
      <c r="I167" s="232"/>
      <c r="J167" s="233">
        <f>ROUND(I167*H167,2)</f>
        <v>0</v>
      </c>
      <c r="K167" s="229" t="s">
        <v>1</v>
      </c>
      <c r="L167" s="45"/>
      <c r="M167" s="234" t="s">
        <v>1</v>
      </c>
      <c r="N167" s="235" t="s">
        <v>43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284</v>
      </c>
      <c r="AT167" s="238" t="s">
        <v>167</v>
      </c>
      <c r="AU167" s="238" t="s">
        <v>85</v>
      </c>
      <c r="AY167" s="18" t="s">
        <v>165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85</v>
      </c>
      <c r="BK167" s="239">
        <f>ROUND(I167*H167,2)</f>
        <v>0</v>
      </c>
      <c r="BL167" s="18" t="s">
        <v>284</v>
      </c>
      <c r="BM167" s="238" t="s">
        <v>534</v>
      </c>
    </row>
    <row r="168" s="2" customFormat="1" ht="66.75" customHeight="1">
      <c r="A168" s="39"/>
      <c r="B168" s="40"/>
      <c r="C168" s="227" t="s">
        <v>377</v>
      </c>
      <c r="D168" s="227" t="s">
        <v>167</v>
      </c>
      <c r="E168" s="228" t="s">
        <v>1352</v>
      </c>
      <c r="F168" s="229" t="s">
        <v>1353</v>
      </c>
      <c r="G168" s="230" t="s">
        <v>302</v>
      </c>
      <c r="H168" s="231">
        <v>96.200000000000003</v>
      </c>
      <c r="I168" s="232"/>
      <c r="J168" s="233">
        <f>ROUND(I168*H168,2)</f>
        <v>0</v>
      </c>
      <c r="K168" s="229" t="s">
        <v>1</v>
      </c>
      <c r="L168" s="45"/>
      <c r="M168" s="234" t="s">
        <v>1</v>
      </c>
      <c r="N168" s="235" t="s">
        <v>43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284</v>
      </c>
      <c r="AT168" s="238" t="s">
        <v>167</v>
      </c>
      <c r="AU168" s="238" t="s">
        <v>85</v>
      </c>
      <c r="AY168" s="18" t="s">
        <v>165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85</v>
      </c>
      <c r="BK168" s="239">
        <f>ROUND(I168*H168,2)</f>
        <v>0</v>
      </c>
      <c r="BL168" s="18" t="s">
        <v>284</v>
      </c>
      <c r="BM168" s="238" t="s">
        <v>543</v>
      </c>
    </row>
    <row r="169" s="2" customFormat="1" ht="66.75" customHeight="1">
      <c r="A169" s="39"/>
      <c r="B169" s="40"/>
      <c r="C169" s="227" t="s">
        <v>382</v>
      </c>
      <c r="D169" s="227" t="s">
        <v>167</v>
      </c>
      <c r="E169" s="228" t="s">
        <v>1354</v>
      </c>
      <c r="F169" s="229" t="s">
        <v>1355</v>
      </c>
      <c r="G169" s="230" t="s">
        <v>302</v>
      </c>
      <c r="H169" s="231">
        <v>10.4</v>
      </c>
      <c r="I169" s="232"/>
      <c r="J169" s="233">
        <f>ROUND(I169*H169,2)</f>
        <v>0</v>
      </c>
      <c r="K169" s="229" t="s">
        <v>1</v>
      </c>
      <c r="L169" s="45"/>
      <c r="M169" s="234" t="s">
        <v>1</v>
      </c>
      <c r="N169" s="235" t="s">
        <v>43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284</v>
      </c>
      <c r="AT169" s="238" t="s">
        <v>167</v>
      </c>
      <c r="AU169" s="238" t="s">
        <v>85</v>
      </c>
      <c r="AY169" s="18" t="s">
        <v>165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85</v>
      </c>
      <c r="BK169" s="239">
        <f>ROUND(I169*H169,2)</f>
        <v>0</v>
      </c>
      <c r="BL169" s="18" t="s">
        <v>284</v>
      </c>
      <c r="BM169" s="238" t="s">
        <v>554</v>
      </c>
    </row>
    <row r="170" s="2" customFormat="1" ht="66.75" customHeight="1">
      <c r="A170" s="39"/>
      <c r="B170" s="40"/>
      <c r="C170" s="227" t="s">
        <v>390</v>
      </c>
      <c r="D170" s="227" t="s">
        <v>167</v>
      </c>
      <c r="E170" s="228" t="s">
        <v>1356</v>
      </c>
      <c r="F170" s="229" t="s">
        <v>1357</v>
      </c>
      <c r="G170" s="230" t="s">
        <v>302</v>
      </c>
      <c r="H170" s="231">
        <v>86.200000000000003</v>
      </c>
      <c r="I170" s="232"/>
      <c r="J170" s="233">
        <f>ROUND(I170*H170,2)</f>
        <v>0</v>
      </c>
      <c r="K170" s="229" t="s">
        <v>1</v>
      </c>
      <c r="L170" s="45"/>
      <c r="M170" s="234" t="s">
        <v>1</v>
      </c>
      <c r="N170" s="235" t="s">
        <v>43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284</v>
      </c>
      <c r="AT170" s="238" t="s">
        <v>167</v>
      </c>
      <c r="AU170" s="238" t="s">
        <v>85</v>
      </c>
      <c r="AY170" s="18" t="s">
        <v>165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284</v>
      </c>
      <c r="BM170" s="238" t="s">
        <v>587</v>
      </c>
    </row>
    <row r="171" s="2" customFormat="1" ht="66.75" customHeight="1">
      <c r="A171" s="39"/>
      <c r="B171" s="40"/>
      <c r="C171" s="227" t="s">
        <v>396</v>
      </c>
      <c r="D171" s="227" t="s">
        <v>167</v>
      </c>
      <c r="E171" s="228" t="s">
        <v>1358</v>
      </c>
      <c r="F171" s="229" t="s">
        <v>1359</v>
      </c>
      <c r="G171" s="230" t="s">
        <v>302</v>
      </c>
      <c r="H171" s="231">
        <v>20</v>
      </c>
      <c r="I171" s="232"/>
      <c r="J171" s="233">
        <f>ROUND(I171*H171,2)</f>
        <v>0</v>
      </c>
      <c r="K171" s="229" t="s">
        <v>1</v>
      </c>
      <c r="L171" s="45"/>
      <c r="M171" s="234" t="s">
        <v>1</v>
      </c>
      <c r="N171" s="235" t="s">
        <v>43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284</v>
      </c>
      <c r="AT171" s="238" t="s">
        <v>167</v>
      </c>
      <c r="AU171" s="238" t="s">
        <v>85</v>
      </c>
      <c r="AY171" s="18" t="s">
        <v>165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85</v>
      </c>
      <c r="BK171" s="239">
        <f>ROUND(I171*H171,2)</f>
        <v>0</v>
      </c>
      <c r="BL171" s="18" t="s">
        <v>284</v>
      </c>
      <c r="BM171" s="238" t="s">
        <v>636</v>
      </c>
    </row>
    <row r="172" s="2" customFormat="1" ht="24.15" customHeight="1">
      <c r="A172" s="39"/>
      <c r="B172" s="40"/>
      <c r="C172" s="227" t="s">
        <v>408</v>
      </c>
      <c r="D172" s="227" t="s">
        <v>167</v>
      </c>
      <c r="E172" s="228" t="s">
        <v>1360</v>
      </c>
      <c r="F172" s="229" t="s">
        <v>1361</v>
      </c>
      <c r="G172" s="230" t="s">
        <v>702</v>
      </c>
      <c r="H172" s="231">
        <v>0.19300000000000001</v>
      </c>
      <c r="I172" s="232"/>
      <c r="J172" s="233">
        <f>ROUND(I172*H172,2)</f>
        <v>0</v>
      </c>
      <c r="K172" s="229" t="s">
        <v>1</v>
      </c>
      <c r="L172" s="45"/>
      <c r="M172" s="234" t="s">
        <v>1</v>
      </c>
      <c r="N172" s="235" t="s">
        <v>43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284</v>
      </c>
      <c r="AT172" s="238" t="s">
        <v>167</v>
      </c>
      <c r="AU172" s="238" t="s">
        <v>85</v>
      </c>
      <c r="AY172" s="18" t="s">
        <v>165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85</v>
      </c>
      <c r="BK172" s="239">
        <f>ROUND(I172*H172,2)</f>
        <v>0</v>
      </c>
      <c r="BL172" s="18" t="s">
        <v>284</v>
      </c>
      <c r="BM172" s="238" t="s">
        <v>681</v>
      </c>
    </row>
    <row r="173" s="2" customFormat="1">
      <c r="A173" s="39"/>
      <c r="B173" s="40"/>
      <c r="C173" s="41"/>
      <c r="D173" s="242" t="s">
        <v>770</v>
      </c>
      <c r="E173" s="41"/>
      <c r="F173" s="294" t="s">
        <v>1362</v>
      </c>
      <c r="G173" s="41"/>
      <c r="H173" s="41"/>
      <c r="I173" s="295"/>
      <c r="J173" s="41"/>
      <c r="K173" s="41"/>
      <c r="L173" s="45"/>
      <c r="M173" s="296"/>
      <c r="N173" s="297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770</v>
      </c>
      <c r="AU173" s="18" t="s">
        <v>85</v>
      </c>
    </row>
    <row r="174" s="12" customFormat="1" ht="25.92" customHeight="1">
      <c r="A174" s="12"/>
      <c r="B174" s="211"/>
      <c r="C174" s="212"/>
      <c r="D174" s="213" t="s">
        <v>77</v>
      </c>
      <c r="E174" s="214" t="s">
        <v>1363</v>
      </c>
      <c r="F174" s="214" t="s">
        <v>1364</v>
      </c>
      <c r="G174" s="212"/>
      <c r="H174" s="212"/>
      <c r="I174" s="215"/>
      <c r="J174" s="216">
        <f>BK174</f>
        <v>0</v>
      </c>
      <c r="K174" s="212"/>
      <c r="L174" s="217"/>
      <c r="M174" s="218"/>
      <c r="N174" s="219"/>
      <c r="O174" s="219"/>
      <c r="P174" s="220">
        <f>SUM(P175:P177)</f>
        <v>0</v>
      </c>
      <c r="Q174" s="219"/>
      <c r="R174" s="220">
        <f>SUM(R175:R177)</f>
        <v>0</v>
      </c>
      <c r="S174" s="219"/>
      <c r="T174" s="221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2" t="s">
        <v>87</v>
      </c>
      <c r="AT174" s="223" t="s">
        <v>77</v>
      </c>
      <c r="AU174" s="223" t="s">
        <v>78</v>
      </c>
      <c r="AY174" s="222" t="s">
        <v>165</v>
      </c>
      <c r="BK174" s="224">
        <f>SUM(BK175:BK177)</f>
        <v>0</v>
      </c>
    </row>
    <row r="175" s="2" customFormat="1" ht="16.5" customHeight="1">
      <c r="A175" s="39"/>
      <c r="B175" s="40"/>
      <c r="C175" s="227" t="s">
        <v>421</v>
      </c>
      <c r="D175" s="227" t="s">
        <v>167</v>
      </c>
      <c r="E175" s="228" t="s">
        <v>1365</v>
      </c>
      <c r="F175" s="229" t="s">
        <v>1366</v>
      </c>
      <c r="G175" s="230" t="s">
        <v>385</v>
      </c>
      <c r="H175" s="231">
        <v>6</v>
      </c>
      <c r="I175" s="232"/>
      <c r="J175" s="233">
        <f>ROUND(I175*H175,2)</f>
        <v>0</v>
      </c>
      <c r="K175" s="229" t="s">
        <v>1</v>
      </c>
      <c r="L175" s="45"/>
      <c r="M175" s="234" t="s">
        <v>1</v>
      </c>
      <c r="N175" s="235" t="s">
        <v>43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284</v>
      </c>
      <c r="AT175" s="238" t="s">
        <v>167</v>
      </c>
      <c r="AU175" s="238" t="s">
        <v>85</v>
      </c>
      <c r="AY175" s="18" t="s">
        <v>165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284</v>
      </c>
      <c r="BM175" s="238" t="s">
        <v>689</v>
      </c>
    </row>
    <row r="176" s="2" customFormat="1" ht="24.15" customHeight="1">
      <c r="A176" s="39"/>
      <c r="B176" s="40"/>
      <c r="C176" s="227" t="s">
        <v>426</v>
      </c>
      <c r="D176" s="227" t="s">
        <v>167</v>
      </c>
      <c r="E176" s="228" t="s">
        <v>1367</v>
      </c>
      <c r="F176" s="229" t="s">
        <v>1368</v>
      </c>
      <c r="G176" s="230" t="s">
        <v>1369</v>
      </c>
      <c r="H176" s="231">
        <v>72</v>
      </c>
      <c r="I176" s="232"/>
      <c r="J176" s="233">
        <f>ROUND(I176*H176,2)</f>
        <v>0</v>
      </c>
      <c r="K176" s="229" t="s">
        <v>1</v>
      </c>
      <c r="L176" s="45"/>
      <c r="M176" s="234" t="s">
        <v>1</v>
      </c>
      <c r="N176" s="235" t="s">
        <v>43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284</v>
      </c>
      <c r="AT176" s="238" t="s">
        <v>167</v>
      </c>
      <c r="AU176" s="238" t="s">
        <v>85</v>
      </c>
      <c r="AY176" s="18" t="s">
        <v>165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85</v>
      </c>
      <c r="BK176" s="239">
        <f>ROUND(I176*H176,2)</f>
        <v>0</v>
      </c>
      <c r="BL176" s="18" t="s">
        <v>284</v>
      </c>
      <c r="BM176" s="238" t="s">
        <v>699</v>
      </c>
    </row>
    <row r="177" s="2" customFormat="1" ht="21.75" customHeight="1">
      <c r="A177" s="39"/>
      <c r="B177" s="40"/>
      <c r="C177" s="227" t="s">
        <v>444</v>
      </c>
      <c r="D177" s="227" t="s">
        <v>167</v>
      </c>
      <c r="E177" s="228" t="s">
        <v>1370</v>
      </c>
      <c r="F177" s="229" t="s">
        <v>1371</v>
      </c>
      <c r="G177" s="230" t="s">
        <v>702</v>
      </c>
      <c r="H177" s="231">
        <v>0.0070000000000000001</v>
      </c>
      <c r="I177" s="232"/>
      <c r="J177" s="233">
        <f>ROUND(I177*H177,2)</f>
        <v>0</v>
      </c>
      <c r="K177" s="229" t="s">
        <v>1</v>
      </c>
      <c r="L177" s="45"/>
      <c r="M177" s="234" t="s">
        <v>1</v>
      </c>
      <c r="N177" s="235" t="s">
        <v>43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284</v>
      </c>
      <c r="AT177" s="238" t="s">
        <v>167</v>
      </c>
      <c r="AU177" s="238" t="s">
        <v>85</v>
      </c>
      <c r="AY177" s="18" t="s">
        <v>165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85</v>
      </c>
      <c r="BK177" s="239">
        <f>ROUND(I177*H177,2)</f>
        <v>0</v>
      </c>
      <c r="BL177" s="18" t="s">
        <v>284</v>
      </c>
      <c r="BM177" s="238" t="s">
        <v>708</v>
      </c>
    </row>
    <row r="178" s="12" customFormat="1" ht="25.92" customHeight="1">
      <c r="A178" s="12"/>
      <c r="B178" s="211"/>
      <c r="C178" s="212"/>
      <c r="D178" s="213" t="s">
        <v>77</v>
      </c>
      <c r="E178" s="214" t="s">
        <v>1372</v>
      </c>
      <c r="F178" s="214" t="s">
        <v>1373</v>
      </c>
      <c r="G178" s="212"/>
      <c r="H178" s="212"/>
      <c r="I178" s="215"/>
      <c r="J178" s="216">
        <f>BK178</f>
        <v>0</v>
      </c>
      <c r="K178" s="212"/>
      <c r="L178" s="217"/>
      <c r="M178" s="218"/>
      <c r="N178" s="219"/>
      <c r="O178" s="219"/>
      <c r="P178" s="220">
        <f>SUM(P179:P233)</f>
        <v>0</v>
      </c>
      <c r="Q178" s="219"/>
      <c r="R178" s="220">
        <f>SUM(R179:R233)</f>
        <v>0</v>
      </c>
      <c r="S178" s="219"/>
      <c r="T178" s="221">
        <f>SUM(T179:T233)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2" t="s">
        <v>87</v>
      </c>
      <c r="AT178" s="223" t="s">
        <v>77</v>
      </c>
      <c r="AU178" s="223" t="s">
        <v>78</v>
      </c>
      <c r="AY178" s="222" t="s">
        <v>165</v>
      </c>
      <c r="BK178" s="224">
        <f>SUM(BK179:BK233)</f>
        <v>0</v>
      </c>
    </row>
    <row r="179" s="2" customFormat="1" ht="16.5" customHeight="1">
      <c r="A179" s="39"/>
      <c r="B179" s="40"/>
      <c r="C179" s="227" t="s">
        <v>449</v>
      </c>
      <c r="D179" s="227" t="s">
        <v>167</v>
      </c>
      <c r="E179" s="228" t="s">
        <v>1374</v>
      </c>
      <c r="F179" s="229" t="s">
        <v>1375</v>
      </c>
      <c r="G179" s="230" t="s">
        <v>302</v>
      </c>
      <c r="H179" s="231">
        <v>344</v>
      </c>
      <c r="I179" s="232"/>
      <c r="J179" s="233">
        <f>ROUND(I179*H179,2)</f>
        <v>0</v>
      </c>
      <c r="K179" s="229" t="s">
        <v>1</v>
      </c>
      <c r="L179" s="45"/>
      <c r="M179" s="234" t="s">
        <v>1</v>
      </c>
      <c r="N179" s="235" t="s">
        <v>43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284</v>
      </c>
      <c r="AT179" s="238" t="s">
        <v>167</v>
      </c>
      <c r="AU179" s="238" t="s">
        <v>85</v>
      </c>
      <c r="AY179" s="18" t="s">
        <v>165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85</v>
      </c>
      <c r="BK179" s="239">
        <f>ROUND(I179*H179,2)</f>
        <v>0</v>
      </c>
      <c r="BL179" s="18" t="s">
        <v>284</v>
      </c>
      <c r="BM179" s="238" t="s">
        <v>719</v>
      </c>
    </row>
    <row r="180" s="2" customFormat="1" ht="24.15" customHeight="1">
      <c r="A180" s="39"/>
      <c r="B180" s="40"/>
      <c r="C180" s="227" t="s">
        <v>453</v>
      </c>
      <c r="D180" s="227" t="s">
        <v>167</v>
      </c>
      <c r="E180" s="228" t="s">
        <v>1376</v>
      </c>
      <c r="F180" s="229" t="s">
        <v>1377</v>
      </c>
      <c r="G180" s="230" t="s">
        <v>385</v>
      </c>
      <c r="H180" s="231">
        <v>2</v>
      </c>
      <c r="I180" s="232"/>
      <c r="J180" s="233">
        <f>ROUND(I180*H180,2)</f>
        <v>0</v>
      </c>
      <c r="K180" s="229" t="s">
        <v>1</v>
      </c>
      <c r="L180" s="45"/>
      <c r="M180" s="234" t="s">
        <v>1</v>
      </c>
      <c r="N180" s="235" t="s">
        <v>43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284</v>
      </c>
      <c r="AT180" s="238" t="s">
        <v>167</v>
      </c>
      <c r="AU180" s="238" t="s">
        <v>85</v>
      </c>
      <c r="AY180" s="18" t="s">
        <v>165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85</v>
      </c>
      <c r="BK180" s="239">
        <f>ROUND(I180*H180,2)</f>
        <v>0</v>
      </c>
      <c r="BL180" s="18" t="s">
        <v>284</v>
      </c>
      <c r="BM180" s="238" t="s">
        <v>730</v>
      </c>
    </row>
    <row r="181" s="2" customFormat="1" ht="24.15" customHeight="1">
      <c r="A181" s="39"/>
      <c r="B181" s="40"/>
      <c r="C181" s="227" t="s">
        <v>458</v>
      </c>
      <c r="D181" s="227" t="s">
        <v>167</v>
      </c>
      <c r="E181" s="228" t="s">
        <v>1378</v>
      </c>
      <c r="F181" s="229" t="s">
        <v>1379</v>
      </c>
      <c r="G181" s="230" t="s">
        <v>302</v>
      </c>
      <c r="H181" s="231">
        <v>20</v>
      </c>
      <c r="I181" s="232"/>
      <c r="J181" s="233">
        <f>ROUND(I181*H181,2)</f>
        <v>0</v>
      </c>
      <c r="K181" s="229" t="s">
        <v>1</v>
      </c>
      <c r="L181" s="45"/>
      <c r="M181" s="234" t="s">
        <v>1</v>
      </c>
      <c r="N181" s="235" t="s">
        <v>43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284</v>
      </c>
      <c r="AT181" s="238" t="s">
        <v>167</v>
      </c>
      <c r="AU181" s="238" t="s">
        <v>85</v>
      </c>
      <c r="AY181" s="18" t="s">
        <v>165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284</v>
      </c>
      <c r="BM181" s="238" t="s">
        <v>744</v>
      </c>
    </row>
    <row r="182" s="2" customFormat="1">
      <c r="A182" s="39"/>
      <c r="B182" s="40"/>
      <c r="C182" s="41"/>
      <c r="D182" s="242" t="s">
        <v>770</v>
      </c>
      <c r="E182" s="41"/>
      <c r="F182" s="294" t="s">
        <v>1380</v>
      </c>
      <c r="G182" s="41"/>
      <c r="H182" s="41"/>
      <c r="I182" s="295"/>
      <c r="J182" s="41"/>
      <c r="K182" s="41"/>
      <c r="L182" s="45"/>
      <c r="M182" s="296"/>
      <c r="N182" s="297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770</v>
      </c>
      <c r="AU182" s="18" t="s">
        <v>85</v>
      </c>
    </row>
    <row r="183" s="2" customFormat="1" ht="24.15" customHeight="1">
      <c r="A183" s="39"/>
      <c r="B183" s="40"/>
      <c r="C183" s="227" t="s">
        <v>471</v>
      </c>
      <c r="D183" s="227" t="s">
        <v>167</v>
      </c>
      <c r="E183" s="228" t="s">
        <v>1381</v>
      </c>
      <c r="F183" s="229" t="s">
        <v>1382</v>
      </c>
      <c r="G183" s="230" t="s">
        <v>302</v>
      </c>
      <c r="H183" s="231">
        <v>440.60000000000002</v>
      </c>
      <c r="I183" s="232"/>
      <c r="J183" s="233">
        <f>ROUND(I183*H183,2)</f>
        <v>0</v>
      </c>
      <c r="K183" s="229" t="s">
        <v>1</v>
      </c>
      <c r="L183" s="45"/>
      <c r="M183" s="234" t="s">
        <v>1</v>
      </c>
      <c r="N183" s="235" t="s">
        <v>43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284</v>
      </c>
      <c r="AT183" s="238" t="s">
        <v>167</v>
      </c>
      <c r="AU183" s="238" t="s">
        <v>85</v>
      </c>
      <c r="AY183" s="18" t="s">
        <v>165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284</v>
      </c>
      <c r="BM183" s="238" t="s">
        <v>766</v>
      </c>
    </row>
    <row r="184" s="2" customFormat="1">
      <c r="A184" s="39"/>
      <c r="B184" s="40"/>
      <c r="C184" s="41"/>
      <c r="D184" s="242" t="s">
        <v>770</v>
      </c>
      <c r="E184" s="41"/>
      <c r="F184" s="294" t="s">
        <v>1383</v>
      </c>
      <c r="G184" s="41"/>
      <c r="H184" s="41"/>
      <c r="I184" s="295"/>
      <c r="J184" s="41"/>
      <c r="K184" s="41"/>
      <c r="L184" s="45"/>
      <c r="M184" s="296"/>
      <c r="N184" s="297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770</v>
      </c>
      <c r="AU184" s="18" t="s">
        <v>85</v>
      </c>
    </row>
    <row r="185" s="2" customFormat="1" ht="24.15" customHeight="1">
      <c r="A185" s="39"/>
      <c r="B185" s="40"/>
      <c r="C185" s="227" t="s">
        <v>475</v>
      </c>
      <c r="D185" s="227" t="s">
        <v>167</v>
      </c>
      <c r="E185" s="228" t="s">
        <v>1384</v>
      </c>
      <c r="F185" s="229" t="s">
        <v>1385</v>
      </c>
      <c r="G185" s="230" t="s">
        <v>302</v>
      </c>
      <c r="H185" s="231">
        <v>314</v>
      </c>
      <c r="I185" s="232"/>
      <c r="J185" s="233">
        <f>ROUND(I185*H185,2)</f>
        <v>0</v>
      </c>
      <c r="K185" s="229" t="s">
        <v>1</v>
      </c>
      <c r="L185" s="45"/>
      <c r="M185" s="234" t="s">
        <v>1</v>
      </c>
      <c r="N185" s="235" t="s">
        <v>43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284</v>
      </c>
      <c r="AT185" s="238" t="s">
        <v>167</v>
      </c>
      <c r="AU185" s="238" t="s">
        <v>85</v>
      </c>
      <c r="AY185" s="18" t="s">
        <v>165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85</v>
      </c>
      <c r="BK185" s="239">
        <f>ROUND(I185*H185,2)</f>
        <v>0</v>
      </c>
      <c r="BL185" s="18" t="s">
        <v>284</v>
      </c>
      <c r="BM185" s="238" t="s">
        <v>795</v>
      </c>
    </row>
    <row r="186" s="2" customFormat="1">
      <c r="A186" s="39"/>
      <c r="B186" s="40"/>
      <c r="C186" s="41"/>
      <c r="D186" s="242" t="s">
        <v>770</v>
      </c>
      <c r="E186" s="41"/>
      <c r="F186" s="294" t="s">
        <v>1383</v>
      </c>
      <c r="G186" s="41"/>
      <c r="H186" s="41"/>
      <c r="I186" s="295"/>
      <c r="J186" s="41"/>
      <c r="K186" s="41"/>
      <c r="L186" s="45"/>
      <c r="M186" s="296"/>
      <c r="N186" s="297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770</v>
      </c>
      <c r="AU186" s="18" t="s">
        <v>85</v>
      </c>
    </row>
    <row r="187" s="2" customFormat="1" ht="24.15" customHeight="1">
      <c r="A187" s="39"/>
      <c r="B187" s="40"/>
      <c r="C187" s="227" t="s">
        <v>480</v>
      </c>
      <c r="D187" s="227" t="s">
        <v>167</v>
      </c>
      <c r="E187" s="228" t="s">
        <v>1386</v>
      </c>
      <c r="F187" s="229" t="s">
        <v>1387</v>
      </c>
      <c r="G187" s="230" t="s">
        <v>302</v>
      </c>
      <c r="H187" s="231">
        <v>153.80000000000001</v>
      </c>
      <c r="I187" s="232"/>
      <c r="J187" s="233">
        <f>ROUND(I187*H187,2)</f>
        <v>0</v>
      </c>
      <c r="K187" s="229" t="s">
        <v>1</v>
      </c>
      <c r="L187" s="45"/>
      <c r="M187" s="234" t="s">
        <v>1</v>
      </c>
      <c r="N187" s="235" t="s">
        <v>43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284</v>
      </c>
      <c r="AT187" s="238" t="s">
        <v>167</v>
      </c>
      <c r="AU187" s="238" t="s">
        <v>85</v>
      </c>
      <c r="AY187" s="18" t="s">
        <v>165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284</v>
      </c>
      <c r="BM187" s="238" t="s">
        <v>804</v>
      </c>
    </row>
    <row r="188" s="2" customFormat="1">
      <c r="A188" s="39"/>
      <c r="B188" s="40"/>
      <c r="C188" s="41"/>
      <c r="D188" s="242" t="s">
        <v>770</v>
      </c>
      <c r="E188" s="41"/>
      <c r="F188" s="294" t="s">
        <v>1383</v>
      </c>
      <c r="G188" s="41"/>
      <c r="H188" s="41"/>
      <c r="I188" s="295"/>
      <c r="J188" s="41"/>
      <c r="K188" s="41"/>
      <c r="L188" s="45"/>
      <c r="M188" s="296"/>
      <c r="N188" s="297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770</v>
      </c>
      <c r="AU188" s="18" t="s">
        <v>85</v>
      </c>
    </row>
    <row r="189" s="2" customFormat="1" ht="24.15" customHeight="1">
      <c r="A189" s="39"/>
      <c r="B189" s="40"/>
      <c r="C189" s="227" t="s">
        <v>485</v>
      </c>
      <c r="D189" s="227" t="s">
        <v>167</v>
      </c>
      <c r="E189" s="228" t="s">
        <v>1388</v>
      </c>
      <c r="F189" s="229" t="s">
        <v>1389</v>
      </c>
      <c r="G189" s="230" t="s">
        <v>302</v>
      </c>
      <c r="H189" s="231">
        <v>351.19999999999999</v>
      </c>
      <c r="I189" s="232"/>
      <c r="J189" s="233">
        <f>ROUND(I189*H189,2)</f>
        <v>0</v>
      </c>
      <c r="K189" s="229" t="s">
        <v>1</v>
      </c>
      <c r="L189" s="45"/>
      <c r="M189" s="234" t="s">
        <v>1</v>
      </c>
      <c r="N189" s="235" t="s">
        <v>43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284</v>
      </c>
      <c r="AT189" s="238" t="s">
        <v>167</v>
      </c>
      <c r="AU189" s="238" t="s">
        <v>85</v>
      </c>
      <c r="AY189" s="18" t="s">
        <v>165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85</v>
      </c>
      <c r="BK189" s="239">
        <f>ROUND(I189*H189,2)</f>
        <v>0</v>
      </c>
      <c r="BL189" s="18" t="s">
        <v>284</v>
      </c>
      <c r="BM189" s="238" t="s">
        <v>816</v>
      </c>
    </row>
    <row r="190" s="2" customFormat="1">
      <c r="A190" s="39"/>
      <c r="B190" s="40"/>
      <c r="C190" s="41"/>
      <c r="D190" s="242" t="s">
        <v>770</v>
      </c>
      <c r="E190" s="41"/>
      <c r="F190" s="294" t="s">
        <v>1383</v>
      </c>
      <c r="G190" s="41"/>
      <c r="H190" s="41"/>
      <c r="I190" s="295"/>
      <c r="J190" s="41"/>
      <c r="K190" s="41"/>
      <c r="L190" s="45"/>
      <c r="M190" s="296"/>
      <c r="N190" s="297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770</v>
      </c>
      <c r="AU190" s="18" t="s">
        <v>85</v>
      </c>
    </row>
    <row r="191" s="2" customFormat="1" ht="24.15" customHeight="1">
      <c r="A191" s="39"/>
      <c r="B191" s="40"/>
      <c r="C191" s="227" t="s">
        <v>497</v>
      </c>
      <c r="D191" s="227" t="s">
        <v>167</v>
      </c>
      <c r="E191" s="228" t="s">
        <v>1390</v>
      </c>
      <c r="F191" s="229" t="s">
        <v>1391</v>
      </c>
      <c r="G191" s="230" t="s">
        <v>302</v>
      </c>
      <c r="H191" s="231">
        <v>96.200000000000003</v>
      </c>
      <c r="I191" s="232"/>
      <c r="J191" s="233">
        <f>ROUND(I191*H191,2)</f>
        <v>0</v>
      </c>
      <c r="K191" s="229" t="s">
        <v>1</v>
      </c>
      <c r="L191" s="45"/>
      <c r="M191" s="234" t="s">
        <v>1</v>
      </c>
      <c r="N191" s="235" t="s">
        <v>43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284</v>
      </c>
      <c r="AT191" s="238" t="s">
        <v>167</v>
      </c>
      <c r="AU191" s="238" t="s">
        <v>85</v>
      </c>
      <c r="AY191" s="18" t="s">
        <v>165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284</v>
      </c>
      <c r="BM191" s="238" t="s">
        <v>824</v>
      </c>
    </row>
    <row r="192" s="2" customFormat="1">
      <c r="A192" s="39"/>
      <c r="B192" s="40"/>
      <c r="C192" s="41"/>
      <c r="D192" s="242" t="s">
        <v>770</v>
      </c>
      <c r="E192" s="41"/>
      <c r="F192" s="294" t="s">
        <v>1383</v>
      </c>
      <c r="G192" s="41"/>
      <c r="H192" s="41"/>
      <c r="I192" s="295"/>
      <c r="J192" s="41"/>
      <c r="K192" s="41"/>
      <c r="L192" s="45"/>
      <c r="M192" s="296"/>
      <c r="N192" s="297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770</v>
      </c>
      <c r="AU192" s="18" t="s">
        <v>85</v>
      </c>
    </row>
    <row r="193" s="2" customFormat="1" ht="24.15" customHeight="1">
      <c r="A193" s="39"/>
      <c r="B193" s="40"/>
      <c r="C193" s="227" t="s">
        <v>502</v>
      </c>
      <c r="D193" s="227" t="s">
        <v>167</v>
      </c>
      <c r="E193" s="228" t="s">
        <v>1392</v>
      </c>
      <c r="F193" s="229" t="s">
        <v>1393</v>
      </c>
      <c r="G193" s="230" t="s">
        <v>302</v>
      </c>
      <c r="H193" s="231">
        <v>10.4</v>
      </c>
      <c r="I193" s="232"/>
      <c r="J193" s="233">
        <f>ROUND(I193*H193,2)</f>
        <v>0</v>
      </c>
      <c r="K193" s="229" t="s">
        <v>1</v>
      </c>
      <c r="L193" s="45"/>
      <c r="M193" s="234" t="s">
        <v>1</v>
      </c>
      <c r="N193" s="235" t="s">
        <v>43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284</v>
      </c>
      <c r="AT193" s="238" t="s">
        <v>167</v>
      </c>
      <c r="AU193" s="238" t="s">
        <v>85</v>
      </c>
      <c r="AY193" s="18" t="s">
        <v>165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85</v>
      </c>
      <c r="BK193" s="239">
        <f>ROUND(I193*H193,2)</f>
        <v>0</v>
      </c>
      <c r="BL193" s="18" t="s">
        <v>284</v>
      </c>
      <c r="BM193" s="238" t="s">
        <v>833</v>
      </c>
    </row>
    <row r="194" s="2" customFormat="1">
      <c r="A194" s="39"/>
      <c r="B194" s="40"/>
      <c r="C194" s="41"/>
      <c r="D194" s="242" t="s">
        <v>770</v>
      </c>
      <c r="E194" s="41"/>
      <c r="F194" s="294" t="s">
        <v>1383</v>
      </c>
      <c r="G194" s="41"/>
      <c r="H194" s="41"/>
      <c r="I194" s="295"/>
      <c r="J194" s="41"/>
      <c r="K194" s="41"/>
      <c r="L194" s="45"/>
      <c r="M194" s="296"/>
      <c r="N194" s="297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770</v>
      </c>
      <c r="AU194" s="18" t="s">
        <v>85</v>
      </c>
    </row>
    <row r="195" s="2" customFormat="1" ht="24.15" customHeight="1">
      <c r="A195" s="39"/>
      <c r="B195" s="40"/>
      <c r="C195" s="227" t="s">
        <v>506</v>
      </c>
      <c r="D195" s="227" t="s">
        <v>167</v>
      </c>
      <c r="E195" s="228" t="s">
        <v>1394</v>
      </c>
      <c r="F195" s="229" t="s">
        <v>1395</v>
      </c>
      <c r="G195" s="230" t="s">
        <v>302</v>
      </c>
      <c r="H195" s="231">
        <v>86.200000000000003</v>
      </c>
      <c r="I195" s="232"/>
      <c r="J195" s="233">
        <f>ROUND(I195*H195,2)</f>
        <v>0</v>
      </c>
      <c r="K195" s="229" t="s">
        <v>1</v>
      </c>
      <c r="L195" s="45"/>
      <c r="M195" s="234" t="s">
        <v>1</v>
      </c>
      <c r="N195" s="235" t="s">
        <v>43</v>
      </c>
      <c r="O195" s="92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284</v>
      </c>
      <c r="AT195" s="238" t="s">
        <v>167</v>
      </c>
      <c r="AU195" s="238" t="s">
        <v>85</v>
      </c>
      <c r="AY195" s="18" t="s">
        <v>165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85</v>
      </c>
      <c r="BK195" s="239">
        <f>ROUND(I195*H195,2)</f>
        <v>0</v>
      </c>
      <c r="BL195" s="18" t="s">
        <v>284</v>
      </c>
      <c r="BM195" s="238" t="s">
        <v>844</v>
      </c>
    </row>
    <row r="196" s="2" customFormat="1">
      <c r="A196" s="39"/>
      <c r="B196" s="40"/>
      <c r="C196" s="41"/>
      <c r="D196" s="242" t="s">
        <v>770</v>
      </c>
      <c r="E196" s="41"/>
      <c r="F196" s="294" t="s">
        <v>1383</v>
      </c>
      <c r="G196" s="41"/>
      <c r="H196" s="41"/>
      <c r="I196" s="295"/>
      <c r="J196" s="41"/>
      <c r="K196" s="41"/>
      <c r="L196" s="45"/>
      <c r="M196" s="296"/>
      <c r="N196" s="297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770</v>
      </c>
      <c r="AU196" s="18" t="s">
        <v>85</v>
      </c>
    </row>
    <row r="197" s="2" customFormat="1" ht="21.75" customHeight="1">
      <c r="A197" s="39"/>
      <c r="B197" s="40"/>
      <c r="C197" s="227" t="s">
        <v>510</v>
      </c>
      <c r="D197" s="227" t="s">
        <v>167</v>
      </c>
      <c r="E197" s="228" t="s">
        <v>1396</v>
      </c>
      <c r="F197" s="229" t="s">
        <v>1397</v>
      </c>
      <c r="G197" s="230" t="s">
        <v>302</v>
      </c>
      <c r="H197" s="231">
        <v>107.8</v>
      </c>
      <c r="I197" s="232"/>
      <c r="J197" s="233">
        <f>ROUND(I197*H197,2)</f>
        <v>0</v>
      </c>
      <c r="K197" s="229" t="s">
        <v>1</v>
      </c>
      <c r="L197" s="45"/>
      <c r="M197" s="234" t="s">
        <v>1</v>
      </c>
      <c r="N197" s="235" t="s">
        <v>43</v>
      </c>
      <c r="O197" s="92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284</v>
      </c>
      <c r="AT197" s="238" t="s">
        <v>167</v>
      </c>
      <c r="AU197" s="238" t="s">
        <v>85</v>
      </c>
      <c r="AY197" s="18" t="s">
        <v>165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85</v>
      </c>
      <c r="BK197" s="239">
        <f>ROUND(I197*H197,2)</f>
        <v>0</v>
      </c>
      <c r="BL197" s="18" t="s">
        <v>284</v>
      </c>
      <c r="BM197" s="238" t="s">
        <v>854</v>
      </c>
    </row>
    <row r="198" s="2" customFormat="1" ht="24.15" customHeight="1">
      <c r="A198" s="39"/>
      <c r="B198" s="40"/>
      <c r="C198" s="227" t="s">
        <v>514</v>
      </c>
      <c r="D198" s="227" t="s">
        <v>167</v>
      </c>
      <c r="E198" s="228" t="s">
        <v>1398</v>
      </c>
      <c r="F198" s="229" t="s">
        <v>1399</v>
      </c>
      <c r="G198" s="230" t="s">
        <v>385</v>
      </c>
      <c r="H198" s="231">
        <v>16</v>
      </c>
      <c r="I198" s="232"/>
      <c r="J198" s="233">
        <f>ROUND(I198*H198,2)</f>
        <v>0</v>
      </c>
      <c r="K198" s="229" t="s">
        <v>1</v>
      </c>
      <c r="L198" s="45"/>
      <c r="M198" s="234" t="s">
        <v>1</v>
      </c>
      <c r="N198" s="235" t="s">
        <v>43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284</v>
      </c>
      <c r="AT198" s="238" t="s">
        <v>167</v>
      </c>
      <c r="AU198" s="238" t="s">
        <v>85</v>
      </c>
      <c r="AY198" s="18" t="s">
        <v>165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85</v>
      </c>
      <c r="BK198" s="239">
        <f>ROUND(I198*H198,2)</f>
        <v>0</v>
      </c>
      <c r="BL198" s="18" t="s">
        <v>284</v>
      </c>
      <c r="BM198" s="238" t="s">
        <v>863</v>
      </c>
    </row>
    <row r="199" s="2" customFormat="1" ht="24.15" customHeight="1">
      <c r="A199" s="39"/>
      <c r="B199" s="40"/>
      <c r="C199" s="227" t="s">
        <v>518</v>
      </c>
      <c r="D199" s="227" t="s">
        <v>167</v>
      </c>
      <c r="E199" s="228" t="s">
        <v>1400</v>
      </c>
      <c r="F199" s="229" t="s">
        <v>1401</v>
      </c>
      <c r="G199" s="230" t="s">
        <v>385</v>
      </c>
      <c r="H199" s="231">
        <v>22</v>
      </c>
      <c r="I199" s="232"/>
      <c r="J199" s="233">
        <f>ROUND(I199*H199,2)</f>
        <v>0</v>
      </c>
      <c r="K199" s="229" t="s">
        <v>1</v>
      </c>
      <c r="L199" s="45"/>
      <c r="M199" s="234" t="s">
        <v>1</v>
      </c>
      <c r="N199" s="235" t="s">
        <v>43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284</v>
      </c>
      <c r="AT199" s="238" t="s">
        <v>167</v>
      </c>
      <c r="AU199" s="238" t="s">
        <v>85</v>
      </c>
      <c r="AY199" s="18" t="s">
        <v>165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85</v>
      </c>
      <c r="BK199" s="239">
        <f>ROUND(I199*H199,2)</f>
        <v>0</v>
      </c>
      <c r="BL199" s="18" t="s">
        <v>284</v>
      </c>
      <c r="BM199" s="238" t="s">
        <v>874</v>
      </c>
    </row>
    <row r="200" s="2" customFormat="1" ht="24.15" customHeight="1">
      <c r="A200" s="39"/>
      <c r="B200" s="40"/>
      <c r="C200" s="227" t="s">
        <v>524</v>
      </c>
      <c r="D200" s="227" t="s">
        <v>167</v>
      </c>
      <c r="E200" s="228" t="s">
        <v>1402</v>
      </c>
      <c r="F200" s="229" t="s">
        <v>1403</v>
      </c>
      <c r="G200" s="230" t="s">
        <v>385</v>
      </c>
      <c r="H200" s="231">
        <v>14</v>
      </c>
      <c r="I200" s="232"/>
      <c r="J200" s="233">
        <f>ROUND(I200*H200,2)</f>
        <v>0</v>
      </c>
      <c r="K200" s="229" t="s">
        <v>1</v>
      </c>
      <c r="L200" s="45"/>
      <c r="M200" s="234" t="s">
        <v>1</v>
      </c>
      <c r="N200" s="235" t="s">
        <v>43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284</v>
      </c>
      <c r="AT200" s="238" t="s">
        <v>167</v>
      </c>
      <c r="AU200" s="238" t="s">
        <v>85</v>
      </c>
      <c r="AY200" s="18" t="s">
        <v>165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284</v>
      </c>
      <c r="BM200" s="238" t="s">
        <v>884</v>
      </c>
    </row>
    <row r="201" s="2" customFormat="1" ht="24.15" customHeight="1">
      <c r="A201" s="39"/>
      <c r="B201" s="40"/>
      <c r="C201" s="227" t="s">
        <v>529</v>
      </c>
      <c r="D201" s="227" t="s">
        <v>167</v>
      </c>
      <c r="E201" s="228" t="s">
        <v>1404</v>
      </c>
      <c r="F201" s="229" t="s">
        <v>1405</v>
      </c>
      <c r="G201" s="230" t="s">
        <v>385</v>
      </c>
      <c r="H201" s="231">
        <v>2</v>
      </c>
      <c r="I201" s="232"/>
      <c r="J201" s="233">
        <f>ROUND(I201*H201,2)</f>
        <v>0</v>
      </c>
      <c r="K201" s="229" t="s">
        <v>1</v>
      </c>
      <c r="L201" s="45"/>
      <c r="M201" s="234" t="s">
        <v>1</v>
      </c>
      <c r="N201" s="235" t="s">
        <v>43</v>
      </c>
      <c r="O201" s="92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284</v>
      </c>
      <c r="AT201" s="238" t="s">
        <v>167</v>
      </c>
      <c r="AU201" s="238" t="s">
        <v>85</v>
      </c>
      <c r="AY201" s="18" t="s">
        <v>165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85</v>
      </c>
      <c r="BK201" s="239">
        <f>ROUND(I201*H201,2)</f>
        <v>0</v>
      </c>
      <c r="BL201" s="18" t="s">
        <v>284</v>
      </c>
      <c r="BM201" s="238" t="s">
        <v>894</v>
      </c>
    </row>
    <row r="202" s="2" customFormat="1" ht="24.15" customHeight="1">
      <c r="A202" s="39"/>
      <c r="B202" s="40"/>
      <c r="C202" s="227" t="s">
        <v>534</v>
      </c>
      <c r="D202" s="227" t="s">
        <v>167</v>
      </c>
      <c r="E202" s="228" t="s">
        <v>1406</v>
      </c>
      <c r="F202" s="229" t="s">
        <v>1407</v>
      </c>
      <c r="G202" s="230" t="s">
        <v>385</v>
      </c>
      <c r="H202" s="231">
        <v>4</v>
      </c>
      <c r="I202" s="232"/>
      <c r="J202" s="233">
        <f>ROUND(I202*H202,2)</f>
        <v>0</v>
      </c>
      <c r="K202" s="229" t="s">
        <v>1</v>
      </c>
      <c r="L202" s="45"/>
      <c r="M202" s="234" t="s">
        <v>1</v>
      </c>
      <c r="N202" s="235" t="s">
        <v>43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284</v>
      </c>
      <c r="AT202" s="238" t="s">
        <v>167</v>
      </c>
      <c r="AU202" s="238" t="s">
        <v>85</v>
      </c>
      <c r="AY202" s="18" t="s">
        <v>165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85</v>
      </c>
      <c r="BK202" s="239">
        <f>ROUND(I202*H202,2)</f>
        <v>0</v>
      </c>
      <c r="BL202" s="18" t="s">
        <v>284</v>
      </c>
      <c r="BM202" s="238" t="s">
        <v>904</v>
      </c>
    </row>
    <row r="203" s="2" customFormat="1" ht="33" customHeight="1">
      <c r="A203" s="39"/>
      <c r="B203" s="40"/>
      <c r="C203" s="227" t="s">
        <v>539</v>
      </c>
      <c r="D203" s="227" t="s">
        <v>167</v>
      </c>
      <c r="E203" s="228" t="s">
        <v>1408</v>
      </c>
      <c r="F203" s="229" t="s">
        <v>1409</v>
      </c>
      <c r="G203" s="230" t="s">
        <v>385</v>
      </c>
      <c r="H203" s="231">
        <v>158</v>
      </c>
      <c r="I203" s="232"/>
      <c r="J203" s="233">
        <f>ROUND(I203*H203,2)</f>
        <v>0</v>
      </c>
      <c r="K203" s="229" t="s">
        <v>1</v>
      </c>
      <c r="L203" s="45"/>
      <c r="M203" s="234" t="s">
        <v>1</v>
      </c>
      <c r="N203" s="235" t="s">
        <v>43</v>
      </c>
      <c r="O203" s="92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284</v>
      </c>
      <c r="AT203" s="238" t="s">
        <v>167</v>
      </c>
      <c r="AU203" s="238" t="s">
        <v>85</v>
      </c>
      <c r="AY203" s="18" t="s">
        <v>165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85</v>
      </c>
      <c r="BK203" s="239">
        <f>ROUND(I203*H203,2)</f>
        <v>0</v>
      </c>
      <c r="BL203" s="18" t="s">
        <v>284</v>
      </c>
      <c r="BM203" s="238" t="s">
        <v>912</v>
      </c>
    </row>
    <row r="204" s="2" customFormat="1" ht="33" customHeight="1">
      <c r="A204" s="39"/>
      <c r="B204" s="40"/>
      <c r="C204" s="227" t="s">
        <v>543</v>
      </c>
      <c r="D204" s="227" t="s">
        <v>167</v>
      </c>
      <c r="E204" s="228" t="s">
        <v>1410</v>
      </c>
      <c r="F204" s="229" t="s">
        <v>1411</v>
      </c>
      <c r="G204" s="230" t="s">
        <v>385</v>
      </c>
      <c r="H204" s="231">
        <v>4</v>
      </c>
      <c r="I204" s="232"/>
      <c r="J204" s="233">
        <f>ROUND(I204*H204,2)</f>
        <v>0</v>
      </c>
      <c r="K204" s="229" t="s">
        <v>1</v>
      </c>
      <c r="L204" s="45"/>
      <c r="M204" s="234" t="s">
        <v>1</v>
      </c>
      <c r="N204" s="235" t="s">
        <v>43</v>
      </c>
      <c r="O204" s="92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284</v>
      </c>
      <c r="AT204" s="238" t="s">
        <v>167</v>
      </c>
      <c r="AU204" s="238" t="s">
        <v>85</v>
      </c>
      <c r="AY204" s="18" t="s">
        <v>165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85</v>
      </c>
      <c r="BK204" s="239">
        <f>ROUND(I204*H204,2)</f>
        <v>0</v>
      </c>
      <c r="BL204" s="18" t="s">
        <v>284</v>
      </c>
      <c r="BM204" s="238" t="s">
        <v>924</v>
      </c>
    </row>
    <row r="205" s="2" customFormat="1" ht="33" customHeight="1">
      <c r="A205" s="39"/>
      <c r="B205" s="40"/>
      <c r="C205" s="227" t="s">
        <v>547</v>
      </c>
      <c r="D205" s="227" t="s">
        <v>167</v>
      </c>
      <c r="E205" s="228" t="s">
        <v>1412</v>
      </c>
      <c r="F205" s="229" t="s">
        <v>1413</v>
      </c>
      <c r="G205" s="230" t="s">
        <v>385</v>
      </c>
      <c r="H205" s="231">
        <v>1</v>
      </c>
      <c r="I205" s="232"/>
      <c r="J205" s="233">
        <f>ROUND(I205*H205,2)</f>
        <v>0</v>
      </c>
      <c r="K205" s="229" t="s">
        <v>1</v>
      </c>
      <c r="L205" s="45"/>
      <c r="M205" s="234" t="s">
        <v>1</v>
      </c>
      <c r="N205" s="235" t="s">
        <v>43</v>
      </c>
      <c r="O205" s="92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284</v>
      </c>
      <c r="AT205" s="238" t="s">
        <v>167</v>
      </c>
      <c r="AU205" s="238" t="s">
        <v>85</v>
      </c>
      <c r="AY205" s="18" t="s">
        <v>165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85</v>
      </c>
      <c r="BK205" s="239">
        <f>ROUND(I205*H205,2)</f>
        <v>0</v>
      </c>
      <c r="BL205" s="18" t="s">
        <v>284</v>
      </c>
      <c r="BM205" s="238" t="s">
        <v>934</v>
      </c>
    </row>
    <row r="206" s="2" customFormat="1" ht="33" customHeight="1">
      <c r="A206" s="39"/>
      <c r="B206" s="40"/>
      <c r="C206" s="227" t="s">
        <v>554</v>
      </c>
      <c r="D206" s="227" t="s">
        <v>167</v>
      </c>
      <c r="E206" s="228" t="s">
        <v>1414</v>
      </c>
      <c r="F206" s="229" t="s">
        <v>1415</v>
      </c>
      <c r="G206" s="230" t="s">
        <v>385</v>
      </c>
      <c r="H206" s="231">
        <v>2</v>
      </c>
      <c r="I206" s="232"/>
      <c r="J206" s="233">
        <f>ROUND(I206*H206,2)</f>
        <v>0</v>
      </c>
      <c r="K206" s="229" t="s">
        <v>1</v>
      </c>
      <c r="L206" s="45"/>
      <c r="M206" s="234" t="s">
        <v>1</v>
      </c>
      <c r="N206" s="235" t="s">
        <v>43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284</v>
      </c>
      <c r="AT206" s="238" t="s">
        <v>167</v>
      </c>
      <c r="AU206" s="238" t="s">
        <v>85</v>
      </c>
      <c r="AY206" s="18" t="s">
        <v>165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85</v>
      </c>
      <c r="BK206" s="239">
        <f>ROUND(I206*H206,2)</f>
        <v>0</v>
      </c>
      <c r="BL206" s="18" t="s">
        <v>284</v>
      </c>
      <c r="BM206" s="238" t="s">
        <v>946</v>
      </c>
    </row>
    <row r="207" s="2" customFormat="1" ht="33" customHeight="1">
      <c r="A207" s="39"/>
      <c r="B207" s="40"/>
      <c r="C207" s="227" t="s">
        <v>576</v>
      </c>
      <c r="D207" s="227" t="s">
        <v>167</v>
      </c>
      <c r="E207" s="228" t="s">
        <v>1416</v>
      </c>
      <c r="F207" s="229" t="s">
        <v>1417</v>
      </c>
      <c r="G207" s="230" t="s">
        <v>385</v>
      </c>
      <c r="H207" s="231">
        <v>2</v>
      </c>
      <c r="I207" s="232"/>
      <c r="J207" s="233">
        <f>ROUND(I207*H207,2)</f>
        <v>0</v>
      </c>
      <c r="K207" s="229" t="s">
        <v>1</v>
      </c>
      <c r="L207" s="45"/>
      <c r="M207" s="234" t="s">
        <v>1</v>
      </c>
      <c r="N207" s="235" t="s">
        <v>43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284</v>
      </c>
      <c r="AT207" s="238" t="s">
        <v>167</v>
      </c>
      <c r="AU207" s="238" t="s">
        <v>85</v>
      </c>
      <c r="AY207" s="18" t="s">
        <v>165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284</v>
      </c>
      <c r="BM207" s="238" t="s">
        <v>957</v>
      </c>
    </row>
    <row r="208" s="2" customFormat="1" ht="33" customHeight="1">
      <c r="A208" s="39"/>
      <c r="B208" s="40"/>
      <c r="C208" s="227" t="s">
        <v>587</v>
      </c>
      <c r="D208" s="227" t="s">
        <v>167</v>
      </c>
      <c r="E208" s="228" t="s">
        <v>1418</v>
      </c>
      <c r="F208" s="229" t="s">
        <v>1419</v>
      </c>
      <c r="G208" s="230" t="s">
        <v>385</v>
      </c>
      <c r="H208" s="231">
        <v>2</v>
      </c>
      <c r="I208" s="232"/>
      <c r="J208" s="233">
        <f>ROUND(I208*H208,2)</f>
        <v>0</v>
      </c>
      <c r="K208" s="229" t="s">
        <v>1</v>
      </c>
      <c r="L208" s="45"/>
      <c r="M208" s="234" t="s">
        <v>1</v>
      </c>
      <c r="N208" s="235" t="s">
        <v>43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284</v>
      </c>
      <c r="AT208" s="238" t="s">
        <v>167</v>
      </c>
      <c r="AU208" s="238" t="s">
        <v>85</v>
      </c>
      <c r="AY208" s="18" t="s">
        <v>165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85</v>
      </c>
      <c r="BK208" s="239">
        <f>ROUND(I208*H208,2)</f>
        <v>0</v>
      </c>
      <c r="BL208" s="18" t="s">
        <v>284</v>
      </c>
      <c r="BM208" s="238" t="s">
        <v>990</v>
      </c>
    </row>
    <row r="209" s="2" customFormat="1" ht="24.15" customHeight="1">
      <c r="A209" s="39"/>
      <c r="B209" s="40"/>
      <c r="C209" s="227" t="s">
        <v>593</v>
      </c>
      <c r="D209" s="227" t="s">
        <v>167</v>
      </c>
      <c r="E209" s="228" t="s">
        <v>1420</v>
      </c>
      <c r="F209" s="229" t="s">
        <v>1421</v>
      </c>
      <c r="G209" s="230" t="s">
        <v>302</v>
      </c>
      <c r="H209" s="231">
        <v>292</v>
      </c>
      <c r="I209" s="232"/>
      <c r="J209" s="233">
        <f>ROUND(I209*H209,2)</f>
        <v>0</v>
      </c>
      <c r="K209" s="229" t="s">
        <v>1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284</v>
      </c>
      <c r="AT209" s="238" t="s">
        <v>167</v>
      </c>
      <c r="AU209" s="238" t="s">
        <v>85</v>
      </c>
      <c r="AY209" s="18" t="s">
        <v>165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85</v>
      </c>
      <c r="BK209" s="239">
        <f>ROUND(I209*H209,2)</f>
        <v>0</v>
      </c>
      <c r="BL209" s="18" t="s">
        <v>284</v>
      </c>
      <c r="BM209" s="238" t="s">
        <v>1014</v>
      </c>
    </row>
    <row r="210" s="2" customFormat="1" ht="24.15" customHeight="1">
      <c r="A210" s="39"/>
      <c r="B210" s="40"/>
      <c r="C210" s="227" t="s">
        <v>636</v>
      </c>
      <c r="D210" s="227" t="s">
        <v>167</v>
      </c>
      <c r="E210" s="228" t="s">
        <v>1422</v>
      </c>
      <c r="F210" s="229" t="s">
        <v>1423</v>
      </c>
      <c r="G210" s="230" t="s">
        <v>302</v>
      </c>
      <c r="H210" s="231">
        <v>100</v>
      </c>
      <c r="I210" s="232"/>
      <c r="J210" s="233">
        <f>ROUND(I210*H210,2)</f>
        <v>0</v>
      </c>
      <c r="K210" s="229" t="s">
        <v>1</v>
      </c>
      <c r="L210" s="45"/>
      <c r="M210" s="234" t="s">
        <v>1</v>
      </c>
      <c r="N210" s="235" t="s">
        <v>43</v>
      </c>
      <c r="O210" s="92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284</v>
      </c>
      <c r="AT210" s="238" t="s">
        <v>167</v>
      </c>
      <c r="AU210" s="238" t="s">
        <v>85</v>
      </c>
      <c r="AY210" s="18" t="s">
        <v>165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85</v>
      </c>
      <c r="BK210" s="239">
        <f>ROUND(I210*H210,2)</f>
        <v>0</v>
      </c>
      <c r="BL210" s="18" t="s">
        <v>284</v>
      </c>
      <c r="BM210" s="238" t="s">
        <v>1036</v>
      </c>
    </row>
    <row r="211" s="2" customFormat="1" ht="24.15" customHeight="1">
      <c r="A211" s="39"/>
      <c r="B211" s="40"/>
      <c r="C211" s="227" t="s">
        <v>642</v>
      </c>
      <c r="D211" s="227" t="s">
        <v>167</v>
      </c>
      <c r="E211" s="228" t="s">
        <v>1424</v>
      </c>
      <c r="F211" s="229" t="s">
        <v>1425</v>
      </c>
      <c r="G211" s="230" t="s">
        <v>302</v>
      </c>
      <c r="H211" s="231">
        <v>100</v>
      </c>
      <c r="I211" s="232"/>
      <c r="J211" s="233">
        <f>ROUND(I211*H211,2)</f>
        <v>0</v>
      </c>
      <c r="K211" s="229" t="s">
        <v>1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284</v>
      </c>
      <c r="AT211" s="238" t="s">
        <v>167</v>
      </c>
      <c r="AU211" s="238" t="s">
        <v>85</v>
      </c>
      <c r="AY211" s="18" t="s">
        <v>165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284</v>
      </c>
      <c r="BM211" s="238" t="s">
        <v>1051</v>
      </c>
    </row>
    <row r="212" s="2" customFormat="1" ht="37.8" customHeight="1">
      <c r="A212" s="39"/>
      <c r="B212" s="40"/>
      <c r="C212" s="227" t="s">
        <v>681</v>
      </c>
      <c r="D212" s="227" t="s">
        <v>167</v>
      </c>
      <c r="E212" s="228" t="s">
        <v>1426</v>
      </c>
      <c r="F212" s="229" t="s">
        <v>1427</v>
      </c>
      <c r="G212" s="230" t="s">
        <v>385</v>
      </c>
      <c r="H212" s="231">
        <v>16</v>
      </c>
      <c r="I212" s="232"/>
      <c r="J212" s="233">
        <f>ROUND(I212*H212,2)</f>
        <v>0</v>
      </c>
      <c r="K212" s="229" t="s">
        <v>1</v>
      </c>
      <c r="L212" s="45"/>
      <c r="M212" s="234" t="s">
        <v>1</v>
      </c>
      <c r="N212" s="235" t="s">
        <v>43</v>
      </c>
      <c r="O212" s="92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284</v>
      </c>
      <c r="AT212" s="238" t="s">
        <v>167</v>
      </c>
      <c r="AU212" s="238" t="s">
        <v>85</v>
      </c>
      <c r="AY212" s="18" t="s">
        <v>165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85</v>
      </c>
      <c r="BK212" s="239">
        <f>ROUND(I212*H212,2)</f>
        <v>0</v>
      </c>
      <c r="BL212" s="18" t="s">
        <v>284</v>
      </c>
      <c r="BM212" s="238" t="s">
        <v>1066</v>
      </c>
    </row>
    <row r="213" s="2" customFormat="1" ht="37.8" customHeight="1">
      <c r="A213" s="39"/>
      <c r="B213" s="40"/>
      <c r="C213" s="227" t="s">
        <v>685</v>
      </c>
      <c r="D213" s="227" t="s">
        <v>167</v>
      </c>
      <c r="E213" s="228" t="s">
        <v>1428</v>
      </c>
      <c r="F213" s="229" t="s">
        <v>1429</v>
      </c>
      <c r="G213" s="230" t="s">
        <v>385</v>
      </c>
      <c r="H213" s="231">
        <v>8</v>
      </c>
      <c r="I213" s="232"/>
      <c r="J213" s="233">
        <f>ROUND(I213*H213,2)</f>
        <v>0</v>
      </c>
      <c r="K213" s="229" t="s">
        <v>1</v>
      </c>
      <c r="L213" s="45"/>
      <c r="M213" s="234" t="s">
        <v>1</v>
      </c>
      <c r="N213" s="235" t="s">
        <v>43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284</v>
      </c>
      <c r="AT213" s="238" t="s">
        <v>167</v>
      </c>
      <c r="AU213" s="238" t="s">
        <v>85</v>
      </c>
      <c r="AY213" s="18" t="s">
        <v>165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85</v>
      </c>
      <c r="BK213" s="239">
        <f>ROUND(I213*H213,2)</f>
        <v>0</v>
      </c>
      <c r="BL213" s="18" t="s">
        <v>284</v>
      </c>
      <c r="BM213" s="238" t="s">
        <v>1078</v>
      </c>
    </row>
    <row r="214" s="2" customFormat="1" ht="37.8" customHeight="1">
      <c r="A214" s="39"/>
      <c r="B214" s="40"/>
      <c r="C214" s="227" t="s">
        <v>689</v>
      </c>
      <c r="D214" s="227" t="s">
        <v>167</v>
      </c>
      <c r="E214" s="228" t="s">
        <v>1430</v>
      </c>
      <c r="F214" s="229" t="s">
        <v>1431</v>
      </c>
      <c r="G214" s="230" t="s">
        <v>385</v>
      </c>
      <c r="H214" s="231">
        <v>14</v>
      </c>
      <c r="I214" s="232"/>
      <c r="J214" s="233">
        <f>ROUND(I214*H214,2)</f>
        <v>0</v>
      </c>
      <c r="K214" s="229" t="s">
        <v>1</v>
      </c>
      <c r="L214" s="45"/>
      <c r="M214" s="234" t="s">
        <v>1</v>
      </c>
      <c r="N214" s="235" t="s">
        <v>43</v>
      </c>
      <c r="O214" s="92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284</v>
      </c>
      <c r="AT214" s="238" t="s">
        <v>167</v>
      </c>
      <c r="AU214" s="238" t="s">
        <v>85</v>
      </c>
      <c r="AY214" s="18" t="s">
        <v>165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85</v>
      </c>
      <c r="BK214" s="239">
        <f>ROUND(I214*H214,2)</f>
        <v>0</v>
      </c>
      <c r="BL214" s="18" t="s">
        <v>284</v>
      </c>
      <c r="BM214" s="238" t="s">
        <v>1091</v>
      </c>
    </row>
    <row r="215" s="2" customFormat="1" ht="37.8" customHeight="1">
      <c r="A215" s="39"/>
      <c r="B215" s="40"/>
      <c r="C215" s="227" t="s">
        <v>693</v>
      </c>
      <c r="D215" s="227" t="s">
        <v>167</v>
      </c>
      <c r="E215" s="228" t="s">
        <v>1432</v>
      </c>
      <c r="F215" s="229" t="s">
        <v>1433</v>
      </c>
      <c r="G215" s="230" t="s">
        <v>385</v>
      </c>
      <c r="H215" s="231">
        <v>14</v>
      </c>
      <c r="I215" s="232"/>
      <c r="J215" s="233">
        <f>ROUND(I215*H215,2)</f>
        <v>0</v>
      </c>
      <c r="K215" s="229" t="s">
        <v>1</v>
      </c>
      <c r="L215" s="45"/>
      <c r="M215" s="234" t="s">
        <v>1</v>
      </c>
      <c r="N215" s="235" t="s">
        <v>43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284</v>
      </c>
      <c r="AT215" s="238" t="s">
        <v>167</v>
      </c>
      <c r="AU215" s="238" t="s">
        <v>85</v>
      </c>
      <c r="AY215" s="18" t="s">
        <v>165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85</v>
      </c>
      <c r="BK215" s="239">
        <f>ROUND(I215*H215,2)</f>
        <v>0</v>
      </c>
      <c r="BL215" s="18" t="s">
        <v>284</v>
      </c>
      <c r="BM215" s="238" t="s">
        <v>1102</v>
      </c>
    </row>
    <row r="216" s="2" customFormat="1" ht="37.8" customHeight="1">
      <c r="A216" s="39"/>
      <c r="B216" s="40"/>
      <c r="C216" s="227" t="s">
        <v>699</v>
      </c>
      <c r="D216" s="227" t="s">
        <v>167</v>
      </c>
      <c r="E216" s="228" t="s">
        <v>1434</v>
      </c>
      <c r="F216" s="229" t="s">
        <v>1435</v>
      </c>
      <c r="G216" s="230" t="s">
        <v>385</v>
      </c>
      <c r="H216" s="231">
        <v>2</v>
      </c>
      <c r="I216" s="232"/>
      <c r="J216" s="233">
        <f>ROUND(I216*H216,2)</f>
        <v>0</v>
      </c>
      <c r="K216" s="229" t="s">
        <v>1</v>
      </c>
      <c r="L216" s="45"/>
      <c r="M216" s="234" t="s">
        <v>1</v>
      </c>
      <c r="N216" s="235" t="s">
        <v>43</v>
      </c>
      <c r="O216" s="92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284</v>
      </c>
      <c r="AT216" s="238" t="s">
        <v>167</v>
      </c>
      <c r="AU216" s="238" t="s">
        <v>85</v>
      </c>
      <c r="AY216" s="18" t="s">
        <v>165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85</v>
      </c>
      <c r="BK216" s="239">
        <f>ROUND(I216*H216,2)</f>
        <v>0</v>
      </c>
      <c r="BL216" s="18" t="s">
        <v>284</v>
      </c>
      <c r="BM216" s="238" t="s">
        <v>1112</v>
      </c>
    </row>
    <row r="217" s="2" customFormat="1" ht="37.8" customHeight="1">
      <c r="A217" s="39"/>
      <c r="B217" s="40"/>
      <c r="C217" s="227" t="s">
        <v>704</v>
      </c>
      <c r="D217" s="227" t="s">
        <v>167</v>
      </c>
      <c r="E217" s="228" t="s">
        <v>1436</v>
      </c>
      <c r="F217" s="229" t="s">
        <v>1437</v>
      </c>
      <c r="G217" s="230" t="s">
        <v>385</v>
      </c>
      <c r="H217" s="231">
        <v>4</v>
      </c>
      <c r="I217" s="232"/>
      <c r="J217" s="233">
        <f>ROUND(I217*H217,2)</f>
        <v>0</v>
      </c>
      <c r="K217" s="229" t="s">
        <v>1</v>
      </c>
      <c r="L217" s="45"/>
      <c r="M217" s="234" t="s">
        <v>1</v>
      </c>
      <c r="N217" s="235" t="s">
        <v>43</v>
      </c>
      <c r="O217" s="92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284</v>
      </c>
      <c r="AT217" s="238" t="s">
        <v>167</v>
      </c>
      <c r="AU217" s="238" t="s">
        <v>85</v>
      </c>
      <c r="AY217" s="18" t="s">
        <v>165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85</v>
      </c>
      <c r="BK217" s="239">
        <f>ROUND(I217*H217,2)</f>
        <v>0</v>
      </c>
      <c r="BL217" s="18" t="s">
        <v>284</v>
      </c>
      <c r="BM217" s="238" t="s">
        <v>1121</v>
      </c>
    </row>
    <row r="218" s="2" customFormat="1" ht="33" customHeight="1">
      <c r="A218" s="39"/>
      <c r="B218" s="40"/>
      <c r="C218" s="227" t="s">
        <v>708</v>
      </c>
      <c r="D218" s="227" t="s">
        <v>167</v>
      </c>
      <c r="E218" s="228" t="s">
        <v>1438</v>
      </c>
      <c r="F218" s="229" t="s">
        <v>1439</v>
      </c>
      <c r="G218" s="230" t="s">
        <v>302</v>
      </c>
      <c r="H218" s="231">
        <v>20</v>
      </c>
      <c r="I218" s="232"/>
      <c r="J218" s="233">
        <f>ROUND(I218*H218,2)</f>
        <v>0</v>
      </c>
      <c r="K218" s="229" t="s">
        <v>1</v>
      </c>
      <c r="L218" s="45"/>
      <c r="M218" s="234" t="s">
        <v>1</v>
      </c>
      <c r="N218" s="235" t="s">
        <v>43</v>
      </c>
      <c r="O218" s="92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284</v>
      </c>
      <c r="AT218" s="238" t="s">
        <v>167</v>
      </c>
      <c r="AU218" s="238" t="s">
        <v>85</v>
      </c>
      <c r="AY218" s="18" t="s">
        <v>165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85</v>
      </c>
      <c r="BK218" s="239">
        <f>ROUND(I218*H218,2)</f>
        <v>0</v>
      </c>
      <c r="BL218" s="18" t="s">
        <v>284</v>
      </c>
      <c r="BM218" s="238" t="s">
        <v>1131</v>
      </c>
    </row>
    <row r="219" s="2" customFormat="1">
      <c r="A219" s="39"/>
      <c r="B219" s="40"/>
      <c r="C219" s="41"/>
      <c r="D219" s="242" t="s">
        <v>770</v>
      </c>
      <c r="E219" s="41"/>
      <c r="F219" s="294" t="s">
        <v>1440</v>
      </c>
      <c r="G219" s="41"/>
      <c r="H219" s="41"/>
      <c r="I219" s="295"/>
      <c r="J219" s="41"/>
      <c r="K219" s="41"/>
      <c r="L219" s="45"/>
      <c r="M219" s="296"/>
      <c r="N219" s="297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770</v>
      </c>
      <c r="AU219" s="18" t="s">
        <v>85</v>
      </c>
    </row>
    <row r="220" s="2" customFormat="1" ht="24.15" customHeight="1">
      <c r="A220" s="39"/>
      <c r="B220" s="40"/>
      <c r="C220" s="227" t="s">
        <v>713</v>
      </c>
      <c r="D220" s="227" t="s">
        <v>167</v>
      </c>
      <c r="E220" s="228" t="s">
        <v>1441</v>
      </c>
      <c r="F220" s="229" t="s">
        <v>1442</v>
      </c>
      <c r="G220" s="230" t="s">
        <v>302</v>
      </c>
      <c r="H220" s="231">
        <v>1355.8</v>
      </c>
      <c r="I220" s="232"/>
      <c r="J220" s="233">
        <f>ROUND(I220*H220,2)</f>
        <v>0</v>
      </c>
      <c r="K220" s="229" t="s">
        <v>1</v>
      </c>
      <c r="L220" s="45"/>
      <c r="M220" s="234" t="s">
        <v>1</v>
      </c>
      <c r="N220" s="235" t="s">
        <v>43</v>
      </c>
      <c r="O220" s="92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284</v>
      </c>
      <c r="AT220" s="238" t="s">
        <v>167</v>
      </c>
      <c r="AU220" s="238" t="s">
        <v>85</v>
      </c>
      <c r="AY220" s="18" t="s">
        <v>165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85</v>
      </c>
      <c r="BK220" s="239">
        <f>ROUND(I220*H220,2)</f>
        <v>0</v>
      </c>
      <c r="BL220" s="18" t="s">
        <v>284</v>
      </c>
      <c r="BM220" s="238" t="s">
        <v>1141</v>
      </c>
    </row>
    <row r="221" s="2" customFormat="1" ht="24.15" customHeight="1">
      <c r="A221" s="39"/>
      <c r="B221" s="40"/>
      <c r="C221" s="227" t="s">
        <v>719</v>
      </c>
      <c r="D221" s="227" t="s">
        <v>167</v>
      </c>
      <c r="E221" s="228" t="s">
        <v>1443</v>
      </c>
      <c r="F221" s="229" t="s">
        <v>1444</v>
      </c>
      <c r="G221" s="230" t="s">
        <v>302</v>
      </c>
      <c r="H221" s="231">
        <v>10.4</v>
      </c>
      <c r="I221" s="232"/>
      <c r="J221" s="233">
        <f>ROUND(I221*H221,2)</f>
        <v>0</v>
      </c>
      <c r="K221" s="229" t="s">
        <v>1</v>
      </c>
      <c r="L221" s="45"/>
      <c r="M221" s="234" t="s">
        <v>1</v>
      </c>
      <c r="N221" s="235" t="s">
        <v>43</v>
      </c>
      <c r="O221" s="92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284</v>
      </c>
      <c r="AT221" s="238" t="s">
        <v>167</v>
      </c>
      <c r="AU221" s="238" t="s">
        <v>85</v>
      </c>
      <c r="AY221" s="18" t="s">
        <v>165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85</v>
      </c>
      <c r="BK221" s="239">
        <f>ROUND(I221*H221,2)</f>
        <v>0</v>
      </c>
      <c r="BL221" s="18" t="s">
        <v>284</v>
      </c>
      <c r="BM221" s="238" t="s">
        <v>1150</v>
      </c>
    </row>
    <row r="222" s="2" customFormat="1" ht="24.15" customHeight="1">
      <c r="A222" s="39"/>
      <c r="B222" s="40"/>
      <c r="C222" s="227" t="s">
        <v>725</v>
      </c>
      <c r="D222" s="227" t="s">
        <v>167</v>
      </c>
      <c r="E222" s="228" t="s">
        <v>1445</v>
      </c>
      <c r="F222" s="229" t="s">
        <v>1446</v>
      </c>
      <c r="G222" s="230" t="s">
        <v>302</v>
      </c>
      <c r="H222" s="231">
        <v>86.200000000000003</v>
      </c>
      <c r="I222" s="232"/>
      <c r="J222" s="233">
        <f>ROUND(I222*H222,2)</f>
        <v>0</v>
      </c>
      <c r="K222" s="229" t="s">
        <v>1</v>
      </c>
      <c r="L222" s="45"/>
      <c r="M222" s="234" t="s">
        <v>1</v>
      </c>
      <c r="N222" s="235" t="s">
        <v>43</v>
      </c>
      <c r="O222" s="92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284</v>
      </c>
      <c r="AT222" s="238" t="s">
        <v>167</v>
      </c>
      <c r="AU222" s="238" t="s">
        <v>85</v>
      </c>
      <c r="AY222" s="18" t="s">
        <v>165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85</v>
      </c>
      <c r="BK222" s="239">
        <f>ROUND(I222*H222,2)</f>
        <v>0</v>
      </c>
      <c r="BL222" s="18" t="s">
        <v>284</v>
      </c>
      <c r="BM222" s="238" t="s">
        <v>1160</v>
      </c>
    </row>
    <row r="223" s="2" customFormat="1" ht="24.15" customHeight="1">
      <c r="A223" s="39"/>
      <c r="B223" s="40"/>
      <c r="C223" s="227" t="s">
        <v>730</v>
      </c>
      <c r="D223" s="227" t="s">
        <v>167</v>
      </c>
      <c r="E223" s="228" t="s">
        <v>1447</v>
      </c>
      <c r="F223" s="229" t="s">
        <v>1448</v>
      </c>
      <c r="G223" s="230" t="s">
        <v>302</v>
      </c>
      <c r="H223" s="231">
        <v>20</v>
      </c>
      <c r="I223" s="232"/>
      <c r="J223" s="233">
        <f>ROUND(I223*H223,2)</f>
        <v>0</v>
      </c>
      <c r="K223" s="229" t="s">
        <v>1</v>
      </c>
      <c r="L223" s="45"/>
      <c r="M223" s="234" t="s">
        <v>1</v>
      </c>
      <c r="N223" s="235" t="s">
        <v>43</v>
      </c>
      <c r="O223" s="92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284</v>
      </c>
      <c r="AT223" s="238" t="s">
        <v>167</v>
      </c>
      <c r="AU223" s="238" t="s">
        <v>85</v>
      </c>
      <c r="AY223" s="18" t="s">
        <v>165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85</v>
      </c>
      <c r="BK223" s="239">
        <f>ROUND(I223*H223,2)</f>
        <v>0</v>
      </c>
      <c r="BL223" s="18" t="s">
        <v>284</v>
      </c>
      <c r="BM223" s="238" t="s">
        <v>1176</v>
      </c>
    </row>
    <row r="224" s="2" customFormat="1" ht="16.5" customHeight="1">
      <c r="A224" s="39"/>
      <c r="B224" s="40"/>
      <c r="C224" s="227" t="s">
        <v>736</v>
      </c>
      <c r="D224" s="227" t="s">
        <v>167</v>
      </c>
      <c r="E224" s="228" t="s">
        <v>1449</v>
      </c>
      <c r="F224" s="229" t="s">
        <v>1450</v>
      </c>
      <c r="G224" s="230" t="s">
        <v>385</v>
      </c>
      <c r="H224" s="231">
        <v>74</v>
      </c>
      <c r="I224" s="232"/>
      <c r="J224" s="233">
        <f>ROUND(I224*H224,2)</f>
        <v>0</v>
      </c>
      <c r="K224" s="229" t="s">
        <v>1</v>
      </c>
      <c r="L224" s="45"/>
      <c r="M224" s="234" t="s">
        <v>1</v>
      </c>
      <c r="N224" s="235" t="s">
        <v>43</v>
      </c>
      <c r="O224" s="92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284</v>
      </c>
      <c r="AT224" s="238" t="s">
        <v>167</v>
      </c>
      <c r="AU224" s="238" t="s">
        <v>85</v>
      </c>
      <c r="AY224" s="18" t="s">
        <v>165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85</v>
      </c>
      <c r="BK224" s="239">
        <f>ROUND(I224*H224,2)</f>
        <v>0</v>
      </c>
      <c r="BL224" s="18" t="s">
        <v>284</v>
      </c>
      <c r="BM224" s="238" t="s">
        <v>1185</v>
      </c>
    </row>
    <row r="225" s="2" customFormat="1" ht="16.5" customHeight="1">
      <c r="A225" s="39"/>
      <c r="B225" s="40"/>
      <c r="C225" s="227" t="s">
        <v>744</v>
      </c>
      <c r="D225" s="227" t="s">
        <v>167</v>
      </c>
      <c r="E225" s="228" t="s">
        <v>1451</v>
      </c>
      <c r="F225" s="229" t="s">
        <v>1452</v>
      </c>
      <c r="G225" s="230" t="s">
        <v>385</v>
      </c>
      <c r="H225" s="231">
        <v>34</v>
      </c>
      <c r="I225" s="232"/>
      <c r="J225" s="233">
        <f>ROUND(I225*H225,2)</f>
        <v>0</v>
      </c>
      <c r="K225" s="229" t="s">
        <v>1</v>
      </c>
      <c r="L225" s="45"/>
      <c r="M225" s="234" t="s">
        <v>1</v>
      </c>
      <c r="N225" s="235" t="s">
        <v>43</v>
      </c>
      <c r="O225" s="92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8" t="s">
        <v>284</v>
      </c>
      <c r="AT225" s="238" t="s">
        <v>167</v>
      </c>
      <c r="AU225" s="238" t="s">
        <v>85</v>
      </c>
      <c r="AY225" s="18" t="s">
        <v>165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8" t="s">
        <v>85</v>
      </c>
      <c r="BK225" s="239">
        <f>ROUND(I225*H225,2)</f>
        <v>0</v>
      </c>
      <c r="BL225" s="18" t="s">
        <v>284</v>
      </c>
      <c r="BM225" s="238" t="s">
        <v>1230</v>
      </c>
    </row>
    <row r="226" s="2" customFormat="1" ht="16.5" customHeight="1">
      <c r="A226" s="39"/>
      <c r="B226" s="40"/>
      <c r="C226" s="227" t="s">
        <v>752</v>
      </c>
      <c r="D226" s="227" t="s">
        <v>167</v>
      </c>
      <c r="E226" s="228" t="s">
        <v>1453</v>
      </c>
      <c r="F226" s="229" t="s">
        <v>1454</v>
      </c>
      <c r="G226" s="230" t="s">
        <v>1455</v>
      </c>
      <c r="H226" s="231">
        <v>16</v>
      </c>
      <c r="I226" s="232"/>
      <c r="J226" s="233">
        <f>ROUND(I226*H226,2)</f>
        <v>0</v>
      </c>
      <c r="K226" s="229" t="s">
        <v>1</v>
      </c>
      <c r="L226" s="45"/>
      <c r="M226" s="234" t="s">
        <v>1</v>
      </c>
      <c r="N226" s="235" t="s">
        <v>43</v>
      </c>
      <c r="O226" s="92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284</v>
      </c>
      <c r="AT226" s="238" t="s">
        <v>167</v>
      </c>
      <c r="AU226" s="238" t="s">
        <v>85</v>
      </c>
      <c r="AY226" s="18" t="s">
        <v>165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85</v>
      </c>
      <c r="BK226" s="239">
        <f>ROUND(I226*H226,2)</f>
        <v>0</v>
      </c>
      <c r="BL226" s="18" t="s">
        <v>284</v>
      </c>
      <c r="BM226" s="238" t="s">
        <v>1245</v>
      </c>
    </row>
    <row r="227" s="2" customFormat="1" ht="55.5" customHeight="1">
      <c r="A227" s="39"/>
      <c r="B227" s="40"/>
      <c r="C227" s="227" t="s">
        <v>766</v>
      </c>
      <c r="D227" s="227" t="s">
        <v>167</v>
      </c>
      <c r="E227" s="228" t="s">
        <v>1456</v>
      </c>
      <c r="F227" s="229" t="s">
        <v>1457</v>
      </c>
      <c r="G227" s="230" t="s">
        <v>302</v>
      </c>
      <c r="H227" s="231">
        <v>140</v>
      </c>
      <c r="I227" s="232"/>
      <c r="J227" s="233">
        <f>ROUND(I227*H227,2)</f>
        <v>0</v>
      </c>
      <c r="K227" s="229" t="s">
        <v>1</v>
      </c>
      <c r="L227" s="45"/>
      <c r="M227" s="234" t="s">
        <v>1</v>
      </c>
      <c r="N227" s="235" t="s">
        <v>43</v>
      </c>
      <c r="O227" s="92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284</v>
      </c>
      <c r="AT227" s="238" t="s">
        <v>167</v>
      </c>
      <c r="AU227" s="238" t="s">
        <v>85</v>
      </c>
      <c r="AY227" s="18" t="s">
        <v>165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85</v>
      </c>
      <c r="BK227" s="239">
        <f>ROUND(I227*H227,2)</f>
        <v>0</v>
      </c>
      <c r="BL227" s="18" t="s">
        <v>284</v>
      </c>
      <c r="BM227" s="238" t="s">
        <v>1266</v>
      </c>
    </row>
    <row r="228" s="2" customFormat="1" ht="44.25" customHeight="1">
      <c r="A228" s="39"/>
      <c r="B228" s="40"/>
      <c r="C228" s="227" t="s">
        <v>773</v>
      </c>
      <c r="D228" s="227" t="s">
        <v>167</v>
      </c>
      <c r="E228" s="228" t="s">
        <v>1458</v>
      </c>
      <c r="F228" s="229" t="s">
        <v>1459</v>
      </c>
      <c r="G228" s="230" t="s">
        <v>302</v>
      </c>
      <c r="H228" s="231">
        <v>735.5</v>
      </c>
      <c r="I228" s="232"/>
      <c r="J228" s="233">
        <f>ROUND(I228*H228,2)</f>
        <v>0</v>
      </c>
      <c r="K228" s="229" t="s">
        <v>1</v>
      </c>
      <c r="L228" s="45"/>
      <c r="M228" s="234" t="s">
        <v>1</v>
      </c>
      <c r="N228" s="235" t="s">
        <v>43</v>
      </c>
      <c r="O228" s="92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284</v>
      </c>
      <c r="AT228" s="238" t="s">
        <v>167</v>
      </c>
      <c r="AU228" s="238" t="s">
        <v>85</v>
      </c>
      <c r="AY228" s="18" t="s">
        <v>165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85</v>
      </c>
      <c r="BK228" s="239">
        <f>ROUND(I228*H228,2)</f>
        <v>0</v>
      </c>
      <c r="BL228" s="18" t="s">
        <v>284</v>
      </c>
      <c r="BM228" s="238" t="s">
        <v>1275</v>
      </c>
    </row>
    <row r="229" s="2" customFormat="1" ht="37.8" customHeight="1">
      <c r="A229" s="39"/>
      <c r="B229" s="40"/>
      <c r="C229" s="227" t="s">
        <v>795</v>
      </c>
      <c r="D229" s="227" t="s">
        <v>167</v>
      </c>
      <c r="E229" s="228" t="s">
        <v>1460</v>
      </c>
      <c r="F229" s="229" t="s">
        <v>1461</v>
      </c>
      <c r="G229" s="230" t="s">
        <v>1462</v>
      </c>
      <c r="H229" s="231">
        <v>20</v>
      </c>
      <c r="I229" s="232"/>
      <c r="J229" s="233">
        <f>ROUND(I229*H229,2)</f>
        <v>0</v>
      </c>
      <c r="K229" s="229" t="s">
        <v>1</v>
      </c>
      <c r="L229" s="45"/>
      <c r="M229" s="234" t="s">
        <v>1</v>
      </c>
      <c r="N229" s="235" t="s">
        <v>43</v>
      </c>
      <c r="O229" s="92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284</v>
      </c>
      <c r="AT229" s="238" t="s">
        <v>167</v>
      </c>
      <c r="AU229" s="238" t="s">
        <v>85</v>
      </c>
      <c r="AY229" s="18" t="s">
        <v>165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85</v>
      </c>
      <c r="BK229" s="239">
        <f>ROUND(I229*H229,2)</f>
        <v>0</v>
      </c>
      <c r="BL229" s="18" t="s">
        <v>284</v>
      </c>
      <c r="BM229" s="238" t="s">
        <v>1463</v>
      </c>
    </row>
    <row r="230" s="2" customFormat="1" ht="33" customHeight="1">
      <c r="A230" s="39"/>
      <c r="B230" s="40"/>
      <c r="C230" s="227" t="s">
        <v>799</v>
      </c>
      <c r="D230" s="227" t="s">
        <v>167</v>
      </c>
      <c r="E230" s="228" t="s">
        <v>1464</v>
      </c>
      <c r="F230" s="229" t="s">
        <v>1465</v>
      </c>
      <c r="G230" s="230" t="s">
        <v>302</v>
      </c>
      <c r="H230" s="231">
        <v>344</v>
      </c>
      <c r="I230" s="232"/>
      <c r="J230" s="233">
        <f>ROUND(I230*H230,2)</f>
        <v>0</v>
      </c>
      <c r="K230" s="229" t="s">
        <v>1</v>
      </c>
      <c r="L230" s="45"/>
      <c r="M230" s="234" t="s">
        <v>1</v>
      </c>
      <c r="N230" s="235" t="s">
        <v>43</v>
      </c>
      <c r="O230" s="92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8" t="s">
        <v>284</v>
      </c>
      <c r="AT230" s="238" t="s">
        <v>167</v>
      </c>
      <c r="AU230" s="238" t="s">
        <v>85</v>
      </c>
      <c r="AY230" s="18" t="s">
        <v>165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8" t="s">
        <v>85</v>
      </c>
      <c r="BK230" s="239">
        <f>ROUND(I230*H230,2)</f>
        <v>0</v>
      </c>
      <c r="BL230" s="18" t="s">
        <v>284</v>
      </c>
      <c r="BM230" s="238" t="s">
        <v>1466</v>
      </c>
    </row>
    <row r="231" s="2" customFormat="1" ht="21.75" customHeight="1">
      <c r="A231" s="39"/>
      <c r="B231" s="40"/>
      <c r="C231" s="227" t="s">
        <v>804</v>
      </c>
      <c r="D231" s="227" t="s">
        <v>167</v>
      </c>
      <c r="E231" s="228" t="s">
        <v>1467</v>
      </c>
      <c r="F231" s="229" t="s">
        <v>1468</v>
      </c>
      <c r="G231" s="230" t="s">
        <v>385</v>
      </c>
      <c r="H231" s="231">
        <v>154</v>
      </c>
      <c r="I231" s="232"/>
      <c r="J231" s="233">
        <f>ROUND(I231*H231,2)</f>
        <v>0</v>
      </c>
      <c r="K231" s="229" t="s">
        <v>1</v>
      </c>
      <c r="L231" s="45"/>
      <c r="M231" s="234" t="s">
        <v>1</v>
      </c>
      <c r="N231" s="235" t="s">
        <v>43</v>
      </c>
      <c r="O231" s="92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284</v>
      </c>
      <c r="AT231" s="238" t="s">
        <v>167</v>
      </c>
      <c r="AU231" s="238" t="s">
        <v>85</v>
      </c>
      <c r="AY231" s="18" t="s">
        <v>165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85</v>
      </c>
      <c r="BK231" s="239">
        <f>ROUND(I231*H231,2)</f>
        <v>0</v>
      </c>
      <c r="BL231" s="18" t="s">
        <v>284</v>
      </c>
      <c r="BM231" s="238" t="s">
        <v>1469</v>
      </c>
    </row>
    <row r="232" s="2" customFormat="1" ht="21.75" customHeight="1">
      <c r="A232" s="39"/>
      <c r="B232" s="40"/>
      <c r="C232" s="227" t="s">
        <v>811</v>
      </c>
      <c r="D232" s="227" t="s">
        <v>167</v>
      </c>
      <c r="E232" s="228" t="s">
        <v>1470</v>
      </c>
      <c r="F232" s="229" t="s">
        <v>1471</v>
      </c>
      <c r="G232" s="230" t="s">
        <v>385</v>
      </c>
      <c r="H232" s="231">
        <v>123</v>
      </c>
      <c r="I232" s="232"/>
      <c r="J232" s="233">
        <f>ROUND(I232*H232,2)</f>
        <v>0</v>
      </c>
      <c r="K232" s="229" t="s">
        <v>1</v>
      </c>
      <c r="L232" s="45"/>
      <c r="M232" s="234" t="s">
        <v>1</v>
      </c>
      <c r="N232" s="235" t="s">
        <v>43</v>
      </c>
      <c r="O232" s="92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8" t="s">
        <v>284</v>
      </c>
      <c r="AT232" s="238" t="s">
        <v>167</v>
      </c>
      <c r="AU232" s="238" t="s">
        <v>85</v>
      </c>
      <c r="AY232" s="18" t="s">
        <v>165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8" t="s">
        <v>85</v>
      </c>
      <c r="BK232" s="239">
        <f>ROUND(I232*H232,2)</f>
        <v>0</v>
      </c>
      <c r="BL232" s="18" t="s">
        <v>284</v>
      </c>
      <c r="BM232" s="238" t="s">
        <v>1472</v>
      </c>
    </row>
    <row r="233" s="2" customFormat="1" ht="24.15" customHeight="1">
      <c r="A233" s="39"/>
      <c r="B233" s="40"/>
      <c r="C233" s="227" t="s">
        <v>816</v>
      </c>
      <c r="D233" s="227" t="s">
        <v>167</v>
      </c>
      <c r="E233" s="228" t="s">
        <v>1473</v>
      </c>
      <c r="F233" s="229" t="s">
        <v>1474</v>
      </c>
      <c r="G233" s="230" t="s">
        <v>702</v>
      </c>
      <c r="H233" s="231">
        <v>2.4830000000000001</v>
      </c>
      <c r="I233" s="232"/>
      <c r="J233" s="233">
        <f>ROUND(I233*H233,2)</f>
        <v>0</v>
      </c>
      <c r="K233" s="229" t="s">
        <v>1</v>
      </c>
      <c r="L233" s="45"/>
      <c r="M233" s="234" t="s">
        <v>1</v>
      </c>
      <c r="N233" s="235" t="s">
        <v>43</v>
      </c>
      <c r="O233" s="92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8" t="s">
        <v>284</v>
      </c>
      <c r="AT233" s="238" t="s">
        <v>167</v>
      </c>
      <c r="AU233" s="238" t="s">
        <v>85</v>
      </c>
      <c r="AY233" s="18" t="s">
        <v>165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8" t="s">
        <v>85</v>
      </c>
      <c r="BK233" s="239">
        <f>ROUND(I233*H233,2)</f>
        <v>0</v>
      </c>
      <c r="BL233" s="18" t="s">
        <v>284</v>
      </c>
      <c r="BM233" s="238" t="s">
        <v>1475</v>
      </c>
    </row>
    <row r="234" s="12" customFormat="1" ht="25.92" customHeight="1">
      <c r="A234" s="12"/>
      <c r="B234" s="211"/>
      <c r="C234" s="212"/>
      <c r="D234" s="213" t="s">
        <v>77</v>
      </c>
      <c r="E234" s="214" t="s">
        <v>1476</v>
      </c>
      <c r="F234" s="214" t="s">
        <v>1477</v>
      </c>
      <c r="G234" s="212"/>
      <c r="H234" s="212"/>
      <c r="I234" s="215"/>
      <c r="J234" s="216">
        <f>BK234</f>
        <v>0</v>
      </c>
      <c r="K234" s="212"/>
      <c r="L234" s="217"/>
      <c r="M234" s="218"/>
      <c r="N234" s="219"/>
      <c r="O234" s="219"/>
      <c r="P234" s="220">
        <f>SUM(P235:P254)</f>
        <v>0</v>
      </c>
      <c r="Q234" s="219"/>
      <c r="R234" s="220">
        <f>SUM(R235:R254)</f>
        <v>0</v>
      </c>
      <c r="S234" s="219"/>
      <c r="T234" s="221">
        <f>SUM(T235:T254)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2" t="s">
        <v>87</v>
      </c>
      <c r="AT234" s="223" t="s">
        <v>77</v>
      </c>
      <c r="AU234" s="223" t="s">
        <v>78</v>
      </c>
      <c r="AY234" s="222" t="s">
        <v>165</v>
      </c>
      <c r="BK234" s="224">
        <f>SUM(BK235:BK254)</f>
        <v>0</v>
      </c>
    </row>
    <row r="235" s="2" customFormat="1" ht="24.15" customHeight="1">
      <c r="A235" s="39"/>
      <c r="B235" s="40"/>
      <c r="C235" s="227" t="s">
        <v>820</v>
      </c>
      <c r="D235" s="227" t="s">
        <v>167</v>
      </c>
      <c r="E235" s="228" t="s">
        <v>1478</v>
      </c>
      <c r="F235" s="229" t="s">
        <v>1479</v>
      </c>
      <c r="G235" s="230" t="s">
        <v>385</v>
      </c>
      <c r="H235" s="231">
        <v>6</v>
      </c>
      <c r="I235" s="232"/>
      <c r="J235" s="233">
        <f>ROUND(I235*H235,2)</f>
        <v>0</v>
      </c>
      <c r="K235" s="229" t="s">
        <v>1</v>
      </c>
      <c r="L235" s="45"/>
      <c r="M235" s="234" t="s">
        <v>1</v>
      </c>
      <c r="N235" s="235" t="s">
        <v>43</v>
      </c>
      <c r="O235" s="92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284</v>
      </c>
      <c r="AT235" s="238" t="s">
        <v>167</v>
      </c>
      <c r="AU235" s="238" t="s">
        <v>85</v>
      </c>
      <c r="AY235" s="18" t="s">
        <v>165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85</v>
      </c>
      <c r="BK235" s="239">
        <f>ROUND(I235*H235,2)</f>
        <v>0</v>
      </c>
      <c r="BL235" s="18" t="s">
        <v>284</v>
      </c>
      <c r="BM235" s="238" t="s">
        <v>1480</v>
      </c>
    </row>
    <row r="236" s="2" customFormat="1" ht="24.15" customHeight="1">
      <c r="A236" s="39"/>
      <c r="B236" s="40"/>
      <c r="C236" s="227" t="s">
        <v>824</v>
      </c>
      <c r="D236" s="227" t="s">
        <v>167</v>
      </c>
      <c r="E236" s="228" t="s">
        <v>1481</v>
      </c>
      <c r="F236" s="229" t="s">
        <v>1482</v>
      </c>
      <c r="G236" s="230" t="s">
        <v>385</v>
      </c>
      <c r="H236" s="231">
        <v>12</v>
      </c>
      <c r="I236" s="232"/>
      <c r="J236" s="233">
        <f>ROUND(I236*H236,2)</f>
        <v>0</v>
      </c>
      <c r="K236" s="229" t="s">
        <v>1</v>
      </c>
      <c r="L236" s="45"/>
      <c r="M236" s="234" t="s">
        <v>1</v>
      </c>
      <c r="N236" s="235" t="s">
        <v>43</v>
      </c>
      <c r="O236" s="92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284</v>
      </c>
      <c r="AT236" s="238" t="s">
        <v>167</v>
      </c>
      <c r="AU236" s="238" t="s">
        <v>85</v>
      </c>
      <c r="AY236" s="18" t="s">
        <v>165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85</v>
      </c>
      <c r="BK236" s="239">
        <f>ROUND(I236*H236,2)</f>
        <v>0</v>
      </c>
      <c r="BL236" s="18" t="s">
        <v>284</v>
      </c>
      <c r="BM236" s="238" t="s">
        <v>1483</v>
      </c>
    </row>
    <row r="237" s="2" customFormat="1" ht="24.15" customHeight="1">
      <c r="A237" s="39"/>
      <c r="B237" s="40"/>
      <c r="C237" s="227" t="s">
        <v>829</v>
      </c>
      <c r="D237" s="227" t="s">
        <v>167</v>
      </c>
      <c r="E237" s="228" t="s">
        <v>1484</v>
      </c>
      <c r="F237" s="229" t="s">
        <v>1485</v>
      </c>
      <c r="G237" s="230" t="s">
        <v>385</v>
      </c>
      <c r="H237" s="231">
        <v>8</v>
      </c>
      <c r="I237" s="232"/>
      <c r="J237" s="233">
        <f>ROUND(I237*H237,2)</f>
        <v>0</v>
      </c>
      <c r="K237" s="229" t="s">
        <v>1</v>
      </c>
      <c r="L237" s="45"/>
      <c r="M237" s="234" t="s">
        <v>1</v>
      </c>
      <c r="N237" s="235" t="s">
        <v>43</v>
      </c>
      <c r="O237" s="92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8" t="s">
        <v>284</v>
      </c>
      <c r="AT237" s="238" t="s">
        <v>167</v>
      </c>
      <c r="AU237" s="238" t="s">
        <v>85</v>
      </c>
      <c r="AY237" s="18" t="s">
        <v>165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8" t="s">
        <v>85</v>
      </c>
      <c r="BK237" s="239">
        <f>ROUND(I237*H237,2)</f>
        <v>0</v>
      </c>
      <c r="BL237" s="18" t="s">
        <v>284</v>
      </c>
      <c r="BM237" s="238" t="s">
        <v>1486</v>
      </c>
    </row>
    <row r="238" s="2" customFormat="1" ht="24.15" customHeight="1">
      <c r="A238" s="39"/>
      <c r="B238" s="40"/>
      <c r="C238" s="227" t="s">
        <v>833</v>
      </c>
      <c r="D238" s="227" t="s">
        <v>167</v>
      </c>
      <c r="E238" s="228" t="s">
        <v>1487</v>
      </c>
      <c r="F238" s="229" t="s">
        <v>1488</v>
      </c>
      <c r="G238" s="230" t="s">
        <v>385</v>
      </c>
      <c r="H238" s="231">
        <v>80</v>
      </c>
      <c r="I238" s="232"/>
      <c r="J238" s="233">
        <f>ROUND(I238*H238,2)</f>
        <v>0</v>
      </c>
      <c r="K238" s="229" t="s">
        <v>1</v>
      </c>
      <c r="L238" s="45"/>
      <c r="M238" s="234" t="s">
        <v>1</v>
      </c>
      <c r="N238" s="235" t="s">
        <v>43</v>
      </c>
      <c r="O238" s="92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284</v>
      </c>
      <c r="AT238" s="238" t="s">
        <v>167</v>
      </c>
      <c r="AU238" s="238" t="s">
        <v>85</v>
      </c>
      <c r="AY238" s="18" t="s">
        <v>165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85</v>
      </c>
      <c r="BK238" s="239">
        <f>ROUND(I238*H238,2)</f>
        <v>0</v>
      </c>
      <c r="BL238" s="18" t="s">
        <v>284</v>
      </c>
      <c r="BM238" s="238" t="s">
        <v>1489</v>
      </c>
    </row>
    <row r="239" s="2" customFormat="1" ht="24.15" customHeight="1">
      <c r="A239" s="39"/>
      <c r="B239" s="40"/>
      <c r="C239" s="227" t="s">
        <v>839</v>
      </c>
      <c r="D239" s="227" t="s">
        <v>167</v>
      </c>
      <c r="E239" s="228" t="s">
        <v>1490</v>
      </c>
      <c r="F239" s="229" t="s">
        <v>1491</v>
      </c>
      <c r="G239" s="230" t="s">
        <v>385</v>
      </c>
      <c r="H239" s="231">
        <v>91</v>
      </c>
      <c r="I239" s="232"/>
      <c r="J239" s="233">
        <f>ROUND(I239*H239,2)</f>
        <v>0</v>
      </c>
      <c r="K239" s="229" t="s">
        <v>1</v>
      </c>
      <c r="L239" s="45"/>
      <c r="M239" s="234" t="s">
        <v>1</v>
      </c>
      <c r="N239" s="235" t="s">
        <v>43</v>
      </c>
      <c r="O239" s="92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284</v>
      </c>
      <c r="AT239" s="238" t="s">
        <v>167</v>
      </c>
      <c r="AU239" s="238" t="s">
        <v>85</v>
      </c>
      <c r="AY239" s="18" t="s">
        <v>165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85</v>
      </c>
      <c r="BK239" s="239">
        <f>ROUND(I239*H239,2)</f>
        <v>0</v>
      </c>
      <c r="BL239" s="18" t="s">
        <v>284</v>
      </c>
      <c r="BM239" s="238" t="s">
        <v>1492</v>
      </c>
    </row>
    <row r="240" s="2" customFormat="1" ht="24.15" customHeight="1">
      <c r="A240" s="39"/>
      <c r="B240" s="40"/>
      <c r="C240" s="227" t="s">
        <v>844</v>
      </c>
      <c r="D240" s="227" t="s">
        <v>167</v>
      </c>
      <c r="E240" s="228" t="s">
        <v>1493</v>
      </c>
      <c r="F240" s="229" t="s">
        <v>1494</v>
      </c>
      <c r="G240" s="230" t="s">
        <v>385</v>
      </c>
      <c r="H240" s="231">
        <v>58</v>
      </c>
      <c r="I240" s="232"/>
      <c r="J240" s="233">
        <f>ROUND(I240*H240,2)</f>
        <v>0</v>
      </c>
      <c r="K240" s="229" t="s">
        <v>1</v>
      </c>
      <c r="L240" s="45"/>
      <c r="M240" s="234" t="s">
        <v>1</v>
      </c>
      <c r="N240" s="235" t="s">
        <v>43</v>
      </c>
      <c r="O240" s="92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284</v>
      </c>
      <c r="AT240" s="238" t="s">
        <v>167</v>
      </c>
      <c r="AU240" s="238" t="s">
        <v>85</v>
      </c>
      <c r="AY240" s="18" t="s">
        <v>165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85</v>
      </c>
      <c r="BK240" s="239">
        <f>ROUND(I240*H240,2)</f>
        <v>0</v>
      </c>
      <c r="BL240" s="18" t="s">
        <v>284</v>
      </c>
      <c r="BM240" s="238" t="s">
        <v>1495</v>
      </c>
    </row>
    <row r="241" s="2" customFormat="1" ht="24.15" customHeight="1">
      <c r="A241" s="39"/>
      <c r="B241" s="40"/>
      <c r="C241" s="227" t="s">
        <v>849</v>
      </c>
      <c r="D241" s="227" t="s">
        <v>167</v>
      </c>
      <c r="E241" s="228" t="s">
        <v>1496</v>
      </c>
      <c r="F241" s="229" t="s">
        <v>1497</v>
      </c>
      <c r="G241" s="230" t="s">
        <v>385</v>
      </c>
      <c r="H241" s="231">
        <v>6</v>
      </c>
      <c r="I241" s="232"/>
      <c r="J241" s="233">
        <f>ROUND(I241*H241,2)</f>
        <v>0</v>
      </c>
      <c r="K241" s="229" t="s">
        <v>1</v>
      </c>
      <c r="L241" s="45"/>
      <c r="M241" s="234" t="s">
        <v>1</v>
      </c>
      <c r="N241" s="235" t="s">
        <v>43</v>
      </c>
      <c r="O241" s="92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284</v>
      </c>
      <c r="AT241" s="238" t="s">
        <v>167</v>
      </c>
      <c r="AU241" s="238" t="s">
        <v>85</v>
      </c>
      <c r="AY241" s="18" t="s">
        <v>165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85</v>
      </c>
      <c r="BK241" s="239">
        <f>ROUND(I241*H241,2)</f>
        <v>0</v>
      </c>
      <c r="BL241" s="18" t="s">
        <v>284</v>
      </c>
      <c r="BM241" s="238" t="s">
        <v>1498</v>
      </c>
    </row>
    <row r="242" s="2" customFormat="1" ht="24.15" customHeight="1">
      <c r="A242" s="39"/>
      <c r="B242" s="40"/>
      <c r="C242" s="227" t="s">
        <v>854</v>
      </c>
      <c r="D242" s="227" t="s">
        <v>167</v>
      </c>
      <c r="E242" s="228" t="s">
        <v>1499</v>
      </c>
      <c r="F242" s="229" t="s">
        <v>1500</v>
      </c>
      <c r="G242" s="230" t="s">
        <v>385</v>
      </c>
      <c r="H242" s="231">
        <v>2</v>
      </c>
      <c r="I242" s="232"/>
      <c r="J242" s="233">
        <f>ROUND(I242*H242,2)</f>
        <v>0</v>
      </c>
      <c r="K242" s="229" t="s">
        <v>1</v>
      </c>
      <c r="L242" s="45"/>
      <c r="M242" s="234" t="s">
        <v>1</v>
      </c>
      <c r="N242" s="235" t="s">
        <v>43</v>
      </c>
      <c r="O242" s="92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284</v>
      </c>
      <c r="AT242" s="238" t="s">
        <v>167</v>
      </c>
      <c r="AU242" s="238" t="s">
        <v>85</v>
      </c>
      <c r="AY242" s="18" t="s">
        <v>165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85</v>
      </c>
      <c r="BK242" s="239">
        <f>ROUND(I242*H242,2)</f>
        <v>0</v>
      </c>
      <c r="BL242" s="18" t="s">
        <v>284</v>
      </c>
      <c r="BM242" s="238" t="s">
        <v>1501</v>
      </c>
    </row>
    <row r="243" s="2" customFormat="1" ht="16.5" customHeight="1">
      <c r="A243" s="39"/>
      <c r="B243" s="40"/>
      <c r="C243" s="227" t="s">
        <v>858</v>
      </c>
      <c r="D243" s="227" t="s">
        <v>167</v>
      </c>
      <c r="E243" s="228" t="s">
        <v>1502</v>
      </c>
      <c r="F243" s="229" t="s">
        <v>1503</v>
      </c>
      <c r="G243" s="230" t="s">
        <v>385</v>
      </c>
      <c r="H243" s="231">
        <v>8</v>
      </c>
      <c r="I243" s="232"/>
      <c r="J243" s="233">
        <f>ROUND(I243*H243,2)</f>
        <v>0</v>
      </c>
      <c r="K243" s="229" t="s">
        <v>1</v>
      </c>
      <c r="L243" s="45"/>
      <c r="M243" s="234" t="s">
        <v>1</v>
      </c>
      <c r="N243" s="235" t="s">
        <v>43</v>
      </c>
      <c r="O243" s="92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8" t="s">
        <v>284</v>
      </c>
      <c r="AT243" s="238" t="s">
        <v>167</v>
      </c>
      <c r="AU243" s="238" t="s">
        <v>85</v>
      </c>
      <c r="AY243" s="18" t="s">
        <v>165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8" t="s">
        <v>85</v>
      </c>
      <c r="BK243" s="239">
        <f>ROUND(I243*H243,2)</f>
        <v>0</v>
      </c>
      <c r="BL243" s="18" t="s">
        <v>284</v>
      </c>
      <c r="BM243" s="238" t="s">
        <v>1504</v>
      </c>
    </row>
    <row r="244" s="2" customFormat="1" ht="24.15" customHeight="1">
      <c r="A244" s="39"/>
      <c r="B244" s="40"/>
      <c r="C244" s="227" t="s">
        <v>863</v>
      </c>
      <c r="D244" s="227" t="s">
        <v>167</v>
      </c>
      <c r="E244" s="228" t="s">
        <v>1505</v>
      </c>
      <c r="F244" s="229" t="s">
        <v>1506</v>
      </c>
      <c r="G244" s="230" t="s">
        <v>385</v>
      </c>
      <c r="H244" s="231">
        <v>2</v>
      </c>
      <c r="I244" s="232"/>
      <c r="J244" s="233">
        <f>ROUND(I244*H244,2)</f>
        <v>0</v>
      </c>
      <c r="K244" s="229" t="s">
        <v>1</v>
      </c>
      <c r="L244" s="45"/>
      <c r="M244" s="234" t="s">
        <v>1</v>
      </c>
      <c r="N244" s="235" t="s">
        <v>43</v>
      </c>
      <c r="O244" s="92"/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8" t="s">
        <v>284</v>
      </c>
      <c r="AT244" s="238" t="s">
        <v>167</v>
      </c>
      <c r="AU244" s="238" t="s">
        <v>85</v>
      </c>
      <c r="AY244" s="18" t="s">
        <v>165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8" t="s">
        <v>85</v>
      </c>
      <c r="BK244" s="239">
        <f>ROUND(I244*H244,2)</f>
        <v>0</v>
      </c>
      <c r="BL244" s="18" t="s">
        <v>284</v>
      </c>
      <c r="BM244" s="238" t="s">
        <v>1507</v>
      </c>
    </row>
    <row r="245" s="2" customFormat="1" ht="24.15" customHeight="1">
      <c r="A245" s="39"/>
      <c r="B245" s="40"/>
      <c r="C245" s="227" t="s">
        <v>867</v>
      </c>
      <c r="D245" s="227" t="s">
        <v>167</v>
      </c>
      <c r="E245" s="228" t="s">
        <v>1508</v>
      </c>
      <c r="F245" s="229" t="s">
        <v>1509</v>
      </c>
      <c r="G245" s="230" t="s">
        <v>385</v>
      </c>
      <c r="H245" s="231">
        <v>91</v>
      </c>
      <c r="I245" s="232"/>
      <c r="J245" s="233">
        <f>ROUND(I245*H245,2)</f>
        <v>0</v>
      </c>
      <c r="K245" s="229" t="s">
        <v>1</v>
      </c>
      <c r="L245" s="45"/>
      <c r="M245" s="234" t="s">
        <v>1</v>
      </c>
      <c r="N245" s="235" t="s">
        <v>43</v>
      </c>
      <c r="O245" s="92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284</v>
      </c>
      <c r="AT245" s="238" t="s">
        <v>167</v>
      </c>
      <c r="AU245" s="238" t="s">
        <v>85</v>
      </c>
      <c r="AY245" s="18" t="s">
        <v>165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85</v>
      </c>
      <c r="BK245" s="239">
        <f>ROUND(I245*H245,2)</f>
        <v>0</v>
      </c>
      <c r="BL245" s="18" t="s">
        <v>284</v>
      </c>
      <c r="BM245" s="238" t="s">
        <v>1510</v>
      </c>
    </row>
    <row r="246" s="2" customFormat="1" ht="24.15" customHeight="1">
      <c r="A246" s="39"/>
      <c r="B246" s="40"/>
      <c r="C246" s="227" t="s">
        <v>874</v>
      </c>
      <c r="D246" s="227" t="s">
        <v>167</v>
      </c>
      <c r="E246" s="228" t="s">
        <v>1511</v>
      </c>
      <c r="F246" s="229" t="s">
        <v>1512</v>
      </c>
      <c r="G246" s="230" t="s">
        <v>385</v>
      </c>
      <c r="H246" s="231">
        <v>1</v>
      </c>
      <c r="I246" s="232"/>
      <c r="J246" s="233">
        <f>ROUND(I246*H246,2)</f>
        <v>0</v>
      </c>
      <c r="K246" s="229" t="s">
        <v>1</v>
      </c>
      <c r="L246" s="45"/>
      <c r="M246" s="234" t="s">
        <v>1</v>
      </c>
      <c r="N246" s="235" t="s">
        <v>43</v>
      </c>
      <c r="O246" s="92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284</v>
      </c>
      <c r="AT246" s="238" t="s">
        <v>167</v>
      </c>
      <c r="AU246" s="238" t="s">
        <v>85</v>
      </c>
      <c r="AY246" s="18" t="s">
        <v>165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85</v>
      </c>
      <c r="BK246" s="239">
        <f>ROUND(I246*H246,2)</f>
        <v>0</v>
      </c>
      <c r="BL246" s="18" t="s">
        <v>284</v>
      </c>
      <c r="BM246" s="238" t="s">
        <v>1513</v>
      </c>
    </row>
    <row r="247" s="2" customFormat="1" ht="24.15" customHeight="1">
      <c r="A247" s="39"/>
      <c r="B247" s="40"/>
      <c r="C247" s="227" t="s">
        <v>876</v>
      </c>
      <c r="D247" s="227" t="s">
        <v>167</v>
      </c>
      <c r="E247" s="228" t="s">
        <v>1514</v>
      </c>
      <c r="F247" s="229" t="s">
        <v>1515</v>
      </c>
      <c r="G247" s="230" t="s">
        <v>385</v>
      </c>
      <c r="H247" s="231">
        <v>3</v>
      </c>
      <c r="I247" s="232"/>
      <c r="J247" s="233">
        <f>ROUND(I247*H247,2)</f>
        <v>0</v>
      </c>
      <c r="K247" s="229" t="s">
        <v>1</v>
      </c>
      <c r="L247" s="45"/>
      <c r="M247" s="234" t="s">
        <v>1</v>
      </c>
      <c r="N247" s="235" t="s">
        <v>43</v>
      </c>
      <c r="O247" s="92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284</v>
      </c>
      <c r="AT247" s="238" t="s">
        <v>167</v>
      </c>
      <c r="AU247" s="238" t="s">
        <v>85</v>
      </c>
      <c r="AY247" s="18" t="s">
        <v>165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85</v>
      </c>
      <c r="BK247" s="239">
        <f>ROUND(I247*H247,2)</f>
        <v>0</v>
      </c>
      <c r="BL247" s="18" t="s">
        <v>284</v>
      </c>
      <c r="BM247" s="238" t="s">
        <v>1516</v>
      </c>
    </row>
    <row r="248" s="2" customFormat="1" ht="24.15" customHeight="1">
      <c r="A248" s="39"/>
      <c r="B248" s="40"/>
      <c r="C248" s="227" t="s">
        <v>884</v>
      </c>
      <c r="D248" s="227" t="s">
        <v>167</v>
      </c>
      <c r="E248" s="228" t="s">
        <v>1517</v>
      </c>
      <c r="F248" s="229" t="s">
        <v>1518</v>
      </c>
      <c r="G248" s="230" t="s">
        <v>385</v>
      </c>
      <c r="H248" s="231">
        <v>66</v>
      </c>
      <c r="I248" s="232"/>
      <c r="J248" s="233">
        <f>ROUND(I248*H248,2)</f>
        <v>0</v>
      </c>
      <c r="K248" s="229" t="s">
        <v>1</v>
      </c>
      <c r="L248" s="45"/>
      <c r="M248" s="234" t="s">
        <v>1</v>
      </c>
      <c r="N248" s="235" t="s">
        <v>43</v>
      </c>
      <c r="O248" s="92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284</v>
      </c>
      <c r="AT248" s="238" t="s">
        <v>167</v>
      </c>
      <c r="AU248" s="238" t="s">
        <v>85</v>
      </c>
      <c r="AY248" s="18" t="s">
        <v>165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85</v>
      </c>
      <c r="BK248" s="239">
        <f>ROUND(I248*H248,2)</f>
        <v>0</v>
      </c>
      <c r="BL248" s="18" t="s">
        <v>284</v>
      </c>
      <c r="BM248" s="238" t="s">
        <v>1519</v>
      </c>
    </row>
    <row r="249" s="2" customFormat="1" ht="33" customHeight="1">
      <c r="A249" s="39"/>
      <c r="B249" s="40"/>
      <c r="C249" s="227" t="s">
        <v>890</v>
      </c>
      <c r="D249" s="227" t="s">
        <v>167</v>
      </c>
      <c r="E249" s="228" t="s">
        <v>1520</v>
      </c>
      <c r="F249" s="229" t="s">
        <v>1521</v>
      </c>
      <c r="G249" s="230" t="s">
        <v>385</v>
      </c>
      <c r="H249" s="231">
        <v>22</v>
      </c>
      <c r="I249" s="232"/>
      <c r="J249" s="233">
        <f>ROUND(I249*H249,2)</f>
        <v>0</v>
      </c>
      <c r="K249" s="229" t="s">
        <v>1</v>
      </c>
      <c r="L249" s="45"/>
      <c r="M249" s="234" t="s">
        <v>1</v>
      </c>
      <c r="N249" s="235" t="s">
        <v>43</v>
      </c>
      <c r="O249" s="92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8" t="s">
        <v>284</v>
      </c>
      <c r="AT249" s="238" t="s">
        <v>167</v>
      </c>
      <c r="AU249" s="238" t="s">
        <v>85</v>
      </c>
      <c r="AY249" s="18" t="s">
        <v>165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8" t="s">
        <v>85</v>
      </c>
      <c r="BK249" s="239">
        <f>ROUND(I249*H249,2)</f>
        <v>0</v>
      </c>
      <c r="BL249" s="18" t="s">
        <v>284</v>
      </c>
      <c r="BM249" s="238" t="s">
        <v>1522</v>
      </c>
    </row>
    <row r="250" s="2" customFormat="1" ht="49.05" customHeight="1">
      <c r="A250" s="39"/>
      <c r="B250" s="40"/>
      <c r="C250" s="227" t="s">
        <v>894</v>
      </c>
      <c r="D250" s="227" t="s">
        <v>167</v>
      </c>
      <c r="E250" s="228" t="s">
        <v>1523</v>
      </c>
      <c r="F250" s="229" t="s">
        <v>1524</v>
      </c>
      <c r="G250" s="230" t="s">
        <v>385</v>
      </c>
      <c r="H250" s="231">
        <v>79</v>
      </c>
      <c r="I250" s="232"/>
      <c r="J250" s="233">
        <f>ROUND(I250*H250,2)</f>
        <v>0</v>
      </c>
      <c r="K250" s="229" t="s">
        <v>1</v>
      </c>
      <c r="L250" s="45"/>
      <c r="M250" s="234" t="s">
        <v>1</v>
      </c>
      <c r="N250" s="235" t="s">
        <v>43</v>
      </c>
      <c r="O250" s="92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8" t="s">
        <v>284</v>
      </c>
      <c r="AT250" s="238" t="s">
        <v>167</v>
      </c>
      <c r="AU250" s="238" t="s">
        <v>85</v>
      </c>
      <c r="AY250" s="18" t="s">
        <v>165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8" t="s">
        <v>85</v>
      </c>
      <c r="BK250" s="239">
        <f>ROUND(I250*H250,2)</f>
        <v>0</v>
      </c>
      <c r="BL250" s="18" t="s">
        <v>284</v>
      </c>
      <c r="BM250" s="238" t="s">
        <v>1525</v>
      </c>
    </row>
    <row r="251" s="2" customFormat="1" ht="37.8" customHeight="1">
      <c r="A251" s="39"/>
      <c r="B251" s="40"/>
      <c r="C251" s="227" t="s">
        <v>899</v>
      </c>
      <c r="D251" s="227" t="s">
        <v>167</v>
      </c>
      <c r="E251" s="228" t="s">
        <v>1526</v>
      </c>
      <c r="F251" s="229" t="s">
        <v>1527</v>
      </c>
      <c r="G251" s="230" t="s">
        <v>385</v>
      </c>
      <c r="H251" s="231">
        <v>79</v>
      </c>
      <c r="I251" s="232"/>
      <c r="J251" s="233">
        <f>ROUND(I251*H251,2)</f>
        <v>0</v>
      </c>
      <c r="K251" s="229" t="s">
        <v>1</v>
      </c>
      <c r="L251" s="45"/>
      <c r="M251" s="234" t="s">
        <v>1</v>
      </c>
      <c r="N251" s="235" t="s">
        <v>43</v>
      </c>
      <c r="O251" s="92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8" t="s">
        <v>284</v>
      </c>
      <c r="AT251" s="238" t="s">
        <v>167</v>
      </c>
      <c r="AU251" s="238" t="s">
        <v>85</v>
      </c>
      <c r="AY251" s="18" t="s">
        <v>165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8" t="s">
        <v>85</v>
      </c>
      <c r="BK251" s="239">
        <f>ROUND(I251*H251,2)</f>
        <v>0</v>
      </c>
      <c r="BL251" s="18" t="s">
        <v>284</v>
      </c>
      <c r="BM251" s="238" t="s">
        <v>1528</v>
      </c>
    </row>
    <row r="252" s="2" customFormat="1" ht="55.5" customHeight="1">
      <c r="A252" s="39"/>
      <c r="B252" s="40"/>
      <c r="C252" s="227" t="s">
        <v>904</v>
      </c>
      <c r="D252" s="227" t="s">
        <v>167</v>
      </c>
      <c r="E252" s="228" t="s">
        <v>1529</v>
      </c>
      <c r="F252" s="229" t="s">
        <v>1530</v>
      </c>
      <c r="G252" s="230" t="s">
        <v>385</v>
      </c>
      <c r="H252" s="231">
        <v>2</v>
      </c>
      <c r="I252" s="232"/>
      <c r="J252" s="233">
        <f>ROUND(I252*H252,2)</f>
        <v>0</v>
      </c>
      <c r="K252" s="229" t="s">
        <v>1</v>
      </c>
      <c r="L252" s="45"/>
      <c r="M252" s="234" t="s">
        <v>1</v>
      </c>
      <c r="N252" s="235" t="s">
        <v>43</v>
      </c>
      <c r="O252" s="92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284</v>
      </c>
      <c r="AT252" s="238" t="s">
        <v>167</v>
      </c>
      <c r="AU252" s="238" t="s">
        <v>85</v>
      </c>
      <c r="AY252" s="18" t="s">
        <v>165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85</v>
      </c>
      <c r="BK252" s="239">
        <f>ROUND(I252*H252,2)</f>
        <v>0</v>
      </c>
      <c r="BL252" s="18" t="s">
        <v>284</v>
      </c>
      <c r="BM252" s="238" t="s">
        <v>1531</v>
      </c>
    </row>
    <row r="253" s="2" customFormat="1" ht="55.5" customHeight="1">
      <c r="A253" s="39"/>
      <c r="B253" s="40"/>
      <c r="C253" s="227" t="s">
        <v>908</v>
      </c>
      <c r="D253" s="227" t="s">
        <v>167</v>
      </c>
      <c r="E253" s="228" t="s">
        <v>1532</v>
      </c>
      <c r="F253" s="229" t="s">
        <v>1533</v>
      </c>
      <c r="G253" s="230" t="s">
        <v>385</v>
      </c>
      <c r="H253" s="231">
        <v>1</v>
      </c>
      <c r="I253" s="232"/>
      <c r="J253" s="233">
        <f>ROUND(I253*H253,2)</f>
        <v>0</v>
      </c>
      <c r="K253" s="229" t="s">
        <v>1</v>
      </c>
      <c r="L253" s="45"/>
      <c r="M253" s="234" t="s">
        <v>1</v>
      </c>
      <c r="N253" s="235" t="s">
        <v>43</v>
      </c>
      <c r="O253" s="92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8" t="s">
        <v>284</v>
      </c>
      <c r="AT253" s="238" t="s">
        <v>167</v>
      </c>
      <c r="AU253" s="238" t="s">
        <v>85</v>
      </c>
      <c r="AY253" s="18" t="s">
        <v>165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8" t="s">
        <v>85</v>
      </c>
      <c r="BK253" s="239">
        <f>ROUND(I253*H253,2)</f>
        <v>0</v>
      </c>
      <c r="BL253" s="18" t="s">
        <v>284</v>
      </c>
      <c r="BM253" s="238" t="s">
        <v>1534</v>
      </c>
    </row>
    <row r="254" s="2" customFormat="1" ht="21.75" customHeight="1">
      <c r="A254" s="39"/>
      <c r="B254" s="40"/>
      <c r="C254" s="227" t="s">
        <v>912</v>
      </c>
      <c r="D254" s="227" t="s">
        <v>167</v>
      </c>
      <c r="E254" s="228" t="s">
        <v>1535</v>
      </c>
      <c r="F254" s="229" t="s">
        <v>1536</v>
      </c>
      <c r="G254" s="230" t="s">
        <v>702</v>
      </c>
      <c r="H254" s="231">
        <v>0.099000000000000005</v>
      </c>
      <c r="I254" s="232"/>
      <c r="J254" s="233">
        <f>ROUND(I254*H254,2)</f>
        <v>0</v>
      </c>
      <c r="K254" s="229" t="s">
        <v>1</v>
      </c>
      <c r="L254" s="45"/>
      <c r="M254" s="234" t="s">
        <v>1</v>
      </c>
      <c r="N254" s="235" t="s">
        <v>43</v>
      </c>
      <c r="O254" s="92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8" t="s">
        <v>284</v>
      </c>
      <c r="AT254" s="238" t="s">
        <v>167</v>
      </c>
      <c r="AU254" s="238" t="s">
        <v>85</v>
      </c>
      <c r="AY254" s="18" t="s">
        <v>165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8" t="s">
        <v>85</v>
      </c>
      <c r="BK254" s="239">
        <f>ROUND(I254*H254,2)</f>
        <v>0</v>
      </c>
      <c r="BL254" s="18" t="s">
        <v>284</v>
      </c>
      <c r="BM254" s="238" t="s">
        <v>1537</v>
      </c>
    </row>
    <row r="255" s="12" customFormat="1" ht="25.92" customHeight="1">
      <c r="A255" s="12"/>
      <c r="B255" s="211"/>
      <c r="C255" s="212"/>
      <c r="D255" s="213" t="s">
        <v>77</v>
      </c>
      <c r="E255" s="214" t="s">
        <v>1538</v>
      </c>
      <c r="F255" s="214" t="s">
        <v>1539</v>
      </c>
      <c r="G255" s="212"/>
      <c r="H255" s="212"/>
      <c r="I255" s="215"/>
      <c r="J255" s="216">
        <f>BK255</f>
        <v>0</v>
      </c>
      <c r="K255" s="212"/>
      <c r="L255" s="217"/>
      <c r="M255" s="218"/>
      <c r="N255" s="219"/>
      <c r="O255" s="219"/>
      <c r="P255" s="220">
        <f>SUM(P256:P283)</f>
        <v>0</v>
      </c>
      <c r="Q255" s="219"/>
      <c r="R255" s="220">
        <f>SUM(R256:R283)</f>
        <v>0</v>
      </c>
      <c r="S255" s="219"/>
      <c r="T255" s="221">
        <f>SUM(T256:T283)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2" t="s">
        <v>87</v>
      </c>
      <c r="AT255" s="223" t="s">
        <v>77</v>
      </c>
      <c r="AU255" s="223" t="s">
        <v>78</v>
      </c>
      <c r="AY255" s="222" t="s">
        <v>165</v>
      </c>
      <c r="BK255" s="224">
        <f>SUM(BK256:BK283)</f>
        <v>0</v>
      </c>
    </row>
    <row r="256" s="2" customFormat="1" ht="37.8" customHeight="1">
      <c r="A256" s="39"/>
      <c r="B256" s="40"/>
      <c r="C256" s="227" t="s">
        <v>918</v>
      </c>
      <c r="D256" s="227" t="s">
        <v>167</v>
      </c>
      <c r="E256" s="228" t="s">
        <v>1540</v>
      </c>
      <c r="F256" s="229" t="s">
        <v>1541</v>
      </c>
      <c r="G256" s="230" t="s">
        <v>385</v>
      </c>
      <c r="H256" s="231">
        <v>79</v>
      </c>
      <c r="I256" s="232"/>
      <c r="J256" s="233">
        <f>ROUND(I256*H256,2)</f>
        <v>0</v>
      </c>
      <c r="K256" s="229" t="s">
        <v>1</v>
      </c>
      <c r="L256" s="45"/>
      <c r="M256" s="234" t="s">
        <v>1</v>
      </c>
      <c r="N256" s="235" t="s">
        <v>43</v>
      </c>
      <c r="O256" s="92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284</v>
      </c>
      <c r="AT256" s="238" t="s">
        <v>167</v>
      </c>
      <c r="AU256" s="238" t="s">
        <v>85</v>
      </c>
      <c r="AY256" s="18" t="s">
        <v>165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85</v>
      </c>
      <c r="BK256" s="239">
        <f>ROUND(I256*H256,2)</f>
        <v>0</v>
      </c>
      <c r="BL256" s="18" t="s">
        <v>284</v>
      </c>
      <c r="BM256" s="238" t="s">
        <v>1542</v>
      </c>
    </row>
    <row r="257" s="2" customFormat="1" ht="16.5" customHeight="1">
      <c r="A257" s="39"/>
      <c r="B257" s="40"/>
      <c r="C257" s="227" t="s">
        <v>924</v>
      </c>
      <c r="D257" s="227" t="s">
        <v>167</v>
      </c>
      <c r="E257" s="228" t="s">
        <v>1543</v>
      </c>
      <c r="F257" s="229" t="s">
        <v>1544</v>
      </c>
      <c r="G257" s="230" t="s">
        <v>198</v>
      </c>
      <c r="H257" s="231">
        <v>599.61000000000001</v>
      </c>
      <c r="I257" s="232"/>
      <c r="J257" s="233">
        <f>ROUND(I257*H257,2)</f>
        <v>0</v>
      </c>
      <c r="K257" s="229" t="s">
        <v>1</v>
      </c>
      <c r="L257" s="45"/>
      <c r="M257" s="234" t="s">
        <v>1</v>
      </c>
      <c r="N257" s="235" t="s">
        <v>43</v>
      </c>
      <c r="O257" s="92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8" t="s">
        <v>284</v>
      </c>
      <c r="AT257" s="238" t="s">
        <v>167</v>
      </c>
      <c r="AU257" s="238" t="s">
        <v>85</v>
      </c>
      <c r="AY257" s="18" t="s">
        <v>165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8" t="s">
        <v>85</v>
      </c>
      <c r="BK257" s="239">
        <f>ROUND(I257*H257,2)</f>
        <v>0</v>
      </c>
      <c r="BL257" s="18" t="s">
        <v>284</v>
      </c>
      <c r="BM257" s="238" t="s">
        <v>1545</v>
      </c>
    </row>
    <row r="258" s="2" customFormat="1" ht="33" customHeight="1">
      <c r="A258" s="39"/>
      <c r="B258" s="40"/>
      <c r="C258" s="227" t="s">
        <v>929</v>
      </c>
      <c r="D258" s="227" t="s">
        <v>167</v>
      </c>
      <c r="E258" s="228" t="s">
        <v>1546</v>
      </c>
      <c r="F258" s="229" t="s">
        <v>1547</v>
      </c>
      <c r="G258" s="230" t="s">
        <v>385</v>
      </c>
      <c r="H258" s="231">
        <v>20</v>
      </c>
      <c r="I258" s="232"/>
      <c r="J258" s="233">
        <f>ROUND(I258*H258,2)</f>
        <v>0</v>
      </c>
      <c r="K258" s="229" t="s">
        <v>1</v>
      </c>
      <c r="L258" s="45"/>
      <c r="M258" s="234" t="s">
        <v>1</v>
      </c>
      <c r="N258" s="235" t="s">
        <v>43</v>
      </c>
      <c r="O258" s="92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8" t="s">
        <v>284</v>
      </c>
      <c r="AT258" s="238" t="s">
        <v>167</v>
      </c>
      <c r="AU258" s="238" t="s">
        <v>85</v>
      </c>
      <c r="AY258" s="18" t="s">
        <v>165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8" t="s">
        <v>85</v>
      </c>
      <c r="BK258" s="239">
        <f>ROUND(I258*H258,2)</f>
        <v>0</v>
      </c>
      <c r="BL258" s="18" t="s">
        <v>284</v>
      </c>
      <c r="BM258" s="238" t="s">
        <v>1548</v>
      </c>
    </row>
    <row r="259" s="2" customFormat="1" ht="33" customHeight="1">
      <c r="A259" s="39"/>
      <c r="B259" s="40"/>
      <c r="C259" s="227" t="s">
        <v>934</v>
      </c>
      <c r="D259" s="227" t="s">
        <v>167</v>
      </c>
      <c r="E259" s="228" t="s">
        <v>1549</v>
      </c>
      <c r="F259" s="229" t="s">
        <v>1550</v>
      </c>
      <c r="G259" s="230" t="s">
        <v>385</v>
      </c>
      <c r="H259" s="231">
        <v>59</v>
      </c>
      <c r="I259" s="232"/>
      <c r="J259" s="233">
        <f>ROUND(I259*H259,2)</f>
        <v>0</v>
      </c>
      <c r="K259" s="229" t="s">
        <v>1</v>
      </c>
      <c r="L259" s="45"/>
      <c r="M259" s="234" t="s">
        <v>1</v>
      </c>
      <c r="N259" s="235" t="s">
        <v>43</v>
      </c>
      <c r="O259" s="92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284</v>
      </c>
      <c r="AT259" s="238" t="s">
        <v>167</v>
      </c>
      <c r="AU259" s="238" t="s">
        <v>85</v>
      </c>
      <c r="AY259" s="18" t="s">
        <v>165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85</v>
      </c>
      <c r="BK259" s="239">
        <f>ROUND(I259*H259,2)</f>
        <v>0</v>
      </c>
      <c r="BL259" s="18" t="s">
        <v>284</v>
      </c>
      <c r="BM259" s="238" t="s">
        <v>1551</v>
      </c>
    </row>
    <row r="260" s="2" customFormat="1" ht="33" customHeight="1">
      <c r="A260" s="39"/>
      <c r="B260" s="40"/>
      <c r="C260" s="227" t="s">
        <v>939</v>
      </c>
      <c r="D260" s="227" t="s">
        <v>167</v>
      </c>
      <c r="E260" s="228" t="s">
        <v>1552</v>
      </c>
      <c r="F260" s="229" t="s">
        <v>1553</v>
      </c>
      <c r="G260" s="230" t="s">
        <v>198</v>
      </c>
      <c r="H260" s="231">
        <v>600</v>
      </c>
      <c r="I260" s="232"/>
      <c r="J260" s="233">
        <f>ROUND(I260*H260,2)</f>
        <v>0</v>
      </c>
      <c r="K260" s="229" t="s">
        <v>1</v>
      </c>
      <c r="L260" s="45"/>
      <c r="M260" s="234" t="s">
        <v>1</v>
      </c>
      <c r="N260" s="235" t="s">
        <v>43</v>
      </c>
      <c r="O260" s="92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8" t="s">
        <v>284</v>
      </c>
      <c r="AT260" s="238" t="s">
        <v>167</v>
      </c>
      <c r="AU260" s="238" t="s">
        <v>85</v>
      </c>
      <c r="AY260" s="18" t="s">
        <v>165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8" t="s">
        <v>85</v>
      </c>
      <c r="BK260" s="239">
        <f>ROUND(I260*H260,2)</f>
        <v>0</v>
      </c>
      <c r="BL260" s="18" t="s">
        <v>284</v>
      </c>
      <c r="BM260" s="238" t="s">
        <v>1554</v>
      </c>
    </row>
    <row r="261" s="2" customFormat="1" ht="37.8" customHeight="1">
      <c r="A261" s="39"/>
      <c r="B261" s="40"/>
      <c r="C261" s="227" t="s">
        <v>946</v>
      </c>
      <c r="D261" s="227" t="s">
        <v>167</v>
      </c>
      <c r="E261" s="228" t="s">
        <v>1555</v>
      </c>
      <c r="F261" s="229" t="s">
        <v>1556</v>
      </c>
      <c r="G261" s="230" t="s">
        <v>198</v>
      </c>
      <c r="H261" s="231">
        <v>600</v>
      </c>
      <c r="I261" s="232"/>
      <c r="J261" s="233">
        <f>ROUND(I261*H261,2)</f>
        <v>0</v>
      </c>
      <c r="K261" s="229" t="s">
        <v>1</v>
      </c>
      <c r="L261" s="45"/>
      <c r="M261" s="234" t="s">
        <v>1</v>
      </c>
      <c r="N261" s="235" t="s">
        <v>43</v>
      </c>
      <c r="O261" s="92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8" t="s">
        <v>284</v>
      </c>
      <c r="AT261" s="238" t="s">
        <v>167</v>
      </c>
      <c r="AU261" s="238" t="s">
        <v>85</v>
      </c>
      <c r="AY261" s="18" t="s">
        <v>165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8" t="s">
        <v>85</v>
      </c>
      <c r="BK261" s="239">
        <f>ROUND(I261*H261,2)</f>
        <v>0</v>
      </c>
      <c r="BL261" s="18" t="s">
        <v>284</v>
      </c>
      <c r="BM261" s="238" t="s">
        <v>1557</v>
      </c>
    </row>
    <row r="262" s="2" customFormat="1" ht="55.5" customHeight="1">
      <c r="A262" s="39"/>
      <c r="B262" s="40"/>
      <c r="C262" s="227" t="s">
        <v>951</v>
      </c>
      <c r="D262" s="227" t="s">
        <v>167</v>
      </c>
      <c r="E262" s="228" t="s">
        <v>1558</v>
      </c>
      <c r="F262" s="229" t="s">
        <v>1559</v>
      </c>
      <c r="G262" s="230" t="s">
        <v>385</v>
      </c>
      <c r="H262" s="231">
        <v>1</v>
      </c>
      <c r="I262" s="232"/>
      <c r="J262" s="233">
        <f>ROUND(I262*H262,2)</f>
        <v>0</v>
      </c>
      <c r="K262" s="229" t="s">
        <v>1</v>
      </c>
      <c r="L262" s="45"/>
      <c r="M262" s="234" t="s">
        <v>1</v>
      </c>
      <c r="N262" s="235" t="s">
        <v>43</v>
      </c>
      <c r="O262" s="92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8" t="s">
        <v>284</v>
      </c>
      <c r="AT262" s="238" t="s">
        <v>167</v>
      </c>
      <c r="AU262" s="238" t="s">
        <v>85</v>
      </c>
      <c r="AY262" s="18" t="s">
        <v>165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8" t="s">
        <v>85</v>
      </c>
      <c r="BK262" s="239">
        <f>ROUND(I262*H262,2)</f>
        <v>0</v>
      </c>
      <c r="BL262" s="18" t="s">
        <v>284</v>
      </c>
      <c r="BM262" s="238" t="s">
        <v>1560</v>
      </c>
    </row>
    <row r="263" s="2" customFormat="1" ht="55.5" customHeight="1">
      <c r="A263" s="39"/>
      <c r="B263" s="40"/>
      <c r="C263" s="227" t="s">
        <v>957</v>
      </c>
      <c r="D263" s="227" t="s">
        <v>167</v>
      </c>
      <c r="E263" s="228" t="s">
        <v>1561</v>
      </c>
      <c r="F263" s="229" t="s">
        <v>1562</v>
      </c>
      <c r="G263" s="230" t="s">
        <v>385</v>
      </c>
      <c r="H263" s="231">
        <v>1</v>
      </c>
      <c r="I263" s="232"/>
      <c r="J263" s="233">
        <f>ROUND(I263*H263,2)</f>
        <v>0</v>
      </c>
      <c r="K263" s="229" t="s">
        <v>1</v>
      </c>
      <c r="L263" s="45"/>
      <c r="M263" s="234" t="s">
        <v>1</v>
      </c>
      <c r="N263" s="235" t="s">
        <v>43</v>
      </c>
      <c r="O263" s="92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8" t="s">
        <v>284</v>
      </c>
      <c r="AT263" s="238" t="s">
        <v>167</v>
      </c>
      <c r="AU263" s="238" t="s">
        <v>85</v>
      </c>
      <c r="AY263" s="18" t="s">
        <v>165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8" t="s">
        <v>85</v>
      </c>
      <c r="BK263" s="239">
        <f>ROUND(I263*H263,2)</f>
        <v>0</v>
      </c>
      <c r="BL263" s="18" t="s">
        <v>284</v>
      </c>
      <c r="BM263" s="238" t="s">
        <v>1563</v>
      </c>
    </row>
    <row r="264" s="2" customFormat="1" ht="55.5" customHeight="1">
      <c r="A264" s="39"/>
      <c r="B264" s="40"/>
      <c r="C264" s="227" t="s">
        <v>964</v>
      </c>
      <c r="D264" s="227" t="s">
        <v>167</v>
      </c>
      <c r="E264" s="228" t="s">
        <v>1564</v>
      </c>
      <c r="F264" s="229" t="s">
        <v>1565</v>
      </c>
      <c r="G264" s="230" t="s">
        <v>385</v>
      </c>
      <c r="H264" s="231">
        <v>4</v>
      </c>
      <c r="I264" s="232"/>
      <c r="J264" s="233">
        <f>ROUND(I264*H264,2)</f>
        <v>0</v>
      </c>
      <c r="K264" s="229" t="s">
        <v>1</v>
      </c>
      <c r="L264" s="45"/>
      <c r="M264" s="234" t="s">
        <v>1</v>
      </c>
      <c r="N264" s="235" t="s">
        <v>43</v>
      </c>
      <c r="O264" s="92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8" t="s">
        <v>284</v>
      </c>
      <c r="AT264" s="238" t="s">
        <v>167</v>
      </c>
      <c r="AU264" s="238" t="s">
        <v>85</v>
      </c>
      <c r="AY264" s="18" t="s">
        <v>165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8" t="s">
        <v>85</v>
      </c>
      <c r="BK264" s="239">
        <f>ROUND(I264*H264,2)</f>
        <v>0</v>
      </c>
      <c r="BL264" s="18" t="s">
        <v>284</v>
      </c>
      <c r="BM264" s="238" t="s">
        <v>1566</v>
      </c>
    </row>
    <row r="265" s="2" customFormat="1" ht="55.5" customHeight="1">
      <c r="A265" s="39"/>
      <c r="B265" s="40"/>
      <c r="C265" s="227" t="s">
        <v>990</v>
      </c>
      <c r="D265" s="227" t="s">
        <v>167</v>
      </c>
      <c r="E265" s="228" t="s">
        <v>1567</v>
      </c>
      <c r="F265" s="229" t="s">
        <v>1568</v>
      </c>
      <c r="G265" s="230" t="s">
        <v>385</v>
      </c>
      <c r="H265" s="231">
        <v>2</v>
      </c>
      <c r="I265" s="232"/>
      <c r="J265" s="233">
        <f>ROUND(I265*H265,2)</f>
        <v>0</v>
      </c>
      <c r="K265" s="229" t="s">
        <v>1</v>
      </c>
      <c r="L265" s="45"/>
      <c r="M265" s="234" t="s">
        <v>1</v>
      </c>
      <c r="N265" s="235" t="s">
        <v>43</v>
      </c>
      <c r="O265" s="92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284</v>
      </c>
      <c r="AT265" s="238" t="s">
        <v>167</v>
      </c>
      <c r="AU265" s="238" t="s">
        <v>85</v>
      </c>
      <c r="AY265" s="18" t="s">
        <v>165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85</v>
      </c>
      <c r="BK265" s="239">
        <f>ROUND(I265*H265,2)</f>
        <v>0</v>
      </c>
      <c r="BL265" s="18" t="s">
        <v>284</v>
      </c>
      <c r="BM265" s="238" t="s">
        <v>1569</v>
      </c>
    </row>
    <row r="266" s="2" customFormat="1" ht="55.5" customHeight="1">
      <c r="A266" s="39"/>
      <c r="B266" s="40"/>
      <c r="C266" s="227" t="s">
        <v>998</v>
      </c>
      <c r="D266" s="227" t="s">
        <v>167</v>
      </c>
      <c r="E266" s="228" t="s">
        <v>1570</v>
      </c>
      <c r="F266" s="229" t="s">
        <v>1571</v>
      </c>
      <c r="G266" s="230" t="s">
        <v>385</v>
      </c>
      <c r="H266" s="231">
        <v>3</v>
      </c>
      <c r="I266" s="232"/>
      <c r="J266" s="233">
        <f>ROUND(I266*H266,2)</f>
        <v>0</v>
      </c>
      <c r="K266" s="229" t="s">
        <v>1</v>
      </c>
      <c r="L266" s="45"/>
      <c r="M266" s="234" t="s">
        <v>1</v>
      </c>
      <c r="N266" s="235" t="s">
        <v>43</v>
      </c>
      <c r="O266" s="92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8" t="s">
        <v>284</v>
      </c>
      <c r="AT266" s="238" t="s">
        <v>167</v>
      </c>
      <c r="AU266" s="238" t="s">
        <v>85</v>
      </c>
      <c r="AY266" s="18" t="s">
        <v>165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8" t="s">
        <v>85</v>
      </c>
      <c r="BK266" s="239">
        <f>ROUND(I266*H266,2)</f>
        <v>0</v>
      </c>
      <c r="BL266" s="18" t="s">
        <v>284</v>
      </c>
      <c r="BM266" s="238" t="s">
        <v>1572</v>
      </c>
    </row>
    <row r="267" s="2" customFormat="1" ht="55.5" customHeight="1">
      <c r="A267" s="39"/>
      <c r="B267" s="40"/>
      <c r="C267" s="227" t="s">
        <v>1014</v>
      </c>
      <c r="D267" s="227" t="s">
        <v>167</v>
      </c>
      <c r="E267" s="228" t="s">
        <v>1573</v>
      </c>
      <c r="F267" s="229" t="s">
        <v>1574</v>
      </c>
      <c r="G267" s="230" t="s">
        <v>385</v>
      </c>
      <c r="H267" s="231">
        <v>1</v>
      </c>
      <c r="I267" s="232"/>
      <c r="J267" s="233">
        <f>ROUND(I267*H267,2)</f>
        <v>0</v>
      </c>
      <c r="K267" s="229" t="s">
        <v>1</v>
      </c>
      <c r="L267" s="45"/>
      <c r="M267" s="234" t="s">
        <v>1</v>
      </c>
      <c r="N267" s="235" t="s">
        <v>43</v>
      </c>
      <c r="O267" s="92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8" t="s">
        <v>284</v>
      </c>
      <c r="AT267" s="238" t="s">
        <v>167</v>
      </c>
      <c r="AU267" s="238" t="s">
        <v>85</v>
      </c>
      <c r="AY267" s="18" t="s">
        <v>165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8" t="s">
        <v>85</v>
      </c>
      <c r="BK267" s="239">
        <f>ROUND(I267*H267,2)</f>
        <v>0</v>
      </c>
      <c r="BL267" s="18" t="s">
        <v>284</v>
      </c>
      <c r="BM267" s="238" t="s">
        <v>1575</v>
      </c>
    </row>
    <row r="268" s="2" customFormat="1" ht="55.5" customHeight="1">
      <c r="A268" s="39"/>
      <c r="B268" s="40"/>
      <c r="C268" s="227" t="s">
        <v>1019</v>
      </c>
      <c r="D268" s="227" t="s">
        <v>167</v>
      </c>
      <c r="E268" s="228" t="s">
        <v>1576</v>
      </c>
      <c r="F268" s="229" t="s">
        <v>1577</v>
      </c>
      <c r="G268" s="230" t="s">
        <v>385</v>
      </c>
      <c r="H268" s="231">
        <v>5</v>
      </c>
      <c r="I268" s="232"/>
      <c r="J268" s="233">
        <f>ROUND(I268*H268,2)</f>
        <v>0</v>
      </c>
      <c r="K268" s="229" t="s">
        <v>1</v>
      </c>
      <c r="L268" s="45"/>
      <c r="M268" s="234" t="s">
        <v>1</v>
      </c>
      <c r="N268" s="235" t="s">
        <v>43</v>
      </c>
      <c r="O268" s="92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8" t="s">
        <v>284</v>
      </c>
      <c r="AT268" s="238" t="s">
        <v>167</v>
      </c>
      <c r="AU268" s="238" t="s">
        <v>85</v>
      </c>
      <c r="AY268" s="18" t="s">
        <v>165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8" t="s">
        <v>85</v>
      </c>
      <c r="BK268" s="239">
        <f>ROUND(I268*H268,2)</f>
        <v>0</v>
      </c>
      <c r="BL268" s="18" t="s">
        <v>284</v>
      </c>
      <c r="BM268" s="238" t="s">
        <v>1578</v>
      </c>
    </row>
    <row r="269" s="2" customFormat="1" ht="55.5" customHeight="1">
      <c r="A269" s="39"/>
      <c r="B269" s="40"/>
      <c r="C269" s="227" t="s">
        <v>1036</v>
      </c>
      <c r="D269" s="227" t="s">
        <v>167</v>
      </c>
      <c r="E269" s="228" t="s">
        <v>1579</v>
      </c>
      <c r="F269" s="229" t="s">
        <v>1580</v>
      </c>
      <c r="G269" s="230" t="s">
        <v>385</v>
      </c>
      <c r="H269" s="231">
        <v>4</v>
      </c>
      <c r="I269" s="232"/>
      <c r="J269" s="233">
        <f>ROUND(I269*H269,2)</f>
        <v>0</v>
      </c>
      <c r="K269" s="229" t="s">
        <v>1</v>
      </c>
      <c r="L269" s="45"/>
      <c r="M269" s="234" t="s">
        <v>1</v>
      </c>
      <c r="N269" s="235" t="s">
        <v>43</v>
      </c>
      <c r="O269" s="92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8" t="s">
        <v>284</v>
      </c>
      <c r="AT269" s="238" t="s">
        <v>167</v>
      </c>
      <c r="AU269" s="238" t="s">
        <v>85</v>
      </c>
      <c r="AY269" s="18" t="s">
        <v>165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8" t="s">
        <v>85</v>
      </c>
      <c r="BK269" s="239">
        <f>ROUND(I269*H269,2)</f>
        <v>0</v>
      </c>
      <c r="BL269" s="18" t="s">
        <v>284</v>
      </c>
      <c r="BM269" s="238" t="s">
        <v>1581</v>
      </c>
    </row>
    <row r="270" s="2" customFormat="1" ht="55.5" customHeight="1">
      <c r="A270" s="39"/>
      <c r="B270" s="40"/>
      <c r="C270" s="227" t="s">
        <v>1041</v>
      </c>
      <c r="D270" s="227" t="s">
        <v>167</v>
      </c>
      <c r="E270" s="228" t="s">
        <v>1582</v>
      </c>
      <c r="F270" s="229" t="s">
        <v>1583</v>
      </c>
      <c r="G270" s="230" t="s">
        <v>385</v>
      </c>
      <c r="H270" s="231">
        <v>1</v>
      </c>
      <c r="I270" s="232"/>
      <c r="J270" s="233">
        <f>ROUND(I270*H270,2)</f>
        <v>0</v>
      </c>
      <c r="K270" s="229" t="s">
        <v>1</v>
      </c>
      <c r="L270" s="45"/>
      <c r="M270" s="234" t="s">
        <v>1</v>
      </c>
      <c r="N270" s="235" t="s">
        <v>43</v>
      </c>
      <c r="O270" s="92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8" t="s">
        <v>284</v>
      </c>
      <c r="AT270" s="238" t="s">
        <v>167</v>
      </c>
      <c r="AU270" s="238" t="s">
        <v>85</v>
      </c>
      <c r="AY270" s="18" t="s">
        <v>165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8" t="s">
        <v>85</v>
      </c>
      <c r="BK270" s="239">
        <f>ROUND(I270*H270,2)</f>
        <v>0</v>
      </c>
      <c r="BL270" s="18" t="s">
        <v>284</v>
      </c>
      <c r="BM270" s="238" t="s">
        <v>1584</v>
      </c>
    </row>
    <row r="271" s="2" customFormat="1" ht="55.5" customHeight="1">
      <c r="A271" s="39"/>
      <c r="B271" s="40"/>
      <c r="C271" s="227" t="s">
        <v>1051</v>
      </c>
      <c r="D271" s="227" t="s">
        <v>167</v>
      </c>
      <c r="E271" s="228" t="s">
        <v>1585</v>
      </c>
      <c r="F271" s="229" t="s">
        <v>1586</v>
      </c>
      <c r="G271" s="230" t="s">
        <v>385</v>
      </c>
      <c r="H271" s="231">
        <v>1</v>
      </c>
      <c r="I271" s="232"/>
      <c r="J271" s="233">
        <f>ROUND(I271*H271,2)</f>
        <v>0</v>
      </c>
      <c r="K271" s="229" t="s">
        <v>1</v>
      </c>
      <c r="L271" s="45"/>
      <c r="M271" s="234" t="s">
        <v>1</v>
      </c>
      <c r="N271" s="235" t="s">
        <v>43</v>
      </c>
      <c r="O271" s="92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284</v>
      </c>
      <c r="AT271" s="238" t="s">
        <v>167</v>
      </c>
      <c r="AU271" s="238" t="s">
        <v>85</v>
      </c>
      <c r="AY271" s="18" t="s">
        <v>165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85</v>
      </c>
      <c r="BK271" s="239">
        <f>ROUND(I271*H271,2)</f>
        <v>0</v>
      </c>
      <c r="BL271" s="18" t="s">
        <v>284</v>
      </c>
      <c r="BM271" s="238" t="s">
        <v>1587</v>
      </c>
    </row>
    <row r="272" s="2" customFormat="1" ht="55.5" customHeight="1">
      <c r="A272" s="39"/>
      <c r="B272" s="40"/>
      <c r="C272" s="227" t="s">
        <v>1061</v>
      </c>
      <c r="D272" s="227" t="s">
        <v>167</v>
      </c>
      <c r="E272" s="228" t="s">
        <v>1588</v>
      </c>
      <c r="F272" s="229" t="s">
        <v>1589</v>
      </c>
      <c r="G272" s="230" t="s">
        <v>385</v>
      </c>
      <c r="H272" s="231">
        <v>4</v>
      </c>
      <c r="I272" s="232"/>
      <c r="J272" s="233">
        <f>ROUND(I272*H272,2)</f>
        <v>0</v>
      </c>
      <c r="K272" s="229" t="s">
        <v>1</v>
      </c>
      <c r="L272" s="45"/>
      <c r="M272" s="234" t="s">
        <v>1</v>
      </c>
      <c r="N272" s="235" t="s">
        <v>43</v>
      </c>
      <c r="O272" s="92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8" t="s">
        <v>284</v>
      </c>
      <c r="AT272" s="238" t="s">
        <v>167</v>
      </c>
      <c r="AU272" s="238" t="s">
        <v>85</v>
      </c>
      <c r="AY272" s="18" t="s">
        <v>165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8" t="s">
        <v>85</v>
      </c>
      <c r="BK272" s="239">
        <f>ROUND(I272*H272,2)</f>
        <v>0</v>
      </c>
      <c r="BL272" s="18" t="s">
        <v>284</v>
      </c>
      <c r="BM272" s="238" t="s">
        <v>1590</v>
      </c>
    </row>
    <row r="273" s="2" customFormat="1" ht="55.5" customHeight="1">
      <c r="A273" s="39"/>
      <c r="B273" s="40"/>
      <c r="C273" s="227" t="s">
        <v>1066</v>
      </c>
      <c r="D273" s="227" t="s">
        <v>167</v>
      </c>
      <c r="E273" s="228" t="s">
        <v>1591</v>
      </c>
      <c r="F273" s="229" t="s">
        <v>1592</v>
      </c>
      <c r="G273" s="230" t="s">
        <v>385</v>
      </c>
      <c r="H273" s="231">
        <v>3</v>
      </c>
      <c r="I273" s="232"/>
      <c r="J273" s="233">
        <f>ROUND(I273*H273,2)</f>
        <v>0</v>
      </c>
      <c r="K273" s="229" t="s">
        <v>1</v>
      </c>
      <c r="L273" s="45"/>
      <c r="M273" s="234" t="s">
        <v>1</v>
      </c>
      <c r="N273" s="235" t="s">
        <v>43</v>
      </c>
      <c r="O273" s="92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8" t="s">
        <v>284</v>
      </c>
      <c r="AT273" s="238" t="s">
        <v>167</v>
      </c>
      <c r="AU273" s="238" t="s">
        <v>85</v>
      </c>
      <c r="AY273" s="18" t="s">
        <v>165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8" t="s">
        <v>85</v>
      </c>
      <c r="BK273" s="239">
        <f>ROUND(I273*H273,2)</f>
        <v>0</v>
      </c>
      <c r="BL273" s="18" t="s">
        <v>284</v>
      </c>
      <c r="BM273" s="238" t="s">
        <v>1593</v>
      </c>
    </row>
    <row r="274" s="2" customFormat="1" ht="55.5" customHeight="1">
      <c r="A274" s="39"/>
      <c r="B274" s="40"/>
      <c r="C274" s="227" t="s">
        <v>1072</v>
      </c>
      <c r="D274" s="227" t="s">
        <v>167</v>
      </c>
      <c r="E274" s="228" t="s">
        <v>1594</v>
      </c>
      <c r="F274" s="229" t="s">
        <v>1595</v>
      </c>
      <c r="G274" s="230" t="s">
        <v>385</v>
      </c>
      <c r="H274" s="231">
        <v>3</v>
      </c>
      <c r="I274" s="232"/>
      <c r="J274" s="233">
        <f>ROUND(I274*H274,2)</f>
        <v>0</v>
      </c>
      <c r="K274" s="229" t="s">
        <v>1</v>
      </c>
      <c r="L274" s="45"/>
      <c r="M274" s="234" t="s">
        <v>1</v>
      </c>
      <c r="N274" s="235" t="s">
        <v>43</v>
      </c>
      <c r="O274" s="92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8" t="s">
        <v>284</v>
      </c>
      <c r="AT274" s="238" t="s">
        <v>167</v>
      </c>
      <c r="AU274" s="238" t="s">
        <v>85</v>
      </c>
      <c r="AY274" s="18" t="s">
        <v>165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8" t="s">
        <v>85</v>
      </c>
      <c r="BK274" s="239">
        <f>ROUND(I274*H274,2)</f>
        <v>0</v>
      </c>
      <c r="BL274" s="18" t="s">
        <v>284</v>
      </c>
      <c r="BM274" s="238" t="s">
        <v>1596</v>
      </c>
    </row>
    <row r="275" s="2" customFormat="1" ht="55.5" customHeight="1">
      <c r="A275" s="39"/>
      <c r="B275" s="40"/>
      <c r="C275" s="227" t="s">
        <v>1078</v>
      </c>
      <c r="D275" s="227" t="s">
        <v>167</v>
      </c>
      <c r="E275" s="228" t="s">
        <v>1597</v>
      </c>
      <c r="F275" s="229" t="s">
        <v>1598</v>
      </c>
      <c r="G275" s="230" t="s">
        <v>385</v>
      </c>
      <c r="H275" s="231">
        <v>1</v>
      </c>
      <c r="I275" s="232"/>
      <c r="J275" s="233">
        <f>ROUND(I275*H275,2)</f>
        <v>0</v>
      </c>
      <c r="K275" s="229" t="s">
        <v>1</v>
      </c>
      <c r="L275" s="45"/>
      <c r="M275" s="234" t="s">
        <v>1</v>
      </c>
      <c r="N275" s="235" t="s">
        <v>43</v>
      </c>
      <c r="O275" s="92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8" t="s">
        <v>284</v>
      </c>
      <c r="AT275" s="238" t="s">
        <v>167</v>
      </c>
      <c r="AU275" s="238" t="s">
        <v>85</v>
      </c>
      <c r="AY275" s="18" t="s">
        <v>165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8" t="s">
        <v>85</v>
      </c>
      <c r="BK275" s="239">
        <f>ROUND(I275*H275,2)</f>
        <v>0</v>
      </c>
      <c r="BL275" s="18" t="s">
        <v>284</v>
      </c>
      <c r="BM275" s="238" t="s">
        <v>1599</v>
      </c>
    </row>
    <row r="276" s="2" customFormat="1" ht="55.5" customHeight="1">
      <c r="A276" s="39"/>
      <c r="B276" s="40"/>
      <c r="C276" s="227" t="s">
        <v>1087</v>
      </c>
      <c r="D276" s="227" t="s">
        <v>167</v>
      </c>
      <c r="E276" s="228" t="s">
        <v>1600</v>
      </c>
      <c r="F276" s="229" t="s">
        <v>1601</v>
      </c>
      <c r="G276" s="230" t="s">
        <v>385</v>
      </c>
      <c r="H276" s="231">
        <v>1</v>
      </c>
      <c r="I276" s="232"/>
      <c r="J276" s="233">
        <f>ROUND(I276*H276,2)</f>
        <v>0</v>
      </c>
      <c r="K276" s="229" t="s">
        <v>1</v>
      </c>
      <c r="L276" s="45"/>
      <c r="M276" s="234" t="s">
        <v>1</v>
      </c>
      <c r="N276" s="235" t="s">
        <v>43</v>
      </c>
      <c r="O276" s="92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8" t="s">
        <v>284</v>
      </c>
      <c r="AT276" s="238" t="s">
        <v>167</v>
      </c>
      <c r="AU276" s="238" t="s">
        <v>85</v>
      </c>
      <c r="AY276" s="18" t="s">
        <v>165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8" t="s">
        <v>85</v>
      </c>
      <c r="BK276" s="239">
        <f>ROUND(I276*H276,2)</f>
        <v>0</v>
      </c>
      <c r="BL276" s="18" t="s">
        <v>284</v>
      </c>
      <c r="BM276" s="238" t="s">
        <v>1602</v>
      </c>
    </row>
    <row r="277" s="2" customFormat="1" ht="55.5" customHeight="1">
      <c r="A277" s="39"/>
      <c r="B277" s="40"/>
      <c r="C277" s="227" t="s">
        <v>1091</v>
      </c>
      <c r="D277" s="227" t="s">
        <v>167</v>
      </c>
      <c r="E277" s="228" t="s">
        <v>1603</v>
      </c>
      <c r="F277" s="229" t="s">
        <v>1604</v>
      </c>
      <c r="G277" s="230" t="s">
        <v>385</v>
      </c>
      <c r="H277" s="231">
        <v>2</v>
      </c>
      <c r="I277" s="232"/>
      <c r="J277" s="233">
        <f>ROUND(I277*H277,2)</f>
        <v>0</v>
      </c>
      <c r="K277" s="229" t="s">
        <v>1</v>
      </c>
      <c r="L277" s="45"/>
      <c r="M277" s="234" t="s">
        <v>1</v>
      </c>
      <c r="N277" s="235" t="s">
        <v>43</v>
      </c>
      <c r="O277" s="92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8" t="s">
        <v>284</v>
      </c>
      <c r="AT277" s="238" t="s">
        <v>167</v>
      </c>
      <c r="AU277" s="238" t="s">
        <v>85</v>
      </c>
      <c r="AY277" s="18" t="s">
        <v>165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8" t="s">
        <v>85</v>
      </c>
      <c r="BK277" s="239">
        <f>ROUND(I277*H277,2)</f>
        <v>0</v>
      </c>
      <c r="BL277" s="18" t="s">
        <v>284</v>
      </c>
      <c r="BM277" s="238" t="s">
        <v>1605</v>
      </c>
    </row>
    <row r="278" s="2" customFormat="1" ht="55.5" customHeight="1">
      <c r="A278" s="39"/>
      <c r="B278" s="40"/>
      <c r="C278" s="227" t="s">
        <v>1097</v>
      </c>
      <c r="D278" s="227" t="s">
        <v>167</v>
      </c>
      <c r="E278" s="228" t="s">
        <v>1606</v>
      </c>
      <c r="F278" s="229" t="s">
        <v>1607</v>
      </c>
      <c r="G278" s="230" t="s">
        <v>385</v>
      </c>
      <c r="H278" s="231">
        <v>4</v>
      </c>
      <c r="I278" s="232"/>
      <c r="J278" s="233">
        <f>ROUND(I278*H278,2)</f>
        <v>0</v>
      </c>
      <c r="K278" s="229" t="s">
        <v>1</v>
      </c>
      <c r="L278" s="45"/>
      <c r="M278" s="234" t="s">
        <v>1</v>
      </c>
      <c r="N278" s="235" t="s">
        <v>43</v>
      </c>
      <c r="O278" s="92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8" t="s">
        <v>284</v>
      </c>
      <c r="AT278" s="238" t="s">
        <v>167</v>
      </c>
      <c r="AU278" s="238" t="s">
        <v>85</v>
      </c>
      <c r="AY278" s="18" t="s">
        <v>165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8" t="s">
        <v>85</v>
      </c>
      <c r="BK278" s="239">
        <f>ROUND(I278*H278,2)</f>
        <v>0</v>
      </c>
      <c r="BL278" s="18" t="s">
        <v>284</v>
      </c>
      <c r="BM278" s="238" t="s">
        <v>1608</v>
      </c>
    </row>
    <row r="279" s="2" customFormat="1" ht="55.5" customHeight="1">
      <c r="A279" s="39"/>
      <c r="B279" s="40"/>
      <c r="C279" s="227" t="s">
        <v>1102</v>
      </c>
      <c r="D279" s="227" t="s">
        <v>167</v>
      </c>
      <c r="E279" s="228" t="s">
        <v>1609</v>
      </c>
      <c r="F279" s="229" t="s">
        <v>1610</v>
      </c>
      <c r="G279" s="230" t="s">
        <v>385</v>
      </c>
      <c r="H279" s="231">
        <v>6</v>
      </c>
      <c r="I279" s="232"/>
      <c r="J279" s="233">
        <f>ROUND(I279*H279,2)</f>
        <v>0</v>
      </c>
      <c r="K279" s="229" t="s">
        <v>1</v>
      </c>
      <c r="L279" s="45"/>
      <c r="M279" s="234" t="s">
        <v>1</v>
      </c>
      <c r="N279" s="235" t="s">
        <v>43</v>
      </c>
      <c r="O279" s="92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284</v>
      </c>
      <c r="AT279" s="238" t="s">
        <v>167</v>
      </c>
      <c r="AU279" s="238" t="s">
        <v>85</v>
      </c>
      <c r="AY279" s="18" t="s">
        <v>165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85</v>
      </c>
      <c r="BK279" s="239">
        <f>ROUND(I279*H279,2)</f>
        <v>0</v>
      </c>
      <c r="BL279" s="18" t="s">
        <v>284</v>
      </c>
      <c r="BM279" s="238" t="s">
        <v>1611</v>
      </c>
    </row>
    <row r="280" s="2" customFormat="1" ht="55.5" customHeight="1">
      <c r="A280" s="39"/>
      <c r="B280" s="40"/>
      <c r="C280" s="227" t="s">
        <v>1107</v>
      </c>
      <c r="D280" s="227" t="s">
        <v>167</v>
      </c>
      <c r="E280" s="228" t="s">
        <v>1612</v>
      </c>
      <c r="F280" s="229" t="s">
        <v>1613</v>
      </c>
      <c r="G280" s="230" t="s">
        <v>385</v>
      </c>
      <c r="H280" s="231">
        <v>21</v>
      </c>
      <c r="I280" s="232"/>
      <c r="J280" s="233">
        <f>ROUND(I280*H280,2)</f>
        <v>0</v>
      </c>
      <c r="K280" s="229" t="s">
        <v>1</v>
      </c>
      <c r="L280" s="45"/>
      <c r="M280" s="234" t="s">
        <v>1</v>
      </c>
      <c r="N280" s="235" t="s">
        <v>43</v>
      </c>
      <c r="O280" s="92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8" t="s">
        <v>284</v>
      </c>
      <c r="AT280" s="238" t="s">
        <v>167</v>
      </c>
      <c r="AU280" s="238" t="s">
        <v>85</v>
      </c>
      <c r="AY280" s="18" t="s">
        <v>165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8" t="s">
        <v>85</v>
      </c>
      <c r="BK280" s="239">
        <f>ROUND(I280*H280,2)</f>
        <v>0</v>
      </c>
      <c r="BL280" s="18" t="s">
        <v>284</v>
      </c>
      <c r="BM280" s="238" t="s">
        <v>1614</v>
      </c>
    </row>
    <row r="281" s="2" customFormat="1" ht="55.5" customHeight="1">
      <c r="A281" s="39"/>
      <c r="B281" s="40"/>
      <c r="C281" s="227" t="s">
        <v>1112</v>
      </c>
      <c r="D281" s="227" t="s">
        <v>167</v>
      </c>
      <c r="E281" s="228" t="s">
        <v>1615</v>
      </c>
      <c r="F281" s="229" t="s">
        <v>1616</v>
      </c>
      <c r="G281" s="230" t="s">
        <v>385</v>
      </c>
      <c r="H281" s="231">
        <v>6</v>
      </c>
      <c r="I281" s="232"/>
      <c r="J281" s="233">
        <f>ROUND(I281*H281,2)</f>
        <v>0</v>
      </c>
      <c r="K281" s="229" t="s">
        <v>1</v>
      </c>
      <c r="L281" s="45"/>
      <c r="M281" s="234" t="s">
        <v>1</v>
      </c>
      <c r="N281" s="235" t="s">
        <v>43</v>
      </c>
      <c r="O281" s="92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8" t="s">
        <v>284</v>
      </c>
      <c r="AT281" s="238" t="s">
        <v>167</v>
      </c>
      <c r="AU281" s="238" t="s">
        <v>85</v>
      </c>
      <c r="AY281" s="18" t="s">
        <v>165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8" t="s">
        <v>85</v>
      </c>
      <c r="BK281" s="239">
        <f>ROUND(I281*H281,2)</f>
        <v>0</v>
      </c>
      <c r="BL281" s="18" t="s">
        <v>284</v>
      </c>
      <c r="BM281" s="238" t="s">
        <v>1617</v>
      </c>
    </row>
    <row r="282" s="2" customFormat="1" ht="55.5" customHeight="1">
      <c r="A282" s="39"/>
      <c r="B282" s="40"/>
      <c r="C282" s="227" t="s">
        <v>1116</v>
      </c>
      <c r="D282" s="227" t="s">
        <v>167</v>
      </c>
      <c r="E282" s="228" t="s">
        <v>1618</v>
      </c>
      <c r="F282" s="229" t="s">
        <v>1619</v>
      </c>
      <c r="G282" s="230" t="s">
        <v>385</v>
      </c>
      <c r="H282" s="231">
        <v>5</v>
      </c>
      <c r="I282" s="232"/>
      <c r="J282" s="233">
        <f>ROUND(I282*H282,2)</f>
        <v>0</v>
      </c>
      <c r="K282" s="229" t="s">
        <v>1</v>
      </c>
      <c r="L282" s="45"/>
      <c r="M282" s="234" t="s">
        <v>1</v>
      </c>
      <c r="N282" s="235" t="s">
        <v>43</v>
      </c>
      <c r="O282" s="92"/>
      <c r="P282" s="236">
        <f>O282*H282</f>
        <v>0</v>
      </c>
      <c r="Q282" s="236">
        <v>0</v>
      </c>
      <c r="R282" s="236">
        <f>Q282*H282</f>
        <v>0</v>
      </c>
      <c r="S282" s="236">
        <v>0</v>
      </c>
      <c r="T282" s="237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8" t="s">
        <v>284</v>
      </c>
      <c r="AT282" s="238" t="s">
        <v>167</v>
      </c>
      <c r="AU282" s="238" t="s">
        <v>85</v>
      </c>
      <c r="AY282" s="18" t="s">
        <v>165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8" t="s">
        <v>85</v>
      </c>
      <c r="BK282" s="239">
        <f>ROUND(I282*H282,2)</f>
        <v>0</v>
      </c>
      <c r="BL282" s="18" t="s">
        <v>284</v>
      </c>
      <c r="BM282" s="238" t="s">
        <v>1620</v>
      </c>
    </row>
    <row r="283" s="2" customFormat="1" ht="24.15" customHeight="1">
      <c r="A283" s="39"/>
      <c r="B283" s="40"/>
      <c r="C283" s="227" t="s">
        <v>1121</v>
      </c>
      <c r="D283" s="227" t="s">
        <v>167</v>
      </c>
      <c r="E283" s="228" t="s">
        <v>1621</v>
      </c>
      <c r="F283" s="229" t="s">
        <v>1622</v>
      </c>
      <c r="G283" s="230" t="s">
        <v>702</v>
      </c>
      <c r="H283" s="231">
        <v>4.4269999999999996</v>
      </c>
      <c r="I283" s="232"/>
      <c r="J283" s="233">
        <f>ROUND(I283*H283,2)</f>
        <v>0</v>
      </c>
      <c r="K283" s="229" t="s">
        <v>1</v>
      </c>
      <c r="L283" s="45"/>
      <c r="M283" s="298" t="s">
        <v>1</v>
      </c>
      <c r="N283" s="299" t="s">
        <v>43</v>
      </c>
      <c r="O283" s="300"/>
      <c r="P283" s="301">
        <f>O283*H283</f>
        <v>0</v>
      </c>
      <c r="Q283" s="301">
        <v>0</v>
      </c>
      <c r="R283" s="301">
        <f>Q283*H283</f>
        <v>0</v>
      </c>
      <c r="S283" s="301">
        <v>0</v>
      </c>
      <c r="T283" s="302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8" t="s">
        <v>284</v>
      </c>
      <c r="AT283" s="238" t="s">
        <v>167</v>
      </c>
      <c r="AU283" s="238" t="s">
        <v>85</v>
      </c>
      <c r="AY283" s="18" t="s">
        <v>165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8" t="s">
        <v>85</v>
      </c>
      <c r="BK283" s="239">
        <f>ROUND(I283*H283,2)</f>
        <v>0</v>
      </c>
      <c r="BL283" s="18" t="s">
        <v>284</v>
      </c>
      <c r="BM283" s="238" t="s">
        <v>1623</v>
      </c>
    </row>
    <row r="284" s="2" customFormat="1" ht="6.96" customHeight="1">
      <c r="A284" s="39"/>
      <c r="B284" s="67"/>
      <c r="C284" s="68"/>
      <c r="D284" s="68"/>
      <c r="E284" s="68"/>
      <c r="F284" s="68"/>
      <c r="G284" s="68"/>
      <c r="H284" s="68"/>
      <c r="I284" s="68"/>
      <c r="J284" s="68"/>
      <c r="K284" s="68"/>
      <c r="L284" s="45"/>
      <c r="M284" s="39"/>
      <c r="O284" s="39"/>
      <c r="P284" s="39"/>
      <c r="Q284" s="39"/>
      <c r="R284" s="39"/>
      <c r="S284" s="39"/>
      <c r="T284" s="39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</row>
  </sheetData>
  <sheetProtection sheet="1" autoFilter="0" formatColumns="0" formatRows="0" objects="1" scenarios="1" spinCount="100000" saltValue="YFWtw4SfhckMtLcXKcz0nbSa4W4uJ3jpAvM7j9/hQwfLFkRtkqC9JFTjl1D1o5dPkkWAUV8SwrBp1Gwpo9VbRw==" hashValue="rdKtFRilt+sg4cvqs3QpO4vn2nrkB45TzbZM/ySFaGYa3+Ioj4uCvAjpzajPu4w5+pEWY5tkcRec1PlLr1jb2g==" algorithmName="SHA-512" password="CC35"/>
  <autoFilter ref="C129:K28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123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stávající přístavby a spojovacího krčku Základní Škola, ul. Komenského č.p.11, Ústí nad Orlicí</v>
      </c>
      <c r="F7" s="151"/>
      <c r="G7" s="151"/>
      <c r="H7" s="151"/>
      <c r="L7" s="21"/>
    </row>
    <row r="8" s="1" customFormat="1" ht="12" customHeight="1">
      <c r="B8" s="21"/>
      <c r="D8" s="151" t="s">
        <v>124</v>
      </c>
      <c r="L8" s="21"/>
    </row>
    <row r="9" s="2" customFormat="1" ht="16.5" customHeight="1">
      <c r="A9" s="39"/>
      <c r="B9" s="45"/>
      <c r="C9" s="39"/>
      <c r="D9" s="39"/>
      <c r="E9" s="152" t="s">
        <v>125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126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1624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36</v>
      </c>
      <c r="G14" s="39"/>
      <c r="H14" s="39"/>
      <c r="I14" s="151" t="s">
        <v>22</v>
      </c>
      <c r="J14" s="154" t="str">
        <f>'Rekapitulace stavby'!AN8</f>
        <v>17. 10. 2023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1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1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ROUND((SUM(BE127:BE271)),  2)</f>
        <v>0</v>
      </c>
      <c r="G35" s="39"/>
      <c r="H35" s="39"/>
      <c r="I35" s="165">
        <v>0.20999999999999999</v>
      </c>
      <c r="J35" s="164">
        <f>ROUND(((SUM(BE127:BE271))*I35),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ROUND((SUM(BF127:BF271)),  2)</f>
        <v>0</v>
      </c>
      <c r="G36" s="39"/>
      <c r="H36" s="39"/>
      <c r="I36" s="165">
        <v>0.14999999999999999</v>
      </c>
      <c r="J36" s="164">
        <f>ROUND(((SUM(BF127:BF271))*I36),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ROUND((SUM(BG127:BG271)),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ROUND((SUM(BH127:BH271)),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ROUND((SUM(BI127:BI271)),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stávající přístavby a spojovacího krčku Základní Škola, ul. Komenského č.p.11, Ústí nad Orlicí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124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125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126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D.1.4.3 - Vzduchotechnika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17. 10. 2023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/>
      </c>
      <c r="G93" s="41"/>
      <c r="H93" s="41"/>
      <c r="I93" s="33" t="s">
        <v>31</v>
      </c>
      <c r="J93" s="37" t="str">
        <f>E23</f>
        <v/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129</v>
      </c>
      <c r="D96" s="186"/>
      <c r="E96" s="186"/>
      <c r="F96" s="186"/>
      <c r="G96" s="186"/>
      <c r="H96" s="186"/>
      <c r="I96" s="186"/>
      <c r="J96" s="187" t="s">
        <v>130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131</v>
      </c>
      <c r="D98" s="41"/>
      <c r="E98" s="41"/>
      <c r="F98" s="41"/>
      <c r="G98" s="41"/>
      <c r="H98" s="41"/>
      <c r="I98" s="41"/>
      <c r="J98" s="111">
        <f>J127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132</v>
      </c>
    </row>
    <row r="99" s="9" customFormat="1" ht="24.96" customHeight="1">
      <c r="A99" s="9"/>
      <c r="B99" s="189"/>
      <c r="C99" s="190"/>
      <c r="D99" s="191" t="s">
        <v>1286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1287</v>
      </c>
      <c r="E100" s="192"/>
      <c r="F100" s="192"/>
      <c r="G100" s="192"/>
      <c r="H100" s="192"/>
      <c r="I100" s="192"/>
      <c r="J100" s="193">
        <f>J133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1625</v>
      </c>
      <c r="E101" s="192"/>
      <c r="F101" s="192"/>
      <c r="G101" s="192"/>
      <c r="H101" s="192"/>
      <c r="I101" s="192"/>
      <c r="J101" s="193">
        <f>J135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1289</v>
      </c>
      <c r="E102" s="192"/>
      <c r="F102" s="192"/>
      <c r="G102" s="192"/>
      <c r="H102" s="192"/>
      <c r="I102" s="192"/>
      <c r="J102" s="193">
        <f>J150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1626</v>
      </c>
      <c r="E103" s="192"/>
      <c r="F103" s="192"/>
      <c r="G103" s="192"/>
      <c r="H103" s="192"/>
      <c r="I103" s="192"/>
      <c r="J103" s="193">
        <f>J161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1627</v>
      </c>
      <c r="E104" s="192"/>
      <c r="F104" s="192"/>
      <c r="G104" s="192"/>
      <c r="H104" s="192"/>
      <c r="I104" s="192"/>
      <c r="J104" s="193">
        <f>J173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9"/>
      <c r="C105" s="190"/>
      <c r="D105" s="191" t="s">
        <v>1628</v>
      </c>
      <c r="E105" s="192"/>
      <c r="F105" s="192"/>
      <c r="G105" s="192"/>
      <c r="H105" s="192"/>
      <c r="I105" s="192"/>
      <c r="J105" s="193">
        <f>J270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150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6.25" customHeight="1">
      <c r="A115" s="39"/>
      <c r="B115" s="40"/>
      <c r="C115" s="41"/>
      <c r="D115" s="41"/>
      <c r="E115" s="184" t="str">
        <f>E7</f>
        <v>Stavební úpravy stávající přístavby a spojovacího krčku Základní Škola, ul. Komenského č.p.11, Ústí nad Orlicí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124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84" t="s">
        <v>125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126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E11</f>
        <v>D.1.4.3 - Vzduchotechnika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F14</f>
        <v xml:space="preserve"> </v>
      </c>
      <c r="G121" s="41"/>
      <c r="H121" s="41"/>
      <c r="I121" s="33" t="s">
        <v>22</v>
      </c>
      <c r="J121" s="80" t="str">
        <f>IF(J14="","",J14)</f>
        <v>17. 10. 2023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E17</f>
        <v/>
      </c>
      <c r="G123" s="41"/>
      <c r="H123" s="41"/>
      <c r="I123" s="33" t="s">
        <v>31</v>
      </c>
      <c r="J123" s="37" t="str">
        <f>E23</f>
        <v/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29</v>
      </c>
      <c r="D124" s="41"/>
      <c r="E124" s="41"/>
      <c r="F124" s="28" t="str">
        <f>IF(E20="","",E20)</f>
        <v>Vyplň údaj</v>
      </c>
      <c r="G124" s="41"/>
      <c r="H124" s="41"/>
      <c r="I124" s="33" t="s">
        <v>35</v>
      </c>
      <c r="J124" s="37" t="str">
        <f>E26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0"/>
      <c r="B126" s="201"/>
      <c r="C126" s="202" t="s">
        <v>151</v>
      </c>
      <c r="D126" s="203" t="s">
        <v>63</v>
      </c>
      <c r="E126" s="203" t="s">
        <v>59</v>
      </c>
      <c r="F126" s="203" t="s">
        <v>60</v>
      </c>
      <c r="G126" s="203" t="s">
        <v>152</v>
      </c>
      <c r="H126" s="203" t="s">
        <v>153</v>
      </c>
      <c r="I126" s="203" t="s">
        <v>154</v>
      </c>
      <c r="J126" s="203" t="s">
        <v>130</v>
      </c>
      <c r="K126" s="204" t="s">
        <v>155</v>
      </c>
      <c r="L126" s="205"/>
      <c r="M126" s="101" t="s">
        <v>1</v>
      </c>
      <c r="N126" s="102" t="s">
        <v>42</v>
      </c>
      <c r="O126" s="102" t="s">
        <v>156</v>
      </c>
      <c r="P126" s="102" t="s">
        <v>157</v>
      </c>
      <c r="Q126" s="102" t="s">
        <v>158</v>
      </c>
      <c r="R126" s="102" t="s">
        <v>159</v>
      </c>
      <c r="S126" s="102" t="s">
        <v>160</v>
      </c>
      <c r="T126" s="103" t="s">
        <v>161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9"/>
      <c r="B127" s="40"/>
      <c r="C127" s="108" t="s">
        <v>162</v>
      </c>
      <c r="D127" s="41"/>
      <c r="E127" s="41"/>
      <c r="F127" s="41"/>
      <c r="G127" s="41"/>
      <c r="H127" s="41"/>
      <c r="I127" s="41"/>
      <c r="J127" s="206">
        <f>BK127</f>
        <v>0</v>
      </c>
      <c r="K127" s="41"/>
      <c r="L127" s="45"/>
      <c r="M127" s="104"/>
      <c r="N127" s="207"/>
      <c r="O127" s="105"/>
      <c r="P127" s="208">
        <f>P128+P133+P135+P150+P161+P173+P270</f>
        <v>0</v>
      </c>
      <c r="Q127" s="105"/>
      <c r="R127" s="208">
        <f>R128+R133+R135+R150+R161+R173+R270</f>
        <v>0</v>
      </c>
      <c r="S127" s="105"/>
      <c r="T127" s="209">
        <f>T128+T133+T135+T150+T161+T173+T270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77</v>
      </c>
      <c r="AU127" s="18" t="s">
        <v>132</v>
      </c>
      <c r="BK127" s="210">
        <f>BK128+BK133+BK135+BK150+BK161+BK173+BK270</f>
        <v>0</v>
      </c>
    </row>
    <row r="128" s="12" customFormat="1" ht="25.92" customHeight="1">
      <c r="A128" s="12"/>
      <c r="B128" s="211"/>
      <c r="C128" s="212"/>
      <c r="D128" s="213" t="s">
        <v>77</v>
      </c>
      <c r="E128" s="214" t="s">
        <v>693</v>
      </c>
      <c r="F128" s="214" t="s">
        <v>1302</v>
      </c>
      <c r="G128" s="212"/>
      <c r="H128" s="212"/>
      <c r="I128" s="215"/>
      <c r="J128" s="216">
        <f>BK128</f>
        <v>0</v>
      </c>
      <c r="K128" s="212"/>
      <c r="L128" s="217"/>
      <c r="M128" s="218"/>
      <c r="N128" s="219"/>
      <c r="O128" s="219"/>
      <c r="P128" s="220">
        <f>SUM(P129:P132)</f>
        <v>0</v>
      </c>
      <c r="Q128" s="219"/>
      <c r="R128" s="220">
        <f>SUM(R129:R132)</f>
        <v>0</v>
      </c>
      <c r="S128" s="219"/>
      <c r="T128" s="221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85</v>
      </c>
      <c r="AT128" s="223" t="s">
        <v>77</v>
      </c>
      <c r="AU128" s="223" t="s">
        <v>78</v>
      </c>
      <c r="AY128" s="222" t="s">
        <v>165</v>
      </c>
      <c r="BK128" s="224">
        <f>SUM(BK129:BK132)</f>
        <v>0</v>
      </c>
    </row>
    <row r="129" s="2" customFormat="1" ht="37.8" customHeight="1">
      <c r="A129" s="39"/>
      <c r="B129" s="40"/>
      <c r="C129" s="227" t="s">
        <v>85</v>
      </c>
      <c r="D129" s="227" t="s">
        <v>167</v>
      </c>
      <c r="E129" s="228" t="s">
        <v>1629</v>
      </c>
      <c r="F129" s="229" t="s">
        <v>1630</v>
      </c>
      <c r="G129" s="230" t="s">
        <v>198</v>
      </c>
      <c r="H129" s="231">
        <v>12.92</v>
      </c>
      <c r="I129" s="232"/>
      <c r="J129" s="233">
        <f>ROUND(I129*H129,2)</f>
        <v>0</v>
      </c>
      <c r="K129" s="229" t="s">
        <v>1</v>
      </c>
      <c r="L129" s="45"/>
      <c r="M129" s="234" t="s">
        <v>1</v>
      </c>
      <c r="N129" s="235" t="s">
        <v>43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172</v>
      </c>
      <c r="AT129" s="238" t="s">
        <v>167</v>
      </c>
      <c r="AU129" s="238" t="s">
        <v>85</v>
      </c>
      <c r="AY129" s="18" t="s">
        <v>165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85</v>
      </c>
      <c r="BK129" s="239">
        <f>ROUND(I129*H129,2)</f>
        <v>0</v>
      </c>
      <c r="BL129" s="18" t="s">
        <v>172</v>
      </c>
      <c r="BM129" s="238" t="s">
        <v>87</v>
      </c>
    </row>
    <row r="130" s="2" customFormat="1">
      <c r="A130" s="39"/>
      <c r="B130" s="40"/>
      <c r="C130" s="41"/>
      <c r="D130" s="242" t="s">
        <v>770</v>
      </c>
      <c r="E130" s="41"/>
      <c r="F130" s="294" t="s">
        <v>1305</v>
      </c>
      <c r="G130" s="41"/>
      <c r="H130" s="41"/>
      <c r="I130" s="295"/>
      <c r="J130" s="41"/>
      <c r="K130" s="41"/>
      <c r="L130" s="45"/>
      <c r="M130" s="296"/>
      <c r="N130" s="297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770</v>
      </c>
      <c r="AU130" s="18" t="s">
        <v>85</v>
      </c>
    </row>
    <row r="131" s="2" customFormat="1" ht="33" customHeight="1">
      <c r="A131" s="39"/>
      <c r="B131" s="40"/>
      <c r="C131" s="227" t="s">
        <v>87</v>
      </c>
      <c r="D131" s="227" t="s">
        <v>167</v>
      </c>
      <c r="E131" s="228" t="s">
        <v>1306</v>
      </c>
      <c r="F131" s="229" t="s">
        <v>1307</v>
      </c>
      <c r="G131" s="230" t="s">
        <v>198</v>
      </c>
      <c r="H131" s="231">
        <v>12.92</v>
      </c>
      <c r="I131" s="232"/>
      <c r="J131" s="233">
        <f>ROUND(I131*H131,2)</f>
        <v>0</v>
      </c>
      <c r="K131" s="229" t="s">
        <v>1</v>
      </c>
      <c r="L131" s="45"/>
      <c r="M131" s="234" t="s">
        <v>1</v>
      </c>
      <c r="N131" s="235" t="s">
        <v>43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172</v>
      </c>
      <c r="AT131" s="238" t="s">
        <v>167</v>
      </c>
      <c r="AU131" s="238" t="s">
        <v>85</v>
      </c>
      <c r="AY131" s="18" t="s">
        <v>165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85</v>
      </c>
      <c r="BK131" s="239">
        <f>ROUND(I131*H131,2)</f>
        <v>0</v>
      </c>
      <c r="BL131" s="18" t="s">
        <v>172</v>
      </c>
      <c r="BM131" s="238" t="s">
        <v>172</v>
      </c>
    </row>
    <row r="132" s="2" customFormat="1">
      <c r="A132" s="39"/>
      <c r="B132" s="40"/>
      <c r="C132" s="41"/>
      <c r="D132" s="242" t="s">
        <v>770</v>
      </c>
      <c r="E132" s="41"/>
      <c r="F132" s="294" t="s">
        <v>1305</v>
      </c>
      <c r="G132" s="41"/>
      <c r="H132" s="41"/>
      <c r="I132" s="295"/>
      <c r="J132" s="41"/>
      <c r="K132" s="41"/>
      <c r="L132" s="45"/>
      <c r="M132" s="296"/>
      <c r="N132" s="297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770</v>
      </c>
      <c r="AU132" s="18" t="s">
        <v>85</v>
      </c>
    </row>
    <row r="133" s="12" customFormat="1" ht="25.92" customHeight="1">
      <c r="A133" s="12"/>
      <c r="B133" s="211"/>
      <c r="C133" s="212"/>
      <c r="D133" s="213" t="s">
        <v>77</v>
      </c>
      <c r="E133" s="214" t="s">
        <v>894</v>
      </c>
      <c r="F133" s="214" t="s">
        <v>1308</v>
      </c>
      <c r="G133" s="212"/>
      <c r="H133" s="212"/>
      <c r="I133" s="215"/>
      <c r="J133" s="216">
        <f>BK133</f>
        <v>0</v>
      </c>
      <c r="K133" s="212"/>
      <c r="L133" s="217"/>
      <c r="M133" s="218"/>
      <c r="N133" s="219"/>
      <c r="O133" s="219"/>
      <c r="P133" s="220">
        <f>P134</f>
        <v>0</v>
      </c>
      <c r="Q133" s="219"/>
      <c r="R133" s="220">
        <f>R134</f>
        <v>0</v>
      </c>
      <c r="S133" s="219"/>
      <c r="T133" s="221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2" t="s">
        <v>85</v>
      </c>
      <c r="AT133" s="223" t="s">
        <v>77</v>
      </c>
      <c r="AU133" s="223" t="s">
        <v>78</v>
      </c>
      <c r="AY133" s="222" t="s">
        <v>165</v>
      </c>
      <c r="BK133" s="224">
        <f>BK134</f>
        <v>0</v>
      </c>
    </row>
    <row r="134" s="2" customFormat="1" ht="24.15" customHeight="1">
      <c r="A134" s="39"/>
      <c r="B134" s="40"/>
      <c r="C134" s="227" t="s">
        <v>195</v>
      </c>
      <c r="D134" s="227" t="s">
        <v>167</v>
      </c>
      <c r="E134" s="228" t="s">
        <v>1309</v>
      </c>
      <c r="F134" s="229" t="s">
        <v>1310</v>
      </c>
      <c r="G134" s="230" t="s">
        <v>198</v>
      </c>
      <c r="H134" s="231">
        <v>80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43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172</v>
      </c>
      <c r="AT134" s="238" t="s">
        <v>167</v>
      </c>
      <c r="AU134" s="238" t="s">
        <v>85</v>
      </c>
      <c r="AY134" s="18" t="s">
        <v>165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85</v>
      </c>
      <c r="BK134" s="239">
        <f>ROUND(I134*H134,2)</f>
        <v>0</v>
      </c>
      <c r="BL134" s="18" t="s">
        <v>172</v>
      </c>
      <c r="BM134" s="238" t="s">
        <v>193</v>
      </c>
    </row>
    <row r="135" s="12" customFormat="1" ht="25.92" customHeight="1">
      <c r="A135" s="12"/>
      <c r="B135" s="211"/>
      <c r="C135" s="212"/>
      <c r="D135" s="213" t="s">
        <v>77</v>
      </c>
      <c r="E135" s="214" t="s">
        <v>908</v>
      </c>
      <c r="F135" s="214" t="s">
        <v>1631</v>
      </c>
      <c r="G135" s="212"/>
      <c r="H135" s="212"/>
      <c r="I135" s="215"/>
      <c r="J135" s="216">
        <f>BK135</f>
        <v>0</v>
      </c>
      <c r="K135" s="212"/>
      <c r="L135" s="217"/>
      <c r="M135" s="218"/>
      <c r="N135" s="219"/>
      <c r="O135" s="219"/>
      <c r="P135" s="220">
        <f>SUM(P136:P149)</f>
        <v>0</v>
      </c>
      <c r="Q135" s="219"/>
      <c r="R135" s="220">
        <f>SUM(R136:R149)</f>
        <v>0</v>
      </c>
      <c r="S135" s="219"/>
      <c r="T135" s="221">
        <f>SUM(T136:T149)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2" t="s">
        <v>85</v>
      </c>
      <c r="AT135" s="223" t="s">
        <v>77</v>
      </c>
      <c r="AU135" s="223" t="s">
        <v>78</v>
      </c>
      <c r="AY135" s="222" t="s">
        <v>165</v>
      </c>
      <c r="BK135" s="224">
        <f>SUM(BK136:BK149)</f>
        <v>0</v>
      </c>
    </row>
    <row r="136" s="2" customFormat="1" ht="49.05" customHeight="1">
      <c r="A136" s="39"/>
      <c r="B136" s="40"/>
      <c r="C136" s="227" t="s">
        <v>172</v>
      </c>
      <c r="D136" s="227" t="s">
        <v>167</v>
      </c>
      <c r="E136" s="228" t="s">
        <v>1632</v>
      </c>
      <c r="F136" s="229" t="s">
        <v>1633</v>
      </c>
      <c r="G136" s="230" t="s">
        <v>385</v>
      </c>
      <c r="H136" s="231">
        <v>16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43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172</v>
      </c>
      <c r="AT136" s="238" t="s">
        <v>167</v>
      </c>
      <c r="AU136" s="238" t="s">
        <v>85</v>
      </c>
      <c r="AY136" s="18" t="s">
        <v>165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85</v>
      </c>
      <c r="BK136" s="239">
        <f>ROUND(I136*H136,2)</f>
        <v>0</v>
      </c>
      <c r="BL136" s="18" t="s">
        <v>172</v>
      </c>
      <c r="BM136" s="238" t="s">
        <v>228</v>
      </c>
    </row>
    <row r="137" s="2" customFormat="1">
      <c r="A137" s="39"/>
      <c r="B137" s="40"/>
      <c r="C137" s="41"/>
      <c r="D137" s="242" t="s">
        <v>770</v>
      </c>
      <c r="E137" s="41"/>
      <c r="F137" s="294" t="s">
        <v>1314</v>
      </c>
      <c r="G137" s="41"/>
      <c r="H137" s="41"/>
      <c r="I137" s="295"/>
      <c r="J137" s="41"/>
      <c r="K137" s="41"/>
      <c r="L137" s="45"/>
      <c r="M137" s="296"/>
      <c r="N137" s="297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770</v>
      </c>
      <c r="AU137" s="18" t="s">
        <v>85</v>
      </c>
    </row>
    <row r="138" s="2" customFormat="1" ht="49.05" customHeight="1">
      <c r="A138" s="39"/>
      <c r="B138" s="40"/>
      <c r="C138" s="227" t="s">
        <v>219</v>
      </c>
      <c r="D138" s="227" t="s">
        <v>167</v>
      </c>
      <c r="E138" s="228" t="s">
        <v>1634</v>
      </c>
      <c r="F138" s="229" t="s">
        <v>1635</v>
      </c>
      <c r="G138" s="230" t="s">
        <v>385</v>
      </c>
      <c r="H138" s="231">
        <v>2</v>
      </c>
      <c r="I138" s="232"/>
      <c r="J138" s="233">
        <f>ROUND(I138*H138,2)</f>
        <v>0</v>
      </c>
      <c r="K138" s="229" t="s">
        <v>1</v>
      </c>
      <c r="L138" s="45"/>
      <c r="M138" s="234" t="s">
        <v>1</v>
      </c>
      <c r="N138" s="235" t="s">
        <v>43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172</v>
      </c>
      <c r="AT138" s="238" t="s">
        <v>167</v>
      </c>
      <c r="AU138" s="238" t="s">
        <v>85</v>
      </c>
      <c r="AY138" s="18" t="s">
        <v>165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85</v>
      </c>
      <c r="BK138" s="239">
        <f>ROUND(I138*H138,2)</f>
        <v>0</v>
      </c>
      <c r="BL138" s="18" t="s">
        <v>172</v>
      </c>
      <c r="BM138" s="238" t="s">
        <v>248</v>
      </c>
    </row>
    <row r="139" s="2" customFormat="1">
      <c r="A139" s="39"/>
      <c r="B139" s="40"/>
      <c r="C139" s="41"/>
      <c r="D139" s="242" t="s">
        <v>770</v>
      </c>
      <c r="E139" s="41"/>
      <c r="F139" s="294" t="s">
        <v>1314</v>
      </c>
      <c r="G139" s="41"/>
      <c r="H139" s="41"/>
      <c r="I139" s="295"/>
      <c r="J139" s="41"/>
      <c r="K139" s="41"/>
      <c r="L139" s="45"/>
      <c r="M139" s="296"/>
      <c r="N139" s="297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770</v>
      </c>
      <c r="AU139" s="18" t="s">
        <v>85</v>
      </c>
    </row>
    <row r="140" s="2" customFormat="1" ht="49.05" customHeight="1">
      <c r="A140" s="39"/>
      <c r="B140" s="40"/>
      <c r="C140" s="227" t="s">
        <v>193</v>
      </c>
      <c r="D140" s="227" t="s">
        <v>167</v>
      </c>
      <c r="E140" s="228" t="s">
        <v>1636</v>
      </c>
      <c r="F140" s="229" t="s">
        <v>1637</v>
      </c>
      <c r="G140" s="230" t="s">
        <v>385</v>
      </c>
      <c r="H140" s="231">
        <v>19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172</v>
      </c>
      <c r="AT140" s="238" t="s">
        <v>167</v>
      </c>
      <c r="AU140" s="238" t="s">
        <v>85</v>
      </c>
      <c r="AY140" s="18" t="s">
        <v>165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172</v>
      </c>
      <c r="BM140" s="238" t="s">
        <v>259</v>
      </c>
    </row>
    <row r="141" s="2" customFormat="1">
      <c r="A141" s="39"/>
      <c r="B141" s="40"/>
      <c r="C141" s="41"/>
      <c r="D141" s="242" t="s">
        <v>770</v>
      </c>
      <c r="E141" s="41"/>
      <c r="F141" s="294" t="s">
        <v>1314</v>
      </c>
      <c r="G141" s="41"/>
      <c r="H141" s="41"/>
      <c r="I141" s="295"/>
      <c r="J141" s="41"/>
      <c r="K141" s="41"/>
      <c r="L141" s="45"/>
      <c r="M141" s="296"/>
      <c r="N141" s="297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770</v>
      </c>
      <c r="AU141" s="18" t="s">
        <v>85</v>
      </c>
    </row>
    <row r="142" s="2" customFormat="1" ht="37.8" customHeight="1">
      <c r="A142" s="39"/>
      <c r="B142" s="40"/>
      <c r="C142" s="227" t="s">
        <v>231</v>
      </c>
      <c r="D142" s="227" t="s">
        <v>167</v>
      </c>
      <c r="E142" s="228" t="s">
        <v>1638</v>
      </c>
      <c r="F142" s="229" t="s">
        <v>1639</v>
      </c>
      <c r="G142" s="230" t="s">
        <v>385</v>
      </c>
      <c r="H142" s="231">
        <v>1</v>
      </c>
      <c r="I142" s="232"/>
      <c r="J142" s="233">
        <f>ROUND(I142*H142,2)</f>
        <v>0</v>
      </c>
      <c r="K142" s="229" t="s">
        <v>1</v>
      </c>
      <c r="L142" s="45"/>
      <c r="M142" s="234" t="s">
        <v>1</v>
      </c>
      <c r="N142" s="235" t="s">
        <v>43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172</v>
      </c>
      <c r="AT142" s="238" t="s">
        <v>167</v>
      </c>
      <c r="AU142" s="238" t="s">
        <v>85</v>
      </c>
      <c r="AY142" s="18" t="s">
        <v>165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85</v>
      </c>
      <c r="BK142" s="239">
        <f>ROUND(I142*H142,2)</f>
        <v>0</v>
      </c>
      <c r="BL142" s="18" t="s">
        <v>172</v>
      </c>
      <c r="BM142" s="238" t="s">
        <v>275</v>
      </c>
    </row>
    <row r="143" s="2" customFormat="1">
      <c r="A143" s="39"/>
      <c r="B143" s="40"/>
      <c r="C143" s="41"/>
      <c r="D143" s="242" t="s">
        <v>770</v>
      </c>
      <c r="E143" s="41"/>
      <c r="F143" s="294" t="s">
        <v>1319</v>
      </c>
      <c r="G143" s="41"/>
      <c r="H143" s="41"/>
      <c r="I143" s="295"/>
      <c r="J143" s="41"/>
      <c r="K143" s="41"/>
      <c r="L143" s="45"/>
      <c r="M143" s="296"/>
      <c r="N143" s="297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770</v>
      </c>
      <c r="AU143" s="18" t="s">
        <v>85</v>
      </c>
    </row>
    <row r="144" s="2" customFormat="1" ht="16.5" customHeight="1">
      <c r="A144" s="39"/>
      <c r="B144" s="40"/>
      <c r="C144" s="227" t="s">
        <v>228</v>
      </c>
      <c r="D144" s="227" t="s">
        <v>167</v>
      </c>
      <c r="E144" s="228" t="s">
        <v>1320</v>
      </c>
      <c r="F144" s="229" t="s">
        <v>1321</v>
      </c>
      <c r="G144" s="230" t="s">
        <v>702</v>
      </c>
      <c r="H144" s="231">
        <v>4.3579999999999997</v>
      </c>
      <c r="I144" s="232"/>
      <c r="J144" s="233">
        <f>ROUND(I144*H144,2)</f>
        <v>0</v>
      </c>
      <c r="K144" s="229" t="s">
        <v>1</v>
      </c>
      <c r="L144" s="45"/>
      <c r="M144" s="234" t="s">
        <v>1</v>
      </c>
      <c r="N144" s="235" t="s">
        <v>43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172</v>
      </c>
      <c r="AT144" s="238" t="s">
        <v>167</v>
      </c>
      <c r="AU144" s="238" t="s">
        <v>85</v>
      </c>
      <c r="AY144" s="18" t="s">
        <v>165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85</v>
      </c>
      <c r="BK144" s="239">
        <f>ROUND(I144*H144,2)</f>
        <v>0</v>
      </c>
      <c r="BL144" s="18" t="s">
        <v>172</v>
      </c>
      <c r="BM144" s="238" t="s">
        <v>284</v>
      </c>
    </row>
    <row r="145" s="2" customFormat="1" ht="16.5" customHeight="1">
      <c r="A145" s="39"/>
      <c r="B145" s="40"/>
      <c r="C145" s="227" t="s">
        <v>244</v>
      </c>
      <c r="D145" s="227" t="s">
        <v>167</v>
      </c>
      <c r="E145" s="228" t="s">
        <v>1640</v>
      </c>
      <c r="F145" s="229" t="s">
        <v>1641</v>
      </c>
      <c r="G145" s="230" t="s">
        <v>702</v>
      </c>
      <c r="H145" s="231">
        <v>4.3579999999999997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43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172</v>
      </c>
      <c r="AT145" s="238" t="s">
        <v>167</v>
      </c>
      <c r="AU145" s="238" t="s">
        <v>85</v>
      </c>
      <c r="AY145" s="18" t="s">
        <v>165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172</v>
      </c>
      <c r="BM145" s="238" t="s">
        <v>299</v>
      </c>
    </row>
    <row r="146" s="2" customFormat="1" ht="16.5" customHeight="1">
      <c r="A146" s="39"/>
      <c r="B146" s="40"/>
      <c r="C146" s="227" t="s">
        <v>248</v>
      </c>
      <c r="D146" s="227" t="s">
        <v>167</v>
      </c>
      <c r="E146" s="228" t="s">
        <v>1642</v>
      </c>
      <c r="F146" s="229" t="s">
        <v>1643</v>
      </c>
      <c r="G146" s="230" t="s">
        <v>702</v>
      </c>
      <c r="H146" s="231">
        <v>4.3579999999999997</v>
      </c>
      <c r="I146" s="232"/>
      <c r="J146" s="233">
        <f>ROUND(I146*H146,2)</f>
        <v>0</v>
      </c>
      <c r="K146" s="229" t="s">
        <v>1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172</v>
      </c>
      <c r="AT146" s="238" t="s">
        <v>167</v>
      </c>
      <c r="AU146" s="238" t="s">
        <v>85</v>
      </c>
      <c r="AY146" s="18" t="s">
        <v>165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172</v>
      </c>
      <c r="BM146" s="238" t="s">
        <v>316</v>
      </c>
    </row>
    <row r="147" s="2" customFormat="1" ht="21.75" customHeight="1">
      <c r="A147" s="39"/>
      <c r="B147" s="40"/>
      <c r="C147" s="227" t="s">
        <v>254</v>
      </c>
      <c r="D147" s="227" t="s">
        <v>167</v>
      </c>
      <c r="E147" s="228" t="s">
        <v>1322</v>
      </c>
      <c r="F147" s="229" t="s">
        <v>1323</v>
      </c>
      <c r="G147" s="230" t="s">
        <v>702</v>
      </c>
      <c r="H147" s="231">
        <v>4.3579999999999997</v>
      </c>
      <c r="I147" s="232"/>
      <c r="J147" s="233">
        <f>ROUND(I147*H147,2)</f>
        <v>0</v>
      </c>
      <c r="K147" s="229" t="s">
        <v>1</v>
      </c>
      <c r="L147" s="45"/>
      <c r="M147" s="234" t="s">
        <v>1</v>
      </c>
      <c r="N147" s="235" t="s">
        <v>43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172</v>
      </c>
      <c r="AT147" s="238" t="s">
        <v>167</v>
      </c>
      <c r="AU147" s="238" t="s">
        <v>85</v>
      </c>
      <c r="AY147" s="18" t="s">
        <v>165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172</v>
      </c>
      <c r="BM147" s="238" t="s">
        <v>326</v>
      </c>
    </row>
    <row r="148" s="2" customFormat="1" ht="24.15" customHeight="1">
      <c r="A148" s="39"/>
      <c r="B148" s="40"/>
      <c r="C148" s="227" t="s">
        <v>259</v>
      </c>
      <c r="D148" s="227" t="s">
        <v>167</v>
      </c>
      <c r="E148" s="228" t="s">
        <v>1324</v>
      </c>
      <c r="F148" s="229" t="s">
        <v>1325</v>
      </c>
      <c r="G148" s="230" t="s">
        <v>702</v>
      </c>
      <c r="H148" s="231">
        <v>65.400000000000006</v>
      </c>
      <c r="I148" s="232"/>
      <c r="J148" s="233">
        <f>ROUND(I148*H148,2)</f>
        <v>0</v>
      </c>
      <c r="K148" s="229" t="s">
        <v>1</v>
      </c>
      <c r="L148" s="45"/>
      <c r="M148" s="234" t="s">
        <v>1</v>
      </c>
      <c r="N148" s="235" t="s">
        <v>43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172</v>
      </c>
      <c r="AT148" s="238" t="s">
        <v>167</v>
      </c>
      <c r="AU148" s="238" t="s">
        <v>85</v>
      </c>
      <c r="AY148" s="18" t="s">
        <v>165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172</v>
      </c>
      <c r="BM148" s="238" t="s">
        <v>339</v>
      </c>
    </row>
    <row r="149" s="2" customFormat="1" ht="16.5" customHeight="1">
      <c r="A149" s="39"/>
      <c r="B149" s="40"/>
      <c r="C149" s="227" t="s">
        <v>270</v>
      </c>
      <c r="D149" s="227" t="s">
        <v>167</v>
      </c>
      <c r="E149" s="228" t="s">
        <v>1326</v>
      </c>
      <c r="F149" s="229" t="s">
        <v>1327</v>
      </c>
      <c r="G149" s="230" t="s">
        <v>702</v>
      </c>
      <c r="H149" s="231">
        <v>4.3579999999999997</v>
      </c>
      <c r="I149" s="232"/>
      <c r="J149" s="233">
        <f>ROUND(I149*H149,2)</f>
        <v>0</v>
      </c>
      <c r="K149" s="229" t="s">
        <v>1</v>
      </c>
      <c r="L149" s="45"/>
      <c r="M149" s="234" t="s">
        <v>1</v>
      </c>
      <c r="N149" s="235" t="s">
        <v>43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172</v>
      </c>
      <c r="AT149" s="238" t="s">
        <v>167</v>
      </c>
      <c r="AU149" s="238" t="s">
        <v>85</v>
      </c>
      <c r="AY149" s="18" t="s">
        <v>165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85</v>
      </c>
      <c r="BK149" s="239">
        <f>ROUND(I149*H149,2)</f>
        <v>0</v>
      </c>
      <c r="BL149" s="18" t="s">
        <v>172</v>
      </c>
      <c r="BM149" s="238" t="s">
        <v>382</v>
      </c>
    </row>
    <row r="150" s="12" customFormat="1" ht="25.92" customHeight="1">
      <c r="A150" s="12"/>
      <c r="B150" s="211"/>
      <c r="C150" s="212"/>
      <c r="D150" s="213" t="s">
        <v>77</v>
      </c>
      <c r="E150" s="214" t="s">
        <v>837</v>
      </c>
      <c r="F150" s="214" t="s">
        <v>838</v>
      </c>
      <c r="G150" s="212"/>
      <c r="H150" s="212"/>
      <c r="I150" s="215"/>
      <c r="J150" s="216">
        <f>BK150</f>
        <v>0</v>
      </c>
      <c r="K150" s="212"/>
      <c r="L150" s="217"/>
      <c r="M150" s="218"/>
      <c r="N150" s="219"/>
      <c r="O150" s="219"/>
      <c r="P150" s="220">
        <f>SUM(P151:P160)</f>
        <v>0</v>
      </c>
      <c r="Q150" s="219"/>
      <c r="R150" s="220">
        <f>SUM(R151:R160)</f>
        <v>0</v>
      </c>
      <c r="S150" s="219"/>
      <c r="T150" s="221">
        <f>SUM(T151:T160)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2" t="s">
        <v>87</v>
      </c>
      <c r="AT150" s="223" t="s">
        <v>77</v>
      </c>
      <c r="AU150" s="223" t="s">
        <v>78</v>
      </c>
      <c r="AY150" s="222" t="s">
        <v>165</v>
      </c>
      <c r="BK150" s="224">
        <f>SUM(BK151:BK160)</f>
        <v>0</v>
      </c>
    </row>
    <row r="151" s="2" customFormat="1" ht="37.8" customHeight="1">
      <c r="A151" s="39"/>
      <c r="B151" s="40"/>
      <c r="C151" s="227" t="s">
        <v>275</v>
      </c>
      <c r="D151" s="227" t="s">
        <v>167</v>
      </c>
      <c r="E151" s="228" t="s">
        <v>1644</v>
      </c>
      <c r="F151" s="229" t="s">
        <v>1645</v>
      </c>
      <c r="G151" s="230" t="s">
        <v>198</v>
      </c>
      <c r="H151" s="231">
        <v>50</v>
      </c>
      <c r="I151" s="232"/>
      <c r="J151" s="233">
        <f>ROUND(I151*H151,2)</f>
        <v>0</v>
      </c>
      <c r="K151" s="229" t="s">
        <v>1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284</v>
      </c>
      <c r="AT151" s="238" t="s">
        <v>167</v>
      </c>
      <c r="AU151" s="238" t="s">
        <v>85</v>
      </c>
      <c r="AY151" s="18" t="s">
        <v>165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85</v>
      </c>
      <c r="BK151" s="239">
        <f>ROUND(I151*H151,2)</f>
        <v>0</v>
      </c>
      <c r="BL151" s="18" t="s">
        <v>284</v>
      </c>
      <c r="BM151" s="238" t="s">
        <v>396</v>
      </c>
    </row>
    <row r="152" s="2" customFormat="1">
      <c r="A152" s="39"/>
      <c r="B152" s="40"/>
      <c r="C152" s="41"/>
      <c r="D152" s="242" t="s">
        <v>770</v>
      </c>
      <c r="E152" s="41"/>
      <c r="F152" s="294" t="s">
        <v>1646</v>
      </c>
      <c r="G152" s="41"/>
      <c r="H152" s="41"/>
      <c r="I152" s="295"/>
      <c r="J152" s="41"/>
      <c r="K152" s="41"/>
      <c r="L152" s="45"/>
      <c r="M152" s="296"/>
      <c r="N152" s="297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770</v>
      </c>
      <c r="AU152" s="18" t="s">
        <v>85</v>
      </c>
    </row>
    <row r="153" s="2" customFormat="1" ht="24.15" customHeight="1">
      <c r="A153" s="39"/>
      <c r="B153" s="40"/>
      <c r="C153" s="227" t="s">
        <v>8</v>
      </c>
      <c r="D153" s="227" t="s">
        <v>167</v>
      </c>
      <c r="E153" s="228" t="s">
        <v>1647</v>
      </c>
      <c r="F153" s="229" t="s">
        <v>1648</v>
      </c>
      <c r="G153" s="230" t="s">
        <v>198</v>
      </c>
      <c r="H153" s="231">
        <v>50</v>
      </c>
      <c r="I153" s="232"/>
      <c r="J153" s="233">
        <f>ROUND(I153*H153,2)</f>
        <v>0</v>
      </c>
      <c r="K153" s="229" t="s">
        <v>1</v>
      </c>
      <c r="L153" s="45"/>
      <c r="M153" s="234" t="s">
        <v>1</v>
      </c>
      <c r="N153" s="235" t="s">
        <v>43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284</v>
      </c>
      <c r="AT153" s="238" t="s">
        <v>167</v>
      </c>
      <c r="AU153" s="238" t="s">
        <v>85</v>
      </c>
      <c r="AY153" s="18" t="s">
        <v>165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85</v>
      </c>
      <c r="BK153" s="239">
        <f>ROUND(I153*H153,2)</f>
        <v>0</v>
      </c>
      <c r="BL153" s="18" t="s">
        <v>284</v>
      </c>
      <c r="BM153" s="238" t="s">
        <v>421</v>
      </c>
    </row>
    <row r="154" s="2" customFormat="1" ht="33" customHeight="1">
      <c r="A154" s="39"/>
      <c r="B154" s="40"/>
      <c r="C154" s="227" t="s">
        <v>284</v>
      </c>
      <c r="D154" s="227" t="s">
        <v>167</v>
      </c>
      <c r="E154" s="228" t="s">
        <v>1649</v>
      </c>
      <c r="F154" s="229" t="s">
        <v>1650</v>
      </c>
      <c r="G154" s="230" t="s">
        <v>385</v>
      </c>
      <c r="H154" s="231">
        <v>80</v>
      </c>
      <c r="I154" s="232"/>
      <c r="J154" s="233">
        <f>ROUND(I154*H154,2)</f>
        <v>0</v>
      </c>
      <c r="K154" s="229" t="s">
        <v>1</v>
      </c>
      <c r="L154" s="45"/>
      <c r="M154" s="234" t="s">
        <v>1</v>
      </c>
      <c r="N154" s="235" t="s">
        <v>43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284</v>
      </c>
      <c r="AT154" s="238" t="s">
        <v>167</v>
      </c>
      <c r="AU154" s="238" t="s">
        <v>85</v>
      </c>
      <c r="AY154" s="18" t="s">
        <v>165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284</v>
      </c>
      <c r="BM154" s="238" t="s">
        <v>444</v>
      </c>
    </row>
    <row r="155" s="2" customFormat="1" ht="37.8" customHeight="1">
      <c r="A155" s="39"/>
      <c r="B155" s="40"/>
      <c r="C155" s="227" t="s">
        <v>294</v>
      </c>
      <c r="D155" s="227" t="s">
        <v>167</v>
      </c>
      <c r="E155" s="228" t="s">
        <v>1651</v>
      </c>
      <c r="F155" s="229" t="s">
        <v>1652</v>
      </c>
      <c r="G155" s="230" t="s">
        <v>385</v>
      </c>
      <c r="H155" s="231">
        <v>39</v>
      </c>
      <c r="I155" s="232"/>
      <c r="J155" s="233">
        <f>ROUND(I155*H155,2)</f>
        <v>0</v>
      </c>
      <c r="K155" s="229" t="s">
        <v>1</v>
      </c>
      <c r="L155" s="45"/>
      <c r="M155" s="234" t="s">
        <v>1</v>
      </c>
      <c r="N155" s="235" t="s">
        <v>43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284</v>
      </c>
      <c r="AT155" s="238" t="s">
        <v>167</v>
      </c>
      <c r="AU155" s="238" t="s">
        <v>85</v>
      </c>
      <c r="AY155" s="18" t="s">
        <v>165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85</v>
      </c>
      <c r="BK155" s="239">
        <f>ROUND(I155*H155,2)</f>
        <v>0</v>
      </c>
      <c r="BL155" s="18" t="s">
        <v>284</v>
      </c>
      <c r="BM155" s="238" t="s">
        <v>453</v>
      </c>
    </row>
    <row r="156" s="2" customFormat="1" ht="37.8" customHeight="1">
      <c r="A156" s="39"/>
      <c r="B156" s="40"/>
      <c r="C156" s="227" t="s">
        <v>299</v>
      </c>
      <c r="D156" s="227" t="s">
        <v>167</v>
      </c>
      <c r="E156" s="228" t="s">
        <v>1653</v>
      </c>
      <c r="F156" s="229" t="s">
        <v>1654</v>
      </c>
      <c r="G156" s="230" t="s">
        <v>302</v>
      </c>
      <c r="H156" s="231">
        <v>50</v>
      </c>
      <c r="I156" s="232"/>
      <c r="J156" s="233">
        <f>ROUND(I156*H156,2)</f>
        <v>0</v>
      </c>
      <c r="K156" s="229" t="s">
        <v>1</v>
      </c>
      <c r="L156" s="45"/>
      <c r="M156" s="234" t="s">
        <v>1</v>
      </c>
      <c r="N156" s="235" t="s">
        <v>43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284</v>
      </c>
      <c r="AT156" s="238" t="s">
        <v>167</v>
      </c>
      <c r="AU156" s="238" t="s">
        <v>85</v>
      </c>
      <c r="AY156" s="18" t="s">
        <v>165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85</v>
      </c>
      <c r="BK156" s="239">
        <f>ROUND(I156*H156,2)</f>
        <v>0</v>
      </c>
      <c r="BL156" s="18" t="s">
        <v>284</v>
      </c>
      <c r="BM156" s="238" t="s">
        <v>471</v>
      </c>
    </row>
    <row r="157" s="2" customFormat="1" ht="49.05" customHeight="1">
      <c r="A157" s="39"/>
      <c r="B157" s="40"/>
      <c r="C157" s="227" t="s">
        <v>308</v>
      </c>
      <c r="D157" s="227" t="s">
        <v>167</v>
      </c>
      <c r="E157" s="228" t="s">
        <v>1655</v>
      </c>
      <c r="F157" s="229" t="s">
        <v>1656</v>
      </c>
      <c r="G157" s="230" t="s">
        <v>198</v>
      </c>
      <c r="H157" s="231">
        <v>25</v>
      </c>
      <c r="I157" s="232"/>
      <c r="J157" s="233">
        <f>ROUND(I157*H157,2)</f>
        <v>0</v>
      </c>
      <c r="K157" s="229" t="s">
        <v>1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284</v>
      </c>
      <c r="AT157" s="238" t="s">
        <v>167</v>
      </c>
      <c r="AU157" s="238" t="s">
        <v>85</v>
      </c>
      <c r="AY157" s="18" t="s">
        <v>165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284</v>
      </c>
      <c r="BM157" s="238" t="s">
        <v>480</v>
      </c>
    </row>
    <row r="158" s="2" customFormat="1" ht="49.05" customHeight="1">
      <c r="A158" s="39"/>
      <c r="B158" s="40"/>
      <c r="C158" s="227" t="s">
        <v>316</v>
      </c>
      <c r="D158" s="227" t="s">
        <v>167</v>
      </c>
      <c r="E158" s="228" t="s">
        <v>1657</v>
      </c>
      <c r="F158" s="229" t="s">
        <v>1658</v>
      </c>
      <c r="G158" s="230" t="s">
        <v>198</v>
      </c>
      <c r="H158" s="231">
        <v>25</v>
      </c>
      <c r="I158" s="232"/>
      <c r="J158" s="233">
        <f>ROUND(I158*H158,2)</f>
        <v>0</v>
      </c>
      <c r="K158" s="229" t="s">
        <v>1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284</v>
      </c>
      <c r="AT158" s="238" t="s">
        <v>167</v>
      </c>
      <c r="AU158" s="238" t="s">
        <v>85</v>
      </c>
      <c r="AY158" s="18" t="s">
        <v>165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284</v>
      </c>
      <c r="BM158" s="238" t="s">
        <v>497</v>
      </c>
    </row>
    <row r="159" s="2" customFormat="1" ht="24.15" customHeight="1">
      <c r="A159" s="39"/>
      <c r="B159" s="40"/>
      <c r="C159" s="227" t="s">
        <v>7</v>
      </c>
      <c r="D159" s="227" t="s">
        <v>167</v>
      </c>
      <c r="E159" s="228" t="s">
        <v>1659</v>
      </c>
      <c r="F159" s="229" t="s">
        <v>1660</v>
      </c>
      <c r="G159" s="230" t="s">
        <v>702</v>
      </c>
      <c r="H159" s="231">
        <v>0.218</v>
      </c>
      <c r="I159" s="232"/>
      <c r="J159" s="233">
        <f>ROUND(I159*H159,2)</f>
        <v>0</v>
      </c>
      <c r="K159" s="229" t="s">
        <v>1</v>
      </c>
      <c r="L159" s="45"/>
      <c r="M159" s="234" t="s">
        <v>1</v>
      </c>
      <c r="N159" s="235" t="s">
        <v>43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284</v>
      </c>
      <c r="AT159" s="238" t="s">
        <v>167</v>
      </c>
      <c r="AU159" s="238" t="s">
        <v>85</v>
      </c>
      <c r="AY159" s="18" t="s">
        <v>165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85</v>
      </c>
      <c r="BK159" s="239">
        <f>ROUND(I159*H159,2)</f>
        <v>0</v>
      </c>
      <c r="BL159" s="18" t="s">
        <v>284</v>
      </c>
      <c r="BM159" s="238" t="s">
        <v>506</v>
      </c>
    </row>
    <row r="160" s="2" customFormat="1">
      <c r="A160" s="39"/>
      <c r="B160" s="40"/>
      <c r="C160" s="41"/>
      <c r="D160" s="242" t="s">
        <v>770</v>
      </c>
      <c r="E160" s="41"/>
      <c r="F160" s="294" t="s">
        <v>1362</v>
      </c>
      <c r="G160" s="41"/>
      <c r="H160" s="41"/>
      <c r="I160" s="295"/>
      <c r="J160" s="41"/>
      <c r="K160" s="41"/>
      <c r="L160" s="45"/>
      <c r="M160" s="296"/>
      <c r="N160" s="297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770</v>
      </c>
      <c r="AU160" s="18" t="s">
        <v>85</v>
      </c>
    </row>
    <row r="161" s="12" customFormat="1" ht="25.92" customHeight="1">
      <c r="A161" s="12"/>
      <c r="B161" s="211"/>
      <c r="C161" s="212"/>
      <c r="D161" s="213" t="s">
        <v>77</v>
      </c>
      <c r="E161" s="214" t="s">
        <v>888</v>
      </c>
      <c r="F161" s="214" t="s">
        <v>1661</v>
      </c>
      <c r="G161" s="212"/>
      <c r="H161" s="212"/>
      <c r="I161" s="215"/>
      <c r="J161" s="216">
        <f>BK161</f>
        <v>0</v>
      </c>
      <c r="K161" s="212"/>
      <c r="L161" s="217"/>
      <c r="M161" s="218"/>
      <c r="N161" s="219"/>
      <c r="O161" s="219"/>
      <c r="P161" s="220">
        <f>SUM(P162:P172)</f>
        <v>0</v>
      </c>
      <c r="Q161" s="219"/>
      <c r="R161" s="220">
        <f>SUM(R162:R172)</f>
        <v>0</v>
      </c>
      <c r="S161" s="219"/>
      <c r="T161" s="221">
        <f>SUM(T162:T172)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2" t="s">
        <v>87</v>
      </c>
      <c r="AT161" s="223" t="s">
        <v>77</v>
      </c>
      <c r="AU161" s="223" t="s">
        <v>78</v>
      </c>
      <c r="AY161" s="222" t="s">
        <v>165</v>
      </c>
      <c r="BK161" s="224">
        <f>SUM(BK162:BK172)</f>
        <v>0</v>
      </c>
    </row>
    <row r="162" s="2" customFormat="1" ht="24.15" customHeight="1">
      <c r="A162" s="39"/>
      <c r="B162" s="40"/>
      <c r="C162" s="227" t="s">
        <v>326</v>
      </c>
      <c r="D162" s="227" t="s">
        <v>167</v>
      </c>
      <c r="E162" s="228" t="s">
        <v>1662</v>
      </c>
      <c r="F162" s="229" t="s">
        <v>1663</v>
      </c>
      <c r="G162" s="230" t="s">
        <v>385</v>
      </c>
      <c r="H162" s="231">
        <v>4</v>
      </c>
      <c r="I162" s="232"/>
      <c r="J162" s="233">
        <f>ROUND(I162*H162,2)</f>
        <v>0</v>
      </c>
      <c r="K162" s="229" t="s">
        <v>1</v>
      </c>
      <c r="L162" s="45"/>
      <c r="M162" s="234" t="s">
        <v>1</v>
      </c>
      <c r="N162" s="235" t="s">
        <v>43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284</v>
      </c>
      <c r="AT162" s="238" t="s">
        <v>167</v>
      </c>
      <c r="AU162" s="238" t="s">
        <v>85</v>
      </c>
      <c r="AY162" s="18" t="s">
        <v>165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85</v>
      </c>
      <c r="BK162" s="239">
        <f>ROUND(I162*H162,2)</f>
        <v>0</v>
      </c>
      <c r="BL162" s="18" t="s">
        <v>284</v>
      </c>
      <c r="BM162" s="238" t="s">
        <v>514</v>
      </c>
    </row>
    <row r="163" s="2" customFormat="1" ht="24.15" customHeight="1">
      <c r="A163" s="39"/>
      <c r="B163" s="40"/>
      <c r="C163" s="227" t="s">
        <v>334</v>
      </c>
      <c r="D163" s="227" t="s">
        <v>167</v>
      </c>
      <c r="E163" s="228" t="s">
        <v>1664</v>
      </c>
      <c r="F163" s="229" t="s">
        <v>1665</v>
      </c>
      <c r="G163" s="230" t="s">
        <v>302</v>
      </c>
      <c r="H163" s="231">
        <v>16</v>
      </c>
      <c r="I163" s="232"/>
      <c r="J163" s="233">
        <f>ROUND(I163*H163,2)</f>
        <v>0</v>
      </c>
      <c r="K163" s="229" t="s">
        <v>1</v>
      </c>
      <c r="L163" s="45"/>
      <c r="M163" s="234" t="s">
        <v>1</v>
      </c>
      <c r="N163" s="235" t="s">
        <v>43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284</v>
      </c>
      <c r="AT163" s="238" t="s">
        <v>167</v>
      </c>
      <c r="AU163" s="238" t="s">
        <v>85</v>
      </c>
      <c r="AY163" s="18" t="s">
        <v>165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284</v>
      </c>
      <c r="BM163" s="238" t="s">
        <v>524</v>
      </c>
    </row>
    <row r="164" s="2" customFormat="1">
      <c r="A164" s="39"/>
      <c r="B164" s="40"/>
      <c r="C164" s="41"/>
      <c r="D164" s="242" t="s">
        <v>770</v>
      </c>
      <c r="E164" s="41"/>
      <c r="F164" s="294" t="s">
        <v>1666</v>
      </c>
      <c r="G164" s="41"/>
      <c r="H164" s="41"/>
      <c r="I164" s="295"/>
      <c r="J164" s="41"/>
      <c r="K164" s="41"/>
      <c r="L164" s="45"/>
      <c r="M164" s="296"/>
      <c r="N164" s="297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770</v>
      </c>
      <c r="AU164" s="18" t="s">
        <v>85</v>
      </c>
    </row>
    <row r="165" s="2" customFormat="1" ht="24.15" customHeight="1">
      <c r="A165" s="39"/>
      <c r="B165" s="40"/>
      <c r="C165" s="227" t="s">
        <v>339</v>
      </c>
      <c r="D165" s="227" t="s">
        <v>167</v>
      </c>
      <c r="E165" s="228" t="s">
        <v>1667</v>
      </c>
      <c r="F165" s="229" t="s">
        <v>1668</v>
      </c>
      <c r="G165" s="230" t="s">
        <v>302</v>
      </c>
      <c r="H165" s="231">
        <v>4</v>
      </c>
      <c r="I165" s="232"/>
      <c r="J165" s="233">
        <f>ROUND(I165*H165,2)</f>
        <v>0</v>
      </c>
      <c r="K165" s="229" t="s">
        <v>1</v>
      </c>
      <c r="L165" s="45"/>
      <c r="M165" s="234" t="s">
        <v>1</v>
      </c>
      <c r="N165" s="235" t="s">
        <v>43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284</v>
      </c>
      <c r="AT165" s="238" t="s">
        <v>167</v>
      </c>
      <c r="AU165" s="238" t="s">
        <v>85</v>
      </c>
      <c r="AY165" s="18" t="s">
        <v>165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85</v>
      </c>
      <c r="BK165" s="239">
        <f>ROUND(I165*H165,2)</f>
        <v>0</v>
      </c>
      <c r="BL165" s="18" t="s">
        <v>284</v>
      </c>
      <c r="BM165" s="238" t="s">
        <v>534</v>
      </c>
    </row>
    <row r="166" s="2" customFormat="1">
      <c r="A166" s="39"/>
      <c r="B166" s="40"/>
      <c r="C166" s="41"/>
      <c r="D166" s="242" t="s">
        <v>770</v>
      </c>
      <c r="E166" s="41"/>
      <c r="F166" s="294" t="s">
        <v>1666</v>
      </c>
      <c r="G166" s="41"/>
      <c r="H166" s="41"/>
      <c r="I166" s="295"/>
      <c r="J166" s="41"/>
      <c r="K166" s="41"/>
      <c r="L166" s="45"/>
      <c r="M166" s="296"/>
      <c r="N166" s="297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770</v>
      </c>
      <c r="AU166" s="18" t="s">
        <v>85</v>
      </c>
    </row>
    <row r="167" s="2" customFormat="1" ht="24.15" customHeight="1">
      <c r="A167" s="39"/>
      <c r="B167" s="40"/>
      <c r="C167" s="227" t="s">
        <v>377</v>
      </c>
      <c r="D167" s="227" t="s">
        <v>167</v>
      </c>
      <c r="E167" s="228" t="s">
        <v>1669</v>
      </c>
      <c r="F167" s="229" t="s">
        <v>1670</v>
      </c>
      <c r="G167" s="230" t="s">
        <v>385</v>
      </c>
      <c r="H167" s="231">
        <v>6</v>
      </c>
      <c r="I167" s="232"/>
      <c r="J167" s="233">
        <f>ROUND(I167*H167,2)</f>
        <v>0</v>
      </c>
      <c r="K167" s="229" t="s">
        <v>1</v>
      </c>
      <c r="L167" s="45"/>
      <c r="M167" s="234" t="s">
        <v>1</v>
      </c>
      <c r="N167" s="235" t="s">
        <v>43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284</v>
      </c>
      <c r="AT167" s="238" t="s">
        <v>167</v>
      </c>
      <c r="AU167" s="238" t="s">
        <v>85</v>
      </c>
      <c r="AY167" s="18" t="s">
        <v>165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85</v>
      </c>
      <c r="BK167" s="239">
        <f>ROUND(I167*H167,2)</f>
        <v>0</v>
      </c>
      <c r="BL167" s="18" t="s">
        <v>284</v>
      </c>
      <c r="BM167" s="238" t="s">
        <v>543</v>
      </c>
    </row>
    <row r="168" s="2" customFormat="1">
      <c r="A168" s="39"/>
      <c r="B168" s="40"/>
      <c r="C168" s="41"/>
      <c r="D168" s="242" t="s">
        <v>770</v>
      </c>
      <c r="E168" s="41"/>
      <c r="F168" s="294" t="s">
        <v>1671</v>
      </c>
      <c r="G168" s="41"/>
      <c r="H168" s="41"/>
      <c r="I168" s="295"/>
      <c r="J168" s="41"/>
      <c r="K168" s="41"/>
      <c r="L168" s="45"/>
      <c r="M168" s="296"/>
      <c r="N168" s="297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770</v>
      </c>
      <c r="AU168" s="18" t="s">
        <v>85</v>
      </c>
    </row>
    <row r="169" s="2" customFormat="1" ht="24.15" customHeight="1">
      <c r="A169" s="39"/>
      <c r="B169" s="40"/>
      <c r="C169" s="227" t="s">
        <v>382</v>
      </c>
      <c r="D169" s="227" t="s">
        <v>167</v>
      </c>
      <c r="E169" s="228" t="s">
        <v>1672</v>
      </c>
      <c r="F169" s="229" t="s">
        <v>1673</v>
      </c>
      <c r="G169" s="230" t="s">
        <v>302</v>
      </c>
      <c r="H169" s="231">
        <v>20</v>
      </c>
      <c r="I169" s="232"/>
      <c r="J169" s="233">
        <f>ROUND(I169*H169,2)</f>
        <v>0</v>
      </c>
      <c r="K169" s="229" t="s">
        <v>1</v>
      </c>
      <c r="L169" s="45"/>
      <c r="M169" s="234" t="s">
        <v>1</v>
      </c>
      <c r="N169" s="235" t="s">
        <v>43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284</v>
      </c>
      <c r="AT169" s="238" t="s">
        <v>167</v>
      </c>
      <c r="AU169" s="238" t="s">
        <v>85</v>
      </c>
      <c r="AY169" s="18" t="s">
        <v>165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85</v>
      </c>
      <c r="BK169" s="239">
        <f>ROUND(I169*H169,2)</f>
        <v>0</v>
      </c>
      <c r="BL169" s="18" t="s">
        <v>284</v>
      </c>
      <c r="BM169" s="238" t="s">
        <v>554</v>
      </c>
    </row>
    <row r="170" s="2" customFormat="1" ht="33" customHeight="1">
      <c r="A170" s="39"/>
      <c r="B170" s="40"/>
      <c r="C170" s="227" t="s">
        <v>390</v>
      </c>
      <c r="D170" s="227" t="s">
        <v>167</v>
      </c>
      <c r="E170" s="228" t="s">
        <v>1674</v>
      </c>
      <c r="F170" s="229" t="s">
        <v>1675</v>
      </c>
      <c r="G170" s="230" t="s">
        <v>385</v>
      </c>
      <c r="H170" s="231">
        <v>6</v>
      </c>
      <c r="I170" s="232"/>
      <c r="J170" s="233">
        <f>ROUND(I170*H170,2)</f>
        <v>0</v>
      </c>
      <c r="K170" s="229" t="s">
        <v>1</v>
      </c>
      <c r="L170" s="45"/>
      <c r="M170" s="234" t="s">
        <v>1</v>
      </c>
      <c r="N170" s="235" t="s">
        <v>43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284</v>
      </c>
      <c r="AT170" s="238" t="s">
        <v>167</v>
      </c>
      <c r="AU170" s="238" t="s">
        <v>85</v>
      </c>
      <c r="AY170" s="18" t="s">
        <v>165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284</v>
      </c>
      <c r="BM170" s="238" t="s">
        <v>587</v>
      </c>
    </row>
    <row r="171" s="2" customFormat="1" ht="24.15" customHeight="1">
      <c r="A171" s="39"/>
      <c r="B171" s="40"/>
      <c r="C171" s="227" t="s">
        <v>396</v>
      </c>
      <c r="D171" s="227" t="s">
        <v>167</v>
      </c>
      <c r="E171" s="228" t="s">
        <v>1676</v>
      </c>
      <c r="F171" s="229" t="s">
        <v>1677</v>
      </c>
      <c r="G171" s="230" t="s">
        <v>702</v>
      </c>
      <c r="H171" s="231">
        <v>0.24099999999999999</v>
      </c>
      <c r="I171" s="232"/>
      <c r="J171" s="233">
        <f>ROUND(I171*H171,2)</f>
        <v>0</v>
      </c>
      <c r="K171" s="229" t="s">
        <v>1</v>
      </c>
      <c r="L171" s="45"/>
      <c r="M171" s="234" t="s">
        <v>1</v>
      </c>
      <c r="N171" s="235" t="s">
        <v>43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284</v>
      </c>
      <c r="AT171" s="238" t="s">
        <v>167</v>
      </c>
      <c r="AU171" s="238" t="s">
        <v>85</v>
      </c>
      <c r="AY171" s="18" t="s">
        <v>165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85</v>
      </c>
      <c r="BK171" s="239">
        <f>ROUND(I171*H171,2)</f>
        <v>0</v>
      </c>
      <c r="BL171" s="18" t="s">
        <v>284</v>
      </c>
      <c r="BM171" s="238" t="s">
        <v>636</v>
      </c>
    </row>
    <row r="172" s="2" customFormat="1">
      <c r="A172" s="39"/>
      <c r="B172" s="40"/>
      <c r="C172" s="41"/>
      <c r="D172" s="242" t="s">
        <v>770</v>
      </c>
      <c r="E172" s="41"/>
      <c r="F172" s="294" t="s">
        <v>1678</v>
      </c>
      <c r="G172" s="41"/>
      <c r="H172" s="41"/>
      <c r="I172" s="295"/>
      <c r="J172" s="41"/>
      <c r="K172" s="41"/>
      <c r="L172" s="45"/>
      <c r="M172" s="296"/>
      <c r="N172" s="297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770</v>
      </c>
      <c r="AU172" s="18" t="s">
        <v>85</v>
      </c>
    </row>
    <row r="173" s="12" customFormat="1" ht="25.92" customHeight="1">
      <c r="A173" s="12"/>
      <c r="B173" s="211"/>
      <c r="C173" s="212"/>
      <c r="D173" s="213" t="s">
        <v>77</v>
      </c>
      <c r="E173" s="214" t="s">
        <v>1679</v>
      </c>
      <c r="F173" s="214" t="s">
        <v>97</v>
      </c>
      <c r="G173" s="212"/>
      <c r="H173" s="212"/>
      <c r="I173" s="215"/>
      <c r="J173" s="216">
        <f>BK173</f>
        <v>0</v>
      </c>
      <c r="K173" s="212"/>
      <c r="L173" s="217"/>
      <c r="M173" s="218"/>
      <c r="N173" s="219"/>
      <c r="O173" s="219"/>
      <c r="P173" s="220">
        <f>SUM(P174:P269)</f>
        <v>0</v>
      </c>
      <c r="Q173" s="219"/>
      <c r="R173" s="220">
        <f>SUM(R174:R269)</f>
        <v>0</v>
      </c>
      <c r="S173" s="219"/>
      <c r="T173" s="221">
        <f>SUM(T174:T269)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2" t="s">
        <v>85</v>
      </c>
      <c r="AT173" s="223" t="s">
        <v>77</v>
      </c>
      <c r="AU173" s="223" t="s">
        <v>78</v>
      </c>
      <c r="AY173" s="222" t="s">
        <v>165</v>
      </c>
      <c r="BK173" s="224">
        <f>SUM(BK174:BK269)</f>
        <v>0</v>
      </c>
    </row>
    <row r="174" s="2" customFormat="1" ht="24.15" customHeight="1">
      <c r="A174" s="39"/>
      <c r="B174" s="40"/>
      <c r="C174" s="227" t="s">
        <v>408</v>
      </c>
      <c r="D174" s="227" t="s">
        <v>167</v>
      </c>
      <c r="E174" s="228" t="s">
        <v>1680</v>
      </c>
      <c r="F174" s="229" t="s">
        <v>1681</v>
      </c>
      <c r="G174" s="230" t="s">
        <v>302</v>
      </c>
      <c r="H174" s="231">
        <v>6</v>
      </c>
      <c r="I174" s="232"/>
      <c r="J174" s="233">
        <f>ROUND(I174*H174,2)</f>
        <v>0</v>
      </c>
      <c r="K174" s="229" t="s">
        <v>1</v>
      </c>
      <c r="L174" s="45"/>
      <c r="M174" s="234" t="s">
        <v>1</v>
      </c>
      <c r="N174" s="235" t="s">
        <v>43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172</v>
      </c>
      <c r="AT174" s="238" t="s">
        <v>167</v>
      </c>
      <c r="AU174" s="238" t="s">
        <v>85</v>
      </c>
      <c r="AY174" s="18" t="s">
        <v>165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85</v>
      </c>
      <c r="BK174" s="239">
        <f>ROUND(I174*H174,2)</f>
        <v>0</v>
      </c>
      <c r="BL174" s="18" t="s">
        <v>172</v>
      </c>
      <c r="BM174" s="238" t="s">
        <v>681</v>
      </c>
    </row>
    <row r="175" s="2" customFormat="1" ht="24.15" customHeight="1">
      <c r="A175" s="39"/>
      <c r="B175" s="40"/>
      <c r="C175" s="227" t="s">
        <v>421</v>
      </c>
      <c r="D175" s="227" t="s">
        <v>167</v>
      </c>
      <c r="E175" s="228" t="s">
        <v>1682</v>
      </c>
      <c r="F175" s="229" t="s">
        <v>1683</v>
      </c>
      <c r="G175" s="230" t="s">
        <v>302</v>
      </c>
      <c r="H175" s="231">
        <v>33</v>
      </c>
      <c r="I175" s="232"/>
      <c r="J175" s="233">
        <f>ROUND(I175*H175,2)</f>
        <v>0</v>
      </c>
      <c r="K175" s="229" t="s">
        <v>1</v>
      </c>
      <c r="L175" s="45"/>
      <c r="M175" s="234" t="s">
        <v>1</v>
      </c>
      <c r="N175" s="235" t="s">
        <v>43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172</v>
      </c>
      <c r="AT175" s="238" t="s">
        <v>167</v>
      </c>
      <c r="AU175" s="238" t="s">
        <v>85</v>
      </c>
      <c r="AY175" s="18" t="s">
        <v>165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172</v>
      </c>
      <c r="BM175" s="238" t="s">
        <v>689</v>
      </c>
    </row>
    <row r="176" s="2" customFormat="1" ht="24.15" customHeight="1">
      <c r="A176" s="39"/>
      <c r="B176" s="40"/>
      <c r="C176" s="227" t="s">
        <v>426</v>
      </c>
      <c r="D176" s="227" t="s">
        <v>167</v>
      </c>
      <c r="E176" s="228" t="s">
        <v>1684</v>
      </c>
      <c r="F176" s="229" t="s">
        <v>1685</v>
      </c>
      <c r="G176" s="230" t="s">
        <v>302</v>
      </c>
      <c r="H176" s="231">
        <v>54</v>
      </c>
      <c r="I176" s="232"/>
      <c r="J176" s="233">
        <f>ROUND(I176*H176,2)</f>
        <v>0</v>
      </c>
      <c r="K176" s="229" t="s">
        <v>1</v>
      </c>
      <c r="L176" s="45"/>
      <c r="M176" s="234" t="s">
        <v>1</v>
      </c>
      <c r="N176" s="235" t="s">
        <v>43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172</v>
      </c>
      <c r="AT176" s="238" t="s">
        <v>167</v>
      </c>
      <c r="AU176" s="238" t="s">
        <v>85</v>
      </c>
      <c r="AY176" s="18" t="s">
        <v>165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85</v>
      </c>
      <c r="BK176" s="239">
        <f>ROUND(I176*H176,2)</f>
        <v>0</v>
      </c>
      <c r="BL176" s="18" t="s">
        <v>172</v>
      </c>
      <c r="BM176" s="238" t="s">
        <v>699</v>
      </c>
    </row>
    <row r="177" s="2" customFormat="1" ht="24.15" customHeight="1">
      <c r="A177" s="39"/>
      <c r="B177" s="40"/>
      <c r="C177" s="227" t="s">
        <v>444</v>
      </c>
      <c r="D177" s="227" t="s">
        <v>167</v>
      </c>
      <c r="E177" s="228" t="s">
        <v>1686</v>
      </c>
      <c r="F177" s="229" t="s">
        <v>1687</v>
      </c>
      <c r="G177" s="230" t="s">
        <v>302</v>
      </c>
      <c r="H177" s="231">
        <v>108</v>
      </c>
      <c r="I177" s="232"/>
      <c r="J177" s="233">
        <f>ROUND(I177*H177,2)</f>
        <v>0</v>
      </c>
      <c r="K177" s="229" t="s">
        <v>1</v>
      </c>
      <c r="L177" s="45"/>
      <c r="M177" s="234" t="s">
        <v>1</v>
      </c>
      <c r="N177" s="235" t="s">
        <v>43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172</v>
      </c>
      <c r="AT177" s="238" t="s">
        <v>167</v>
      </c>
      <c r="AU177" s="238" t="s">
        <v>85</v>
      </c>
      <c r="AY177" s="18" t="s">
        <v>165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85</v>
      </c>
      <c r="BK177" s="239">
        <f>ROUND(I177*H177,2)</f>
        <v>0</v>
      </c>
      <c r="BL177" s="18" t="s">
        <v>172</v>
      </c>
      <c r="BM177" s="238" t="s">
        <v>708</v>
      </c>
    </row>
    <row r="178" s="2" customFormat="1" ht="55.5" customHeight="1">
      <c r="A178" s="39"/>
      <c r="B178" s="40"/>
      <c r="C178" s="227" t="s">
        <v>449</v>
      </c>
      <c r="D178" s="227" t="s">
        <v>167</v>
      </c>
      <c r="E178" s="228" t="s">
        <v>1688</v>
      </c>
      <c r="F178" s="229" t="s">
        <v>1689</v>
      </c>
      <c r="G178" s="230" t="s">
        <v>302</v>
      </c>
      <c r="H178" s="231">
        <v>54</v>
      </c>
      <c r="I178" s="232"/>
      <c r="J178" s="233">
        <f>ROUND(I178*H178,2)</f>
        <v>0</v>
      </c>
      <c r="K178" s="229" t="s">
        <v>1</v>
      </c>
      <c r="L178" s="45"/>
      <c r="M178" s="234" t="s">
        <v>1</v>
      </c>
      <c r="N178" s="235" t="s">
        <v>43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172</v>
      </c>
      <c r="AT178" s="238" t="s">
        <v>167</v>
      </c>
      <c r="AU178" s="238" t="s">
        <v>85</v>
      </c>
      <c r="AY178" s="18" t="s">
        <v>165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85</v>
      </c>
      <c r="BK178" s="239">
        <f>ROUND(I178*H178,2)</f>
        <v>0</v>
      </c>
      <c r="BL178" s="18" t="s">
        <v>172</v>
      </c>
      <c r="BM178" s="238" t="s">
        <v>719</v>
      </c>
    </row>
    <row r="179" s="2" customFormat="1" ht="24.15" customHeight="1">
      <c r="A179" s="39"/>
      <c r="B179" s="40"/>
      <c r="C179" s="227" t="s">
        <v>453</v>
      </c>
      <c r="D179" s="227" t="s">
        <v>167</v>
      </c>
      <c r="E179" s="228" t="s">
        <v>1690</v>
      </c>
      <c r="F179" s="229" t="s">
        <v>1691</v>
      </c>
      <c r="G179" s="230" t="s">
        <v>385</v>
      </c>
      <c r="H179" s="231">
        <v>4</v>
      </c>
      <c r="I179" s="232"/>
      <c r="J179" s="233">
        <f>ROUND(I179*H179,2)</f>
        <v>0</v>
      </c>
      <c r="K179" s="229" t="s">
        <v>1</v>
      </c>
      <c r="L179" s="45"/>
      <c r="M179" s="234" t="s">
        <v>1</v>
      </c>
      <c r="N179" s="235" t="s">
        <v>43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172</v>
      </c>
      <c r="AT179" s="238" t="s">
        <v>167</v>
      </c>
      <c r="AU179" s="238" t="s">
        <v>85</v>
      </c>
      <c r="AY179" s="18" t="s">
        <v>165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85</v>
      </c>
      <c r="BK179" s="239">
        <f>ROUND(I179*H179,2)</f>
        <v>0</v>
      </c>
      <c r="BL179" s="18" t="s">
        <v>172</v>
      </c>
      <c r="BM179" s="238" t="s">
        <v>730</v>
      </c>
    </row>
    <row r="180" s="2" customFormat="1" ht="37.8" customHeight="1">
      <c r="A180" s="39"/>
      <c r="B180" s="40"/>
      <c r="C180" s="227" t="s">
        <v>458</v>
      </c>
      <c r="D180" s="227" t="s">
        <v>167</v>
      </c>
      <c r="E180" s="228" t="s">
        <v>1692</v>
      </c>
      <c r="F180" s="229" t="s">
        <v>1693</v>
      </c>
      <c r="G180" s="230" t="s">
        <v>385</v>
      </c>
      <c r="H180" s="231">
        <v>6</v>
      </c>
      <c r="I180" s="232"/>
      <c r="J180" s="233">
        <f>ROUND(I180*H180,2)</f>
        <v>0</v>
      </c>
      <c r="K180" s="229" t="s">
        <v>1</v>
      </c>
      <c r="L180" s="45"/>
      <c r="M180" s="234" t="s">
        <v>1</v>
      </c>
      <c r="N180" s="235" t="s">
        <v>43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172</v>
      </c>
      <c r="AT180" s="238" t="s">
        <v>167</v>
      </c>
      <c r="AU180" s="238" t="s">
        <v>85</v>
      </c>
      <c r="AY180" s="18" t="s">
        <v>165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85</v>
      </c>
      <c r="BK180" s="239">
        <f>ROUND(I180*H180,2)</f>
        <v>0</v>
      </c>
      <c r="BL180" s="18" t="s">
        <v>172</v>
      </c>
      <c r="BM180" s="238" t="s">
        <v>744</v>
      </c>
    </row>
    <row r="181" s="2" customFormat="1" ht="24.15" customHeight="1">
      <c r="A181" s="39"/>
      <c r="B181" s="40"/>
      <c r="C181" s="227" t="s">
        <v>471</v>
      </c>
      <c r="D181" s="227" t="s">
        <v>167</v>
      </c>
      <c r="E181" s="228" t="s">
        <v>1694</v>
      </c>
      <c r="F181" s="229" t="s">
        <v>1695</v>
      </c>
      <c r="G181" s="230" t="s">
        <v>385</v>
      </c>
      <c r="H181" s="231">
        <v>3</v>
      </c>
      <c r="I181" s="232"/>
      <c r="J181" s="233">
        <f>ROUND(I181*H181,2)</f>
        <v>0</v>
      </c>
      <c r="K181" s="229" t="s">
        <v>1</v>
      </c>
      <c r="L181" s="45"/>
      <c r="M181" s="234" t="s">
        <v>1</v>
      </c>
      <c r="N181" s="235" t="s">
        <v>43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172</v>
      </c>
      <c r="AT181" s="238" t="s">
        <v>167</v>
      </c>
      <c r="AU181" s="238" t="s">
        <v>85</v>
      </c>
      <c r="AY181" s="18" t="s">
        <v>165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172</v>
      </c>
      <c r="BM181" s="238" t="s">
        <v>766</v>
      </c>
    </row>
    <row r="182" s="2" customFormat="1" ht="24.15" customHeight="1">
      <c r="A182" s="39"/>
      <c r="B182" s="40"/>
      <c r="C182" s="227" t="s">
        <v>475</v>
      </c>
      <c r="D182" s="227" t="s">
        <v>167</v>
      </c>
      <c r="E182" s="228" t="s">
        <v>1696</v>
      </c>
      <c r="F182" s="229" t="s">
        <v>1697</v>
      </c>
      <c r="G182" s="230" t="s">
        <v>385</v>
      </c>
      <c r="H182" s="231">
        <v>36</v>
      </c>
      <c r="I182" s="232"/>
      <c r="J182" s="233">
        <f>ROUND(I182*H182,2)</f>
        <v>0</v>
      </c>
      <c r="K182" s="229" t="s">
        <v>1</v>
      </c>
      <c r="L182" s="45"/>
      <c r="M182" s="234" t="s">
        <v>1</v>
      </c>
      <c r="N182" s="235" t="s">
        <v>43</v>
      </c>
      <c r="O182" s="92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172</v>
      </c>
      <c r="AT182" s="238" t="s">
        <v>167</v>
      </c>
      <c r="AU182" s="238" t="s">
        <v>85</v>
      </c>
      <c r="AY182" s="18" t="s">
        <v>165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85</v>
      </c>
      <c r="BK182" s="239">
        <f>ROUND(I182*H182,2)</f>
        <v>0</v>
      </c>
      <c r="BL182" s="18" t="s">
        <v>172</v>
      </c>
      <c r="BM182" s="238" t="s">
        <v>795</v>
      </c>
    </row>
    <row r="183" s="2" customFormat="1" ht="24.15" customHeight="1">
      <c r="A183" s="39"/>
      <c r="B183" s="40"/>
      <c r="C183" s="227" t="s">
        <v>480</v>
      </c>
      <c r="D183" s="227" t="s">
        <v>167</v>
      </c>
      <c r="E183" s="228" t="s">
        <v>1698</v>
      </c>
      <c r="F183" s="229" t="s">
        <v>1699</v>
      </c>
      <c r="G183" s="230" t="s">
        <v>385</v>
      </c>
      <c r="H183" s="231">
        <v>46</v>
      </c>
      <c r="I183" s="232"/>
      <c r="J183" s="233">
        <f>ROUND(I183*H183,2)</f>
        <v>0</v>
      </c>
      <c r="K183" s="229" t="s">
        <v>1</v>
      </c>
      <c r="L183" s="45"/>
      <c r="M183" s="234" t="s">
        <v>1</v>
      </c>
      <c r="N183" s="235" t="s">
        <v>43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172</v>
      </c>
      <c r="AT183" s="238" t="s">
        <v>167</v>
      </c>
      <c r="AU183" s="238" t="s">
        <v>85</v>
      </c>
      <c r="AY183" s="18" t="s">
        <v>165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172</v>
      </c>
      <c r="BM183" s="238" t="s">
        <v>804</v>
      </c>
    </row>
    <row r="184" s="2" customFormat="1" ht="24.15" customHeight="1">
      <c r="A184" s="39"/>
      <c r="B184" s="40"/>
      <c r="C184" s="227" t="s">
        <v>485</v>
      </c>
      <c r="D184" s="227" t="s">
        <v>167</v>
      </c>
      <c r="E184" s="228" t="s">
        <v>1700</v>
      </c>
      <c r="F184" s="229" t="s">
        <v>1701</v>
      </c>
      <c r="G184" s="230" t="s">
        <v>385</v>
      </c>
      <c r="H184" s="231">
        <v>82</v>
      </c>
      <c r="I184" s="232"/>
      <c r="J184" s="233">
        <f>ROUND(I184*H184,2)</f>
        <v>0</v>
      </c>
      <c r="K184" s="229" t="s">
        <v>1</v>
      </c>
      <c r="L184" s="45"/>
      <c r="M184" s="234" t="s">
        <v>1</v>
      </c>
      <c r="N184" s="235" t="s">
        <v>43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172</v>
      </c>
      <c r="AT184" s="238" t="s">
        <v>167</v>
      </c>
      <c r="AU184" s="238" t="s">
        <v>85</v>
      </c>
      <c r="AY184" s="18" t="s">
        <v>165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85</v>
      </c>
      <c r="BK184" s="239">
        <f>ROUND(I184*H184,2)</f>
        <v>0</v>
      </c>
      <c r="BL184" s="18" t="s">
        <v>172</v>
      </c>
      <c r="BM184" s="238" t="s">
        <v>816</v>
      </c>
    </row>
    <row r="185" s="2" customFormat="1" ht="37.8" customHeight="1">
      <c r="A185" s="39"/>
      <c r="B185" s="40"/>
      <c r="C185" s="227" t="s">
        <v>497</v>
      </c>
      <c r="D185" s="227" t="s">
        <v>167</v>
      </c>
      <c r="E185" s="228" t="s">
        <v>1702</v>
      </c>
      <c r="F185" s="229" t="s">
        <v>1703</v>
      </c>
      <c r="G185" s="230" t="s">
        <v>385</v>
      </c>
      <c r="H185" s="231">
        <v>10</v>
      </c>
      <c r="I185" s="232"/>
      <c r="J185" s="233">
        <f>ROUND(I185*H185,2)</f>
        <v>0</v>
      </c>
      <c r="K185" s="229" t="s">
        <v>1</v>
      </c>
      <c r="L185" s="45"/>
      <c r="M185" s="234" t="s">
        <v>1</v>
      </c>
      <c r="N185" s="235" t="s">
        <v>43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172</v>
      </c>
      <c r="AT185" s="238" t="s">
        <v>167</v>
      </c>
      <c r="AU185" s="238" t="s">
        <v>85</v>
      </c>
      <c r="AY185" s="18" t="s">
        <v>165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85</v>
      </c>
      <c r="BK185" s="239">
        <f>ROUND(I185*H185,2)</f>
        <v>0</v>
      </c>
      <c r="BL185" s="18" t="s">
        <v>172</v>
      </c>
      <c r="BM185" s="238" t="s">
        <v>824</v>
      </c>
    </row>
    <row r="186" s="2" customFormat="1" ht="37.8" customHeight="1">
      <c r="A186" s="39"/>
      <c r="B186" s="40"/>
      <c r="C186" s="227" t="s">
        <v>502</v>
      </c>
      <c r="D186" s="227" t="s">
        <v>167</v>
      </c>
      <c r="E186" s="228" t="s">
        <v>1704</v>
      </c>
      <c r="F186" s="229" t="s">
        <v>1705</v>
      </c>
      <c r="G186" s="230" t="s">
        <v>385</v>
      </c>
      <c r="H186" s="231">
        <v>20</v>
      </c>
      <c r="I186" s="232"/>
      <c r="J186" s="233">
        <f>ROUND(I186*H186,2)</f>
        <v>0</v>
      </c>
      <c r="K186" s="229" t="s">
        <v>1</v>
      </c>
      <c r="L186" s="45"/>
      <c r="M186" s="234" t="s">
        <v>1</v>
      </c>
      <c r="N186" s="235" t="s">
        <v>43</v>
      </c>
      <c r="O186" s="92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172</v>
      </c>
      <c r="AT186" s="238" t="s">
        <v>167</v>
      </c>
      <c r="AU186" s="238" t="s">
        <v>85</v>
      </c>
      <c r="AY186" s="18" t="s">
        <v>165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85</v>
      </c>
      <c r="BK186" s="239">
        <f>ROUND(I186*H186,2)</f>
        <v>0</v>
      </c>
      <c r="BL186" s="18" t="s">
        <v>172</v>
      </c>
      <c r="BM186" s="238" t="s">
        <v>833</v>
      </c>
    </row>
    <row r="187" s="2" customFormat="1" ht="37.8" customHeight="1">
      <c r="A187" s="39"/>
      <c r="B187" s="40"/>
      <c r="C187" s="227" t="s">
        <v>506</v>
      </c>
      <c r="D187" s="227" t="s">
        <v>167</v>
      </c>
      <c r="E187" s="228" t="s">
        <v>1706</v>
      </c>
      <c r="F187" s="229" t="s">
        <v>1707</v>
      </c>
      <c r="G187" s="230" t="s">
        <v>385</v>
      </c>
      <c r="H187" s="231">
        <v>3</v>
      </c>
      <c r="I187" s="232"/>
      <c r="J187" s="233">
        <f>ROUND(I187*H187,2)</f>
        <v>0</v>
      </c>
      <c r="K187" s="229" t="s">
        <v>1</v>
      </c>
      <c r="L187" s="45"/>
      <c r="M187" s="234" t="s">
        <v>1</v>
      </c>
      <c r="N187" s="235" t="s">
        <v>43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172</v>
      </c>
      <c r="AT187" s="238" t="s">
        <v>167</v>
      </c>
      <c r="AU187" s="238" t="s">
        <v>85</v>
      </c>
      <c r="AY187" s="18" t="s">
        <v>165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172</v>
      </c>
      <c r="BM187" s="238" t="s">
        <v>844</v>
      </c>
    </row>
    <row r="188" s="2" customFormat="1" ht="37.8" customHeight="1">
      <c r="A188" s="39"/>
      <c r="B188" s="40"/>
      <c r="C188" s="227" t="s">
        <v>510</v>
      </c>
      <c r="D188" s="227" t="s">
        <v>167</v>
      </c>
      <c r="E188" s="228" t="s">
        <v>1708</v>
      </c>
      <c r="F188" s="229" t="s">
        <v>1709</v>
      </c>
      <c r="G188" s="230" t="s">
        <v>385</v>
      </c>
      <c r="H188" s="231">
        <v>2</v>
      </c>
      <c r="I188" s="232"/>
      <c r="J188" s="233">
        <f>ROUND(I188*H188,2)</f>
        <v>0</v>
      </c>
      <c r="K188" s="229" t="s">
        <v>1</v>
      </c>
      <c r="L188" s="45"/>
      <c r="M188" s="234" t="s">
        <v>1</v>
      </c>
      <c r="N188" s="235" t="s">
        <v>43</v>
      </c>
      <c r="O188" s="92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172</v>
      </c>
      <c r="AT188" s="238" t="s">
        <v>167</v>
      </c>
      <c r="AU188" s="238" t="s">
        <v>85</v>
      </c>
      <c r="AY188" s="18" t="s">
        <v>165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85</v>
      </c>
      <c r="BK188" s="239">
        <f>ROUND(I188*H188,2)</f>
        <v>0</v>
      </c>
      <c r="BL188" s="18" t="s">
        <v>172</v>
      </c>
      <c r="BM188" s="238" t="s">
        <v>854</v>
      </c>
    </row>
    <row r="189" s="2" customFormat="1" ht="37.8" customHeight="1">
      <c r="A189" s="39"/>
      <c r="B189" s="40"/>
      <c r="C189" s="227" t="s">
        <v>514</v>
      </c>
      <c r="D189" s="227" t="s">
        <v>167</v>
      </c>
      <c r="E189" s="228" t="s">
        <v>1710</v>
      </c>
      <c r="F189" s="229" t="s">
        <v>1711</v>
      </c>
      <c r="G189" s="230" t="s">
        <v>385</v>
      </c>
      <c r="H189" s="231">
        <v>25</v>
      </c>
      <c r="I189" s="232"/>
      <c r="J189" s="233">
        <f>ROUND(I189*H189,2)</f>
        <v>0</v>
      </c>
      <c r="K189" s="229" t="s">
        <v>1</v>
      </c>
      <c r="L189" s="45"/>
      <c r="M189" s="234" t="s">
        <v>1</v>
      </c>
      <c r="N189" s="235" t="s">
        <v>43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172</v>
      </c>
      <c r="AT189" s="238" t="s">
        <v>167</v>
      </c>
      <c r="AU189" s="238" t="s">
        <v>85</v>
      </c>
      <c r="AY189" s="18" t="s">
        <v>165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85</v>
      </c>
      <c r="BK189" s="239">
        <f>ROUND(I189*H189,2)</f>
        <v>0</v>
      </c>
      <c r="BL189" s="18" t="s">
        <v>172</v>
      </c>
      <c r="BM189" s="238" t="s">
        <v>863</v>
      </c>
    </row>
    <row r="190" s="2" customFormat="1" ht="37.8" customHeight="1">
      <c r="A190" s="39"/>
      <c r="B190" s="40"/>
      <c r="C190" s="227" t="s">
        <v>518</v>
      </c>
      <c r="D190" s="227" t="s">
        <v>167</v>
      </c>
      <c r="E190" s="228" t="s">
        <v>1712</v>
      </c>
      <c r="F190" s="229" t="s">
        <v>1713</v>
      </c>
      <c r="G190" s="230" t="s">
        <v>385</v>
      </c>
      <c r="H190" s="231">
        <v>8</v>
      </c>
      <c r="I190" s="232"/>
      <c r="J190" s="233">
        <f>ROUND(I190*H190,2)</f>
        <v>0</v>
      </c>
      <c r="K190" s="229" t="s">
        <v>1</v>
      </c>
      <c r="L190" s="45"/>
      <c r="M190" s="234" t="s">
        <v>1</v>
      </c>
      <c r="N190" s="235" t="s">
        <v>43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172</v>
      </c>
      <c r="AT190" s="238" t="s">
        <v>167</v>
      </c>
      <c r="AU190" s="238" t="s">
        <v>85</v>
      </c>
      <c r="AY190" s="18" t="s">
        <v>165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85</v>
      </c>
      <c r="BK190" s="239">
        <f>ROUND(I190*H190,2)</f>
        <v>0</v>
      </c>
      <c r="BL190" s="18" t="s">
        <v>172</v>
      </c>
      <c r="BM190" s="238" t="s">
        <v>874</v>
      </c>
    </row>
    <row r="191" s="2" customFormat="1" ht="33" customHeight="1">
      <c r="A191" s="39"/>
      <c r="B191" s="40"/>
      <c r="C191" s="227" t="s">
        <v>524</v>
      </c>
      <c r="D191" s="227" t="s">
        <v>167</v>
      </c>
      <c r="E191" s="228" t="s">
        <v>1714</v>
      </c>
      <c r="F191" s="229" t="s">
        <v>1715</v>
      </c>
      <c r="G191" s="230" t="s">
        <v>385</v>
      </c>
      <c r="H191" s="231">
        <v>2</v>
      </c>
      <c r="I191" s="232"/>
      <c r="J191" s="233">
        <f>ROUND(I191*H191,2)</f>
        <v>0</v>
      </c>
      <c r="K191" s="229" t="s">
        <v>1</v>
      </c>
      <c r="L191" s="45"/>
      <c r="M191" s="234" t="s">
        <v>1</v>
      </c>
      <c r="N191" s="235" t="s">
        <v>43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172</v>
      </c>
      <c r="AT191" s="238" t="s">
        <v>167</v>
      </c>
      <c r="AU191" s="238" t="s">
        <v>85</v>
      </c>
      <c r="AY191" s="18" t="s">
        <v>165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172</v>
      </c>
      <c r="BM191" s="238" t="s">
        <v>884</v>
      </c>
    </row>
    <row r="192" s="2" customFormat="1" ht="33" customHeight="1">
      <c r="A192" s="39"/>
      <c r="B192" s="40"/>
      <c r="C192" s="227" t="s">
        <v>529</v>
      </c>
      <c r="D192" s="227" t="s">
        <v>167</v>
      </c>
      <c r="E192" s="228" t="s">
        <v>1716</v>
      </c>
      <c r="F192" s="229" t="s">
        <v>1717</v>
      </c>
      <c r="G192" s="230" t="s">
        <v>385</v>
      </c>
      <c r="H192" s="231">
        <v>1</v>
      </c>
      <c r="I192" s="232"/>
      <c r="J192" s="233">
        <f>ROUND(I192*H192,2)</f>
        <v>0</v>
      </c>
      <c r="K192" s="229" t="s">
        <v>1</v>
      </c>
      <c r="L192" s="45"/>
      <c r="M192" s="234" t="s">
        <v>1</v>
      </c>
      <c r="N192" s="235" t="s">
        <v>43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172</v>
      </c>
      <c r="AT192" s="238" t="s">
        <v>167</v>
      </c>
      <c r="AU192" s="238" t="s">
        <v>85</v>
      </c>
      <c r="AY192" s="18" t="s">
        <v>165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85</v>
      </c>
      <c r="BK192" s="239">
        <f>ROUND(I192*H192,2)</f>
        <v>0</v>
      </c>
      <c r="BL192" s="18" t="s">
        <v>172</v>
      </c>
      <c r="BM192" s="238" t="s">
        <v>894</v>
      </c>
    </row>
    <row r="193" s="2" customFormat="1" ht="44.25" customHeight="1">
      <c r="A193" s="39"/>
      <c r="B193" s="40"/>
      <c r="C193" s="227" t="s">
        <v>534</v>
      </c>
      <c r="D193" s="227" t="s">
        <v>167</v>
      </c>
      <c r="E193" s="228" t="s">
        <v>1718</v>
      </c>
      <c r="F193" s="229" t="s">
        <v>1719</v>
      </c>
      <c r="G193" s="230" t="s">
        <v>385</v>
      </c>
      <c r="H193" s="231">
        <v>1</v>
      </c>
      <c r="I193" s="232"/>
      <c r="J193" s="233">
        <f>ROUND(I193*H193,2)</f>
        <v>0</v>
      </c>
      <c r="K193" s="229" t="s">
        <v>1</v>
      </c>
      <c r="L193" s="45"/>
      <c r="M193" s="234" t="s">
        <v>1</v>
      </c>
      <c r="N193" s="235" t="s">
        <v>43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172</v>
      </c>
      <c r="AT193" s="238" t="s">
        <v>167</v>
      </c>
      <c r="AU193" s="238" t="s">
        <v>85</v>
      </c>
      <c r="AY193" s="18" t="s">
        <v>165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85</v>
      </c>
      <c r="BK193" s="239">
        <f>ROUND(I193*H193,2)</f>
        <v>0</v>
      </c>
      <c r="BL193" s="18" t="s">
        <v>172</v>
      </c>
      <c r="BM193" s="238" t="s">
        <v>904</v>
      </c>
    </row>
    <row r="194" s="2" customFormat="1" ht="24.15" customHeight="1">
      <c r="A194" s="39"/>
      <c r="B194" s="40"/>
      <c r="C194" s="227" t="s">
        <v>539</v>
      </c>
      <c r="D194" s="227" t="s">
        <v>167</v>
      </c>
      <c r="E194" s="228" t="s">
        <v>1720</v>
      </c>
      <c r="F194" s="229" t="s">
        <v>1721</v>
      </c>
      <c r="G194" s="230" t="s">
        <v>385</v>
      </c>
      <c r="H194" s="231">
        <v>8</v>
      </c>
      <c r="I194" s="232"/>
      <c r="J194" s="233">
        <f>ROUND(I194*H194,2)</f>
        <v>0</v>
      </c>
      <c r="K194" s="229" t="s">
        <v>1</v>
      </c>
      <c r="L194" s="45"/>
      <c r="M194" s="234" t="s">
        <v>1</v>
      </c>
      <c r="N194" s="235" t="s">
        <v>43</v>
      </c>
      <c r="O194" s="92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172</v>
      </c>
      <c r="AT194" s="238" t="s">
        <v>167</v>
      </c>
      <c r="AU194" s="238" t="s">
        <v>85</v>
      </c>
      <c r="AY194" s="18" t="s">
        <v>165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85</v>
      </c>
      <c r="BK194" s="239">
        <f>ROUND(I194*H194,2)</f>
        <v>0</v>
      </c>
      <c r="BL194" s="18" t="s">
        <v>172</v>
      </c>
      <c r="BM194" s="238" t="s">
        <v>912</v>
      </c>
    </row>
    <row r="195" s="2" customFormat="1" ht="24.15" customHeight="1">
      <c r="A195" s="39"/>
      <c r="B195" s="40"/>
      <c r="C195" s="227" t="s">
        <v>543</v>
      </c>
      <c r="D195" s="227" t="s">
        <v>167</v>
      </c>
      <c r="E195" s="228" t="s">
        <v>1722</v>
      </c>
      <c r="F195" s="229" t="s">
        <v>1723</v>
      </c>
      <c r="G195" s="230" t="s">
        <v>385</v>
      </c>
      <c r="H195" s="231">
        <v>22</v>
      </c>
      <c r="I195" s="232"/>
      <c r="J195" s="233">
        <f>ROUND(I195*H195,2)</f>
        <v>0</v>
      </c>
      <c r="K195" s="229" t="s">
        <v>1</v>
      </c>
      <c r="L195" s="45"/>
      <c r="M195" s="234" t="s">
        <v>1</v>
      </c>
      <c r="N195" s="235" t="s">
        <v>43</v>
      </c>
      <c r="O195" s="92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172</v>
      </c>
      <c r="AT195" s="238" t="s">
        <v>167</v>
      </c>
      <c r="AU195" s="238" t="s">
        <v>85</v>
      </c>
      <c r="AY195" s="18" t="s">
        <v>165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85</v>
      </c>
      <c r="BK195" s="239">
        <f>ROUND(I195*H195,2)</f>
        <v>0</v>
      </c>
      <c r="BL195" s="18" t="s">
        <v>172</v>
      </c>
      <c r="BM195" s="238" t="s">
        <v>924</v>
      </c>
    </row>
    <row r="196" s="2" customFormat="1" ht="24.15" customHeight="1">
      <c r="A196" s="39"/>
      <c r="B196" s="40"/>
      <c r="C196" s="227" t="s">
        <v>547</v>
      </c>
      <c r="D196" s="227" t="s">
        <v>167</v>
      </c>
      <c r="E196" s="228" t="s">
        <v>1724</v>
      </c>
      <c r="F196" s="229" t="s">
        <v>1725</v>
      </c>
      <c r="G196" s="230" t="s">
        <v>385</v>
      </c>
      <c r="H196" s="231">
        <v>6</v>
      </c>
      <c r="I196" s="232"/>
      <c r="J196" s="233">
        <f>ROUND(I196*H196,2)</f>
        <v>0</v>
      </c>
      <c r="K196" s="229" t="s">
        <v>1</v>
      </c>
      <c r="L196" s="45"/>
      <c r="M196" s="234" t="s">
        <v>1</v>
      </c>
      <c r="N196" s="235" t="s">
        <v>43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172</v>
      </c>
      <c r="AT196" s="238" t="s">
        <v>167</v>
      </c>
      <c r="AU196" s="238" t="s">
        <v>85</v>
      </c>
      <c r="AY196" s="18" t="s">
        <v>165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85</v>
      </c>
      <c r="BK196" s="239">
        <f>ROUND(I196*H196,2)</f>
        <v>0</v>
      </c>
      <c r="BL196" s="18" t="s">
        <v>172</v>
      </c>
      <c r="BM196" s="238" t="s">
        <v>934</v>
      </c>
    </row>
    <row r="197" s="2" customFormat="1" ht="24.15" customHeight="1">
      <c r="A197" s="39"/>
      <c r="B197" s="40"/>
      <c r="C197" s="227" t="s">
        <v>554</v>
      </c>
      <c r="D197" s="227" t="s">
        <v>167</v>
      </c>
      <c r="E197" s="228" t="s">
        <v>1726</v>
      </c>
      <c r="F197" s="229" t="s">
        <v>1727</v>
      </c>
      <c r="G197" s="230" t="s">
        <v>385</v>
      </c>
      <c r="H197" s="231">
        <v>7</v>
      </c>
      <c r="I197" s="232"/>
      <c r="J197" s="233">
        <f>ROUND(I197*H197,2)</f>
        <v>0</v>
      </c>
      <c r="K197" s="229" t="s">
        <v>1</v>
      </c>
      <c r="L197" s="45"/>
      <c r="M197" s="234" t="s">
        <v>1</v>
      </c>
      <c r="N197" s="235" t="s">
        <v>43</v>
      </c>
      <c r="O197" s="92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172</v>
      </c>
      <c r="AT197" s="238" t="s">
        <v>167</v>
      </c>
      <c r="AU197" s="238" t="s">
        <v>85</v>
      </c>
      <c r="AY197" s="18" t="s">
        <v>165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85</v>
      </c>
      <c r="BK197" s="239">
        <f>ROUND(I197*H197,2)</f>
        <v>0</v>
      </c>
      <c r="BL197" s="18" t="s">
        <v>172</v>
      </c>
      <c r="BM197" s="238" t="s">
        <v>946</v>
      </c>
    </row>
    <row r="198" s="2" customFormat="1" ht="24.15" customHeight="1">
      <c r="A198" s="39"/>
      <c r="B198" s="40"/>
      <c r="C198" s="227" t="s">
        <v>576</v>
      </c>
      <c r="D198" s="227" t="s">
        <v>167</v>
      </c>
      <c r="E198" s="228" t="s">
        <v>1728</v>
      </c>
      <c r="F198" s="229" t="s">
        <v>1729</v>
      </c>
      <c r="G198" s="230" t="s">
        <v>385</v>
      </c>
      <c r="H198" s="231">
        <v>20</v>
      </c>
      <c r="I198" s="232"/>
      <c r="J198" s="233">
        <f>ROUND(I198*H198,2)</f>
        <v>0</v>
      </c>
      <c r="K198" s="229" t="s">
        <v>1</v>
      </c>
      <c r="L198" s="45"/>
      <c r="M198" s="234" t="s">
        <v>1</v>
      </c>
      <c r="N198" s="235" t="s">
        <v>43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172</v>
      </c>
      <c r="AT198" s="238" t="s">
        <v>167</v>
      </c>
      <c r="AU198" s="238" t="s">
        <v>85</v>
      </c>
      <c r="AY198" s="18" t="s">
        <v>165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85</v>
      </c>
      <c r="BK198" s="239">
        <f>ROUND(I198*H198,2)</f>
        <v>0</v>
      </c>
      <c r="BL198" s="18" t="s">
        <v>172</v>
      </c>
      <c r="BM198" s="238" t="s">
        <v>957</v>
      </c>
    </row>
    <row r="199" s="2" customFormat="1" ht="24.15" customHeight="1">
      <c r="A199" s="39"/>
      <c r="B199" s="40"/>
      <c r="C199" s="227" t="s">
        <v>587</v>
      </c>
      <c r="D199" s="227" t="s">
        <v>167</v>
      </c>
      <c r="E199" s="228" t="s">
        <v>1730</v>
      </c>
      <c r="F199" s="229" t="s">
        <v>1731</v>
      </c>
      <c r="G199" s="230" t="s">
        <v>385</v>
      </c>
      <c r="H199" s="231">
        <v>23</v>
      </c>
      <c r="I199" s="232"/>
      <c r="J199" s="233">
        <f>ROUND(I199*H199,2)</f>
        <v>0</v>
      </c>
      <c r="K199" s="229" t="s">
        <v>1</v>
      </c>
      <c r="L199" s="45"/>
      <c r="M199" s="234" t="s">
        <v>1</v>
      </c>
      <c r="N199" s="235" t="s">
        <v>43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172</v>
      </c>
      <c r="AT199" s="238" t="s">
        <v>167</v>
      </c>
      <c r="AU199" s="238" t="s">
        <v>85</v>
      </c>
      <c r="AY199" s="18" t="s">
        <v>165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85</v>
      </c>
      <c r="BK199" s="239">
        <f>ROUND(I199*H199,2)</f>
        <v>0</v>
      </c>
      <c r="BL199" s="18" t="s">
        <v>172</v>
      </c>
      <c r="BM199" s="238" t="s">
        <v>990</v>
      </c>
    </row>
    <row r="200" s="2" customFormat="1" ht="16.5" customHeight="1">
      <c r="A200" s="39"/>
      <c r="B200" s="40"/>
      <c r="C200" s="227" t="s">
        <v>593</v>
      </c>
      <c r="D200" s="227" t="s">
        <v>167</v>
      </c>
      <c r="E200" s="228" t="s">
        <v>1732</v>
      </c>
      <c r="F200" s="229" t="s">
        <v>1733</v>
      </c>
      <c r="G200" s="230" t="s">
        <v>385</v>
      </c>
      <c r="H200" s="231">
        <v>2</v>
      </c>
      <c r="I200" s="232"/>
      <c r="J200" s="233">
        <f>ROUND(I200*H200,2)</f>
        <v>0</v>
      </c>
      <c r="K200" s="229" t="s">
        <v>1</v>
      </c>
      <c r="L200" s="45"/>
      <c r="M200" s="234" t="s">
        <v>1</v>
      </c>
      <c r="N200" s="235" t="s">
        <v>43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172</v>
      </c>
      <c r="AT200" s="238" t="s">
        <v>167</v>
      </c>
      <c r="AU200" s="238" t="s">
        <v>85</v>
      </c>
      <c r="AY200" s="18" t="s">
        <v>165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172</v>
      </c>
      <c r="BM200" s="238" t="s">
        <v>1014</v>
      </c>
    </row>
    <row r="201" s="2" customFormat="1" ht="24.15" customHeight="1">
      <c r="A201" s="39"/>
      <c r="B201" s="40"/>
      <c r="C201" s="227" t="s">
        <v>636</v>
      </c>
      <c r="D201" s="227" t="s">
        <v>167</v>
      </c>
      <c r="E201" s="228" t="s">
        <v>1734</v>
      </c>
      <c r="F201" s="229" t="s">
        <v>1735</v>
      </c>
      <c r="G201" s="230" t="s">
        <v>385</v>
      </c>
      <c r="H201" s="231">
        <v>10</v>
      </c>
      <c r="I201" s="232"/>
      <c r="J201" s="233">
        <f>ROUND(I201*H201,2)</f>
        <v>0</v>
      </c>
      <c r="K201" s="229" t="s">
        <v>1</v>
      </c>
      <c r="L201" s="45"/>
      <c r="M201" s="234" t="s">
        <v>1</v>
      </c>
      <c r="N201" s="235" t="s">
        <v>43</v>
      </c>
      <c r="O201" s="92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172</v>
      </c>
      <c r="AT201" s="238" t="s">
        <v>167</v>
      </c>
      <c r="AU201" s="238" t="s">
        <v>85</v>
      </c>
      <c r="AY201" s="18" t="s">
        <v>165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85</v>
      </c>
      <c r="BK201" s="239">
        <f>ROUND(I201*H201,2)</f>
        <v>0</v>
      </c>
      <c r="BL201" s="18" t="s">
        <v>172</v>
      </c>
      <c r="BM201" s="238" t="s">
        <v>1036</v>
      </c>
    </row>
    <row r="202" s="2" customFormat="1" ht="24.15" customHeight="1">
      <c r="A202" s="39"/>
      <c r="B202" s="40"/>
      <c r="C202" s="227" t="s">
        <v>642</v>
      </c>
      <c r="D202" s="227" t="s">
        <v>167</v>
      </c>
      <c r="E202" s="228" t="s">
        <v>1736</v>
      </c>
      <c r="F202" s="229" t="s">
        <v>1737</v>
      </c>
      <c r="G202" s="230" t="s">
        <v>385</v>
      </c>
      <c r="H202" s="231">
        <v>10</v>
      </c>
      <c r="I202" s="232"/>
      <c r="J202" s="233">
        <f>ROUND(I202*H202,2)</f>
        <v>0</v>
      </c>
      <c r="K202" s="229" t="s">
        <v>1</v>
      </c>
      <c r="L202" s="45"/>
      <c r="M202" s="234" t="s">
        <v>1</v>
      </c>
      <c r="N202" s="235" t="s">
        <v>43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172</v>
      </c>
      <c r="AT202" s="238" t="s">
        <v>167</v>
      </c>
      <c r="AU202" s="238" t="s">
        <v>85</v>
      </c>
      <c r="AY202" s="18" t="s">
        <v>165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85</v>
      </c>
      <c r="BK202" s="239">
        <f>ROUND(I202*H202,2)</f>
        <v>0</v>
      </c>
      <c r="BL202" s="18" t="s">
        <v>172</v>
      </c>
      <c r="BM202" s="238" t="s">
        <v>1051</v>
      </c>
    </row>
    <row r="203" s="2" customFormat="1" ht="24.15" customHeight="1">
      <c r="A203" s="39"/>
      <c r="B203" s="40"/>
      <c r="C203" s="227" t="s">
        <v>681</v>
      </c>
      <c r="D203" s="227" t="s">
        <v>167</v>
      </c>
      <c r="E203" s="228" t="s">
        <v>1738</v>
      </c>
      <c r="F203" s="229" t="s">
        <v>1739</v>
      </c>
      <c r="G203" s="230" t="s">
        <v>385</v>
      </c>
      <c r="H203" s="231">
        <v>4</v>
      </c>
      <c r="I203" s="232"/>
      <c r="J203" s="233">
        <f>ROUND(I203*H203,2)</f>
        <v>0</v>
      </c>
      <c r="K203" s="229" t="s">
        <v>1</v>
      </c>
      <c r="L203" s="45"/>
      <c r="M203" s="234" t="s">
        <v>1</v>
      </c>
      <c r="N203" s="235" t="s">
        <v>43</v>
      </c>
      <c r="O203" s="92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172</v>
      </c>
      <c r="AT203" s="238" t="s">
        <v>167</v>
      </c>
      <c r="AU203" s="238" t="s">
        <v>85</v>
      </c>
      <c r="AY203" s="18" t="s">
        <v>165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85</v>
      </c>
      <c r="BK203" s="239">
        <f>ROUND(I203*H203,2)</f>
        <v>0</v>
      </c>
      <c r="BL203" s="18" t="s">
        <v>172</v>
      </c>
      <c r="BM203" s="238" t="s">
        <v>1066</v>
      </c>
    </row>
    <row r="204" s="2" customFormat="1" ht="49.05" customHeight="1">
      <c r="A204" s="39"/>
      <c r="B204" s="40"/>
      <c r="C204" s="227" t="s">
        <v>685</v>
      </c>
      <c r="D204" s="227" t="s">
        <v>167</v>
      </c>
      <c r="E204" s="228" t="s">
        <v>1740</v>
      </c>
      <c r="F204" s="229" t="s">
        <v>1741</v>
      </c>
      <c r="G204" s="230" t="s">
        <v>385</v>
      </c>
      <c r="H204" s="231">
        <v>6</v>
      </c>
      <c r="I204" s="232"/>
      <c r="J204" s="233">
        <f>ROUND(I204*H204,2)</f>
        <v>0</v>
      </c>
      <c r="K204" s="229" t="s">
        <v>1</v>
      </c>
      <c r="L204" s="45"/>
      <c r="M204" s="234" t="s">
        <v>1</v>
      </c>
      <c r="N204" s="235" t="s">
        <v>43</v>
      </c>
      <c r="O204" s="92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172</v>
      </c>
      <c r="AT204" s="238" t="s">
        <v>167</v>
      </c>
      <c r="AU204" s="238" t="s">
        <v>85</v>
      </c>
      <c r="AY204" s="18" t="s">
        <v>165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85</v>
      </c>
      <c r="BK204" s="239">
        <f>ROUND(I204*H204,2)</f>
        <v>0</v>
      </c>
      <c r="BL204" s="18" t="s">
        <v>172</v>
      </c>
      <c r="BM204" s="238" t="s">
        <v>1078</v>
      </c>
    </row>
    <row r="205" s="2" customFormat="1" ht="44.25" customHeight="1">
      <c r="A205" s="39"/>
      <c r="B205" s="40"/>
      <c r="C205" s="227" t="s">
        <v>689</v>
      </c>
      <c r="D205" s="227" t="s">
        <v>167</v>
      </c>
      <c r="E205" s="228" t="s">
        <v>1742</v>
      </c>
      <c r="F205" s="229" t="s">
        <v>1743</v>
      </c>
      <c r="G205" s="230" t="s">
        <v>385</v>
      </c>
      <c r="H205" s="231">
        <v>1</v>
      </c>
      <c r="I205" s="232"/>
      <c r="J205" s="233">
        <f>ROUND(I205*H205,2)</f>
        <v>0</v>
      </c>
      <c r="K205" s="229" t="s">
        <v>1</v>
      </c>
      <c r="L205" s="45"/>
      <c r="M205" s="234" t="s">
        <v>1</v>
      </c>
      <c r="N205" s="235" t="s">
        <v>43</v>
      </c>
      <c r="O205" s="92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172</v>
      </c>
      <c r="AT205" s="238" t="s">
        <v>167</v>
      </c>
      <c r="AU205" s="238" t="s">
        <v>85</v>
      </c>
      <c r="AY205" s="18" t="s">
        <v>165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85</v>
      </c>
      <c r="BK205" s="239">
        <f>ROUND(I205*H205,2)</f>
        <v>0</v>
      </c>
      <c r="BL205" s="18" t="s">
        <v>172</v>
      </c>
      <c r="BM205" s="238" t="s">
        <v>1091</v>
      </c>
    </row>
    <row r="206" s="2" customFormat="1" ht="44.25" customHeight="1">
      <c r="A206" s="39"/>
      <c r="B206" s="40"/>
      <c r="C206" s="227" t="s">
        <v>693</v>
      </c>
      <c r="D206" s="227" t="s">
        <v>167</v>
      </c>
      <c r="E206" s="228" t="s">
        <v>1744</v>
      </c>
      <c r="F206" s="229" t="s">
        <v>1745</v>
      </c>
      <c r="G206" s="230" t="s">
        <v>385</v>
      </c>
      <c r="H206" s="231">
        <v>2</v>
      </c>
      <c r="I206" s="232"/>
      <c r="J206" s="233">
        <f>ROUND(I206*H206,2)</f>
        <v>0</v>
      </c>
      <c r="K206" s="229" t="s">
        <v>1</v>
      </c>
      <c r="L206" s="45"/>
      <c r="M206" s="234" t="s">
        <v>1</v>
      </c>
      <c r="N206" s="235" t="s">
        <v>43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172</v>
      </c>
      <c r="AT206" s="238" t="s">
        <v>167</v>
      </c>
      <c r="AU206" s="238" t="s">
        <v>85</v>
      </c>
      <c r="AY206" s="18" t="s">
        <v>165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85</v>
      </c>
      <c r="BK206" s="239">
        <f>ROUND(I206*H206,2)</f>
        <v>0</v>
      </c>
      <c r="BL206" s="18" t="s">
        <v>172</v>
      </c>
      <c r="BM206" s="238" t="s">
        <v>1102</v>
      </c>
    </row>
    <row r="207" s="2" customFormat="1" ht="44.25" customHeight="1">
      <c r="A207" s="39"/>
      <c r="B207" s="40"/>
      <c r="C207" s="227" t="s">
        <v>699</v>
      </c>
      <c r="D207" s="227" t="s">
        <v>167</v>
      </c>
      <c r="E207" s="228" t="s">
        <v>1746</v>
      </c>
      <c r="F207" s="229" t="s">
        <v>1743</v>
      </c>
      <c r="G207" s="230" t="s">
        <v>385</v>
      </c>
      <c r="H207" s="231">
        <v>1</v>
      </c>
      <c r="I207" s="232"/>
      <c r="J207" s="233">
        <f>ROUND(I207*H207,2)</f>
        <v>0</v>
      </c>
      <c r="K207" s="229" t="s">
        <v>1</v>
      </c>
      <c r="L207" s="45"/>
      <c r="M207" s="234" t="s">
        <v>1</v>
      </c>
      <c r="N207" s="235" t="s">
        <v>43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172</v>
      </c>
      <c r="AT207" s="238" t="s">
        <v>167</v>
      </c>
      <c r="AU207" s="238" t="s">
        <v>85</v>
      </c>
      <c r="AY207" s="18" t="s">
        <v>165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172</v>
      </c>
      <c r="BM207" s="238" t="s">
        <v>1112</v>
      </c>
    </row>
    <row r="208" s="2" customFormat="1" ht="24.15" customHeight="1">
      <c r="A208" s="39"/>
      <c r="B208" s="40"/>
      <c r="C208" s="227" t="s">
        <v>704</v>
      </c>
      <c r="D208" s="227" t="s">
        <v>167</v>
      </c>
      <c r="E208" s="228" t="s">
        <v>1747</v>
      </c>
      <c r="F208" s="229" t="s">
        <v>1748</v>
      </c>
      <c r="G208" s="230" t="s">
        <v>385</v>
      </c>
      <c r="H208" s="231">
        <v>4</v>
      </c>
      <c r="I208" s="232"/>
      <c r="J208" s="233">
        <f>ROUND(I208*H208,2)</f>
        <v>0</v>
      </c>
      <c r="K208" s="229" t="s">
        <v>1</v>
      </c>
      <c r="L208" s="45"/>
      <c r="M208" s="234" t="s">
        <v>1</v>
      </c>
      <c r="N208" s="235" t="s">
        <v>43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172</v>
      </c>
      <c r="AT208" s="238" t="s">
        <v>167</v>
      </c>
      <c r="AU208" s="238" t="s">
        <v>85</v>
      </c>
      <c r="AY208" s="18" t="s">
        <v>165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85</v>
      </c>
      <c r="BK208" s="239">
        <f>ROUND(I208*H208,2)</f>
        <v>0</v>
      </c>
      <c r="BL208" s="18" t="s">
        <v>172</v>
      </c>
      <c r="BM208" s="238" t="s">
        <v>1121</v>
      </c>
    </row>
    <row r="209" s="2" customFormat="1" ht="24.15" customHeight="1">
      <c r="A209" s="39"/>
      <c r="B209" s="40"/>
      <c r="C209" s="227" t="s">
        <v>708</v>
      </c>
      <c r="D209" s="227" t="s">
        <v>167</v>
      </c>
      <c r="E209" s="228" t="s">
        <v>1749</v>
      </c>
      <c r="F209" s="229" t="s">
        <v>1750</v>
      </c>
      <c r="G209" s="230" t="s">
        <v>385</v>
      </c>
      <c r="H209" s="231">
        <v>2</v>
      </c>
      <c r="I209" s="232"/>
      <c r="J209" s="233">
        <f>ROUND(I209*H209,2)</f>
        <v>0</v>
      </c>
      <c r="K209" s="229" t="s">
        <v>1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172</v>
      </c>
      <c r="AT209" s="238" t="s">
        <v>167</v>
      </c>
      <c r="AU209" s="238" t="s">
        <v>85</v>
      </c>
      <c r="AY209" s="18" t="s">
        <v>165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85</v>
      </c>
      <c r="BK209" s="239">
        <f>ROUND(I209*H209,2)</f>
        <v>0</v>
      </c>
      <c r="BL209" s="18" t="s">
        <v>172</v>
      </c>
      <c r="BM209" s="238" t="s">
        <v>1131</v>
      </c>
    </row>
    <row r="210" s="2" customFormat="1" ht="24.15" customHeight="1">
      <c r="A210" s="39"/>
      <c r="B210" s="40"/>
      <c r="C210" s="227" t="s">
        <v>713</v>
      </c>
      <c r="D210" s="227" t="s">
        <v>167</v>
      </c>
      <c r="E210" s="228" t="s">
        <v>1751</v>
      </c>
      <c r="F210" s="229" t="s">
        <v>1752</v>
      </c>
      <c r="G210" s="230" t="s">
        <v>385</v>
      </c>
      <c r="H210" s="231">
        <v>1</v>
      </c>
      <c r="I210" s="232"/>
      <c r="J210" s="233">
        <f>ROUND(I210*H210,2)</f>
        <v>0</v>
      </c>
      <c r="K210" s="229" t="s">
        <v>1</v>
      </c>
      <c r="L210" s="45"/>
      <c r="M210" s="234" t="s">
        <v>1</v>
      </c>
      <c r="N210" s="235" t="s">
        <v>43</v>
      </c>
      <c r="O210" s="92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172</v>
      </c>
      <c r="AT210" s="238" t="s">
        <v>167</v>
      </c>
      <c r="AU210" s="238" t="s">
        <v>85</v>
      </c>
      <c r="AY210" s="18" t="s">
        <v>165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85</v>
      </c>
      <c r="BK210" s="239">
        <f>ROUND(I210*H210,2)</f>
        <v>0</v>
      </c>
      <c r="BL210" s="18" t="s">
        <v>172</v>
      </c>
      <c r="BM210" s="238" t="s">
        <v>1141</v>
      </c>
    </row>
    <row r="211" s="2" customFormat="1" ht="24.15" customHeight="1">
      <c r="A211" s="39"/>
      <c r="B211" s="40"/>
      <c r="C211" s="227" t="s">
        <v>719</v>
      </c>
      <c r="D211" s="227" t="s">
        <v>167</v>
      </c>
      <c r="E211" s="228" t="s">
        <v>1753</v>
      </c>
      <c r="F211" s="229" t="s">
        <v>1754</v>
      </c>
      <c r="G211" s="230" t="s">
        <v>385</v>
      </c>
      <c r="H211" s="231">
        <v>2</v>
      </c>
      <c r="I211" s="232"/>
      <c r="J211" s="233">
        <f>ROUND(I211*H211,2)</f>
        <v>0</v>
      </c>
      <c r="K211" s="229" t="s">
        <v>1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172</v>
      </c>
      <c r="AT211" s="238" t="s">
        <v>167</v>
      </c>
      <c r="AU211" s="238" t="s">
        <v>85</v>
      </c>
      <c r="AY211" s="18" t="s">
        <v>165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172</v>
      </c>
      <c r="BM211" s="238" t="s">
        <v>1150</v>
      </c>
    </row>
    <row r="212" s="2" customFormat="1" ht="24.15" customHeight="1">
      <c r="A212" s="39"/>
      <c r="B212" s="40"/>
      <c r="C212" s="227" t="s">
        <v>725</v>
      </c>
      <c r="D212" s="227" t="s">
        <v>167</v>
      </c>
      <c r="E212" s="228" t="s">
        <v>1755</v>
      </c>
      <c r="F212" s="229" t="s">
        <v>1756</v>
      </c>
      <c r="G212" s="230" t="s">
        <v>385</v>
      </c>
      <c r="H212" s="231">
        <v>2</v>
      </c>
      <c r="I212" s="232"/>
      <c r="J212" s="233">
        <f>ROUND(I212*H212,2)</f>
        <v>0</v>
      </c>
      <c r="K212" s="229" t="s">
        <v>1</v>
      </c>
      <c r="L212" s="45"/>
      <c r="M212" s="234" t="s">
        <v>1</v>
      </c>
      <c r="N212" s="235" t="s">
        <v>43</v>
      </c>
      <c r="O212" s="92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172</v>
      </c>
      <c r="AT212" s="238" t="s">
        <v>167</v>
      </c>
      <c r="AU212" s="238" t="s">
        <v>85</v>
      </c>
      <c r="AY212" s="18" t="s">
        <v>165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85</v>
      </c>
      <c r="BK212" s="239">
        <f>ROUND(I212*H212,2)</f>
        <v>0</v>
      </c>
      <c r="BL212" s="18" t="s">
        <v>172</v>
      </c>
      <c r="BM212" s="238" t="s">
        <v>1160</v>
      </c>
    </row>
    <row r="213" s="2" customFormat="1" ht="37.8" customHeight="1">
      <c r="A213" s="39"/>
      <c r="B213" s="40"/>
      <c r="C213" s="227" t="s">
        <v>730</v>
      </c>
      <c r="D213" s="227" t="s">
        <v>167</v>
      </c>
      <c r="E213" s="228" t="s">
        <v>1757</v>
      </c>
      <c r="F213" s="229" t="s">
        <v>1758</v>
      </c>
      <c r="G213" s="230" t="s">
        <v>385</v>
      </c>
      <c r="H213" s="231">
        <v>2</v>
      </c>
      <c r="I213" s="232"/>
      <c r="J213" s="233">
        <f>ROUND(I213*H213,2)</f>
        <v>0</v>
      </c>
      <c r="K213" s="229" t="s">
        <v>1</v>
      </c>
      <c r="L213" s="45"/>
      <c r="M213" s="234" t="s">
        <v>1</v>
      </c>
      <c r="N213" s="235" t="s">
        <v>43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172</v>
      </c>
      <c r="AT213" s="238" t="s">
        <v>167</v>
      </c>
      <c r="AU213" s="238" t="s">
        <v>85</v>
      </c>
      <c r="AY213" s="18" t="s">
        <v>165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85</v>
      </c>
      <c r="BK213" s="239">
        <f>ROUND(I213*H213,2)</f>
        <v>0</v>
      </c>
      <c r="BL213" s="18" t="s">
        <v>172</v>
      </c>
      <c r="BM213" s="238" t="s">
        <v>1176</v>
      </c>
    </row>
    <row r="214" s="2" customFormat="1" ht="44.25" customHeight="1">
      <c r="A214" s="39"/>
      <c r="B214" s="40"/>
      <c r="C214" s="227" t="s">
        <v>736</v>
      </c>
      <c r="D214" s="227" t="s">
        <v>167</v>
      </c>
      <c r="E214" s="228" t="s">
        <v>1759</v>
      </c>
      <c r="F214" s="229" t="s">
        <v>1760</v>
      </c>
      <c r="G214" s="230" t="s">
        <v>385</v>
      </c>
      <c r="H214" s="231">
        <v>3</v>
      </c>
      <c r="I214" s="232"/>
      <c r="J214" s="233">
        <f>ROUND(I214*H214,2)</f>
        <v>0</v>
      </c>
      <c r="K214" s="229" t="s">
        <v>1</v>
      </c>
      <c r="L214" s="45"/>
      <c r="M214" s="234" t="s">
        <v>1</v>
      </c>
      <c r="N214" s="235" t="s">
        <v>43</v>
      </c>
      <c r="O214" s="92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172</v>
      </c>
      <c r="AT214" s="238" t="s">
        <v>167</v>
      </c>
      <c r="AU214" s="238" t="s">
        <v>85</v>
      </c>
      <c r="AY214" s="18" t="s">
        <v>165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85</v>
      </c>
      <c r="BK214" s="239">
        <f>ROUND(I214*H214,2)</f>
        <v>0</v>
      </c>
      <c r="BL214" s="18" t="s">
        <v>172</v>
      </c>
      <c r="BM214" s="238" t="s">
        <v>1185</v>
      </c>
    </row>
    <row r="215" s="2" customFormat="1" ht="49.05" customHeight="1">
      <c r="A215" s="39"/>
      <c r="B215" s="40"/>
      <c r="C215" s="227" t="s">
        <v>744</v>
      </c>
      <c r="D215" s="227" t="s">
        <v>167</v>
      </c>
      <c r="E215" s="228" t="s">
        <v>1761</v>
      </c>
      <c r="F215" s="229" t="s">
        <v>1762</v>
      </c>
      <c r="G215" s="230" t="s">
        <v>385</v>
      </c>
      <c r="H215" s="231">
        <v>1</v>
      </c>
      <c r="I215" s="232"/>
      <c r="J215" s="233">
        <f>ROUND(I215*H215,2)</f>
        <v>0</v>
      </c>
      <c r="K215" s="229" t="s">
        <v>1</v>
      </c>
      <c r="L215" s="45"/>
      <c r="M215" s="234" t="s">
        <v>1</v>
      </c>
      <c r="N215" s="235" t="s">
        <v>43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172</v>
      </c>
      <c r="AT215" s="238" t="s">
        <v>167</v>
      </c>
      <c r="AU215" s="238" t="s">
        <v>85</v>
      </c>
      <c r="AY215" s="18" t="s">
        <v>165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85</v>
      </c>
      <c r="BK215" s="239">
        <f>ROUND(I215*H215,2)</f>
        <v>0</v>
      </c>
      <c r="BL215" s="18" t="s">
        <v>172</v>
      </c>
      <c r="BM215" s="238" t="s">
        <v>1230</v>
      </c>
    </row>
    <row r="216" s="2" customFormat="1" ht="16.5" customHeight="1">
      <c r="A216" s="39"/>
      <c r="B216" s="40"/>
      <c r="C216" s="227" t="s">
        <v>752</v>
      </c>
      <c r="D216" s="227" t="s">
        <v>167</v>
      </c>
      <c r="E216" s="228" t="s">
        <v>1763</v>
      </c>
      <c r="F216" s="229" t="s">
        <v>1764</v>
      </c>
      <c r="G216" s="230" t="s">
        <v>385</v>
      </c>
      <c r="H216" s="231">
        <v>10</v>
      </c>
      <c r="I216" s="232"/>
      <c r="J216" s="233">
        <f>ROUND(I216*H216,2)</f>
        <v>0</v>
      </c>
      <c r="K216" s="229" t="s">
        <v>1</v>
      </c>
      <c r="L216" s="45"/>
      <c r="M216" s="234" t="s">
        <v>1</v>
      </c>
      <c r="N216" s="235" t="s">
        <v>43</v>
      </c>
      <c r="O216" s="92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172</v>
      </c>
      <c r="AT216" s="238" t="s">
        <v>167</v>
      </c>
      <c r="AU216" s="238" t="s">
        <v>85</v>
      </c>
      <c r="AY216" s="18" t="s">
        <v>165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85</v>
      </c>
      <c r="BK216" s="239">
        <f>ROUND(I216*H216,2)</f>
        <v>0</v>
      </c>
      <c r="BL216" s="18" t="s">
        <v>172</v>
      </c>
      <c r="BM216" s="238" t="s">
        <v>1245</v>
      </c>
    </row>
    <row r="217" s="2" customFormat="1" ht="24.15" customHeight="1">
      <c r="A217" s="39"/>
      <c r="B217" s="40"/>
      <c r="C217" s="227" t="s">
        <v>766</v>
      </c>
      <c r="D217" s="227" t="s">
        <v>167</v>
      </c>
      <c r="E217" s="228" t="s">
        <v>1765</v>
      </c>
      <c r="F217" s="229" t="s">
        <v>1766</v>
      </c>
      <c r="G217" s="230" t="s">
        <v>385</v>
      </c>
      <c r="H217" s="231">
        <v>7</v>
      </c>
      <c r="I217" s="232"/>
      <c r="J217" s="233">
        <f>ROUND(I217*H217,2)</f>
        <v>0</v>
      </c>
      <c r="K217" s="229" t="s">
        <v>1</v>
      </c>
      <c r="L217" s="45"/>
      <c r="M217" s="234" t="s">
        <v>1</v>
      </c>
      <c r="N217" s="235" t="s">
        <v>43</v>
      </c>
      <c r="O217" s="92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172</v>
      </c>
      <c r="AT217" s="238" t="s">
        <v>167</v>
      </c>
      <c r="AU217" s="238" t="s">
        <v>85</v>
      </c>
      <c r="AY217" s="18" t="s">
        <v>165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85</v>
      </c>
      <c r="BK217" s="239">
        <f>ROUND(I217*H217,2)</f>
        <v>0</v>
      </c>
      <c r="BL217" s="18" t="s">
        <v>172</v>
      </c>
      <c r="BM217" s="238" t="s">
        <v>1266</v>
      </c>
    </row>
    <row r="218" s="2" customFormat="1" ht="16.5" customHeight="1">
      <c r="A218" s="39"/>
      <c r="B218" s="40"/>
      <c r="C218" s="227" t="s">
        <v>773</v>
      </c>
      <c r="D218" s="227" t="s">
        <v>167</v>
      </c>
      <c r="E218" s="228" t="s">
        <v>1767</v>
      </c>
      <c r="F218" s="229" t="s">
        <v>1768</v>
      </c>
      <c r="G218" s="230" t="s">
        <v>385</v>
      </c>
      <c r="H218" s="231">
        <v>6</v>
      </c>
      <c r="I218" s="232"/>
      <c r="J218" s="233">
        <f>ROUND(I218*H218,2)</f>
        <v>0</v>
      </c>
      <c r="K218" s="229" t="s">
        <v>1</v>
      </c>
      <c r="L218" s="45"/>
      <c r="M218" s="234" t="s">
        <v>1</v>
      </c>
      <c r="N218" s="235" t="s">
        <v>43</v>
      </c>
      <c r="O218" s="92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172</v>
      </c>
      <c r="AT218" s="238" t="s">
        <v>167</v>
      </c>
      <c r="AU218" s="238" t="s">
        <v>85</v>
      </c>
      <c r="AY218" s="18" t="s">
        <v>165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85</v>
      </c>
      <c r="BK218" s="239">
        <f>ROUND(I218*H218,2)</f>
        <v>0</v>
      </c>
      <c r="BL218" s="18" t="s">
        <v>172</v>
      </c>
      <c r="BM218" s="238" t="s">
        <v>1275</v>
      </c>
    </row>
    <row r="219" s="2" customFormat="1" ht="16.5" customHeight="1">
      <c r="A219" s="39"/>
      <c r="B219" s="40"/>
      <c r="C219" s="227" t="s">
        <v>795</v>
      </c>
      <c r="D219" s="227" t="s">
        <v>167</v>
      </c>
      <c r="E219" s="228" t="s">
        <v>1769</v>
      </c>
      <c r="F219" s="229" t="s">
        <v>1770</v>
      </c>
      <c r="G219" s="230" t="s">
        <v>385</v>
      </c>
      <c r="H219" s="231">
        <v>10</v>
      </c>
      <c r="I219" s="232"/>
      <c r="J219" s="233">
        <f>ROUND(I219*H219,2)</f>
        <v>0</v>
      </c>
      <c r="K219" s="229" t="s">
        <v>1</v>
      </c>
      <c r="L219" s="45"/>
      <c r="M219" s="234" t="s">
        <v>1</v>
      </c>
      <c r="N219" s="235" t="s">
        <v>43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172</v>
      </c>
      <c r="AT219" s="238" t="s">
        <v>167</v>
      </c>
      <c r="AU219" s="238" t="s">
        <v>85</v>
      </c>
      <c r="AY219" s="18" t="s">
        <v>165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85</v>
      </c>
      <c r="BK219" s="239">
        <f>ROUND(I219*H219,2)</f>
        <v>0</v>
      </c>
      <c r="BL219" s="18" t="s">
        <v>172</v>
      </c>
      <c r="BM219" s="238" t="s">
        <v>1463</v>
      </c>
    </row>
    <row r="220" s="2" customFormat="1" ht="16.5" customHeight="1">
      <c r="A220" s="39"/>
      <c r="B220" s="40"/>
      <c r="C220" s="227" t="s">
        <v>799</v>
      </c>
      <c r="D220" s="227" t="s">
        <v>167</v>
      </c>
      <c r="E220" s="228" t="s">
        <v>1771</v>
      </c>
      <c r="F220" s="229" t="s">
        <v>1772</v>
      </c>
      <c r="G220" s="230" t="s">
        <v>385</v>
      </c>
      <c r="H220" s="231">
        <v>10</v>
      </c>
      <c r="I220" s="232"/>
      <c r="J220" s="233">
        <f>ROUND(I220*H220,2)</f>
        <v>0</v>
      </c>
      <c r="K220" s="229" t="s">
        <v>1</v>
      </c>
      <c r="L220" s="45"/>
      <c r="M220" s="234" t="s">
        <v>1</v>
      </c>
      <c r="N220" s="235" t="s">
        <v>43</v>
      </c>
      <c r="O220" s="92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172</v>
      </c>
      <c r="AT220" s="238" t="s">
        <v>167</v>
      </c>
      <c r="AU220" s="238" t="s">
        <v>85</v>
      </c>
      <c r="AY220" s="18" t="s">
        <v>165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85</v>
      </c>
      <c r="BK220" s="239">
        <f>ROUND(I220*H220,2)</f>
        <v>0</v>
      </c>
      <c r="BL220" s="18" t="s">
        <v>172</v>
      </c>
      <c r="BM220" s="238" t="s">
        <v>1466</v>
      </c>
    </row>
    <row r="221" s="2" customFormat="1" ht="21.75" customHeight="1">
      <c r="A221" s="39"/>
      <c r="B221" s="40"/>
      <c r="C221" s="227" t="s">
        <v>804</v>
      </c>
      <c r="D221" s="227" t="s">
        <v>167</v>
      </c>
      <c r="E221" s="228" t="s">
        <v>1773</v>
      </c>
      <c r="F221" s="229" t="s">
        <v>1774</v>
      </c>
      <c r="G221" s="230" t="s">
        <v>385</v>
      </c>
      <c r="H221" s="231">
        <v>4</v>
      </c>
      <c r="I221" s="232"/>
      <c r="J221" s="233">
        <f>ROUND(I221*H221,2)</f>
        <v>0</v>
      </c>
      <c r="K221" s="229" t="s">
        <v>1</v>
      </c>
      <c r="L221" s="45"/>
      <c r="M221" s="234" t="s">
        <v>1</v>
      </c>
      <c r="N221" s="235" t="s">
        <v>43</v>
      </c>
      <c r="O221" s="92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172</v>
      </c>
      <c r="AT221" s="238" t="s">
        <v>167</v>
      </c>
      <c r="AU221" s="238" t="s">
        <v>85</v>
      </c>
      <c r="AY221" s="18" t="s">
        <v>165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85</v>
      </c>
      <c r="BK221" s="239">
        <f>ROUND(I221*H221,2)</f>
        <v>0</v>
      </c>
      <c r="BL221" s="18" t="s">
        <v>172</v>
      </c>
      <c r="BM221" s="238" t="s">
        <v>1469</v>
      </c>
    </row>
    <row r="222" s="2" customFormat="1" ht="16.5" customHeight="1">
      <c r="A222" s="39"/>
      <c r="B222" s="40"/>
      <c r="C222" s="227" t="s">
        <v>811</v>
      </c>
      <c r="D222" s="227" t="s">
        <v>167</v>
      </c>
      <c r="E222" s="228" t="s">
        <v>1775</v>
      </c>
      <c r="F222" s="229" t="s">
        <v>1776</v>
      </c>
      <c r="G222" s="230" t="s">
        <v>385</v>
      </c>
      <c r="H222" s="231">
        <v>1</v>
      </c>
      <c r="I222" s="232"/>
      <c r="J222" s="233">
        <f>ROUND(I222*H222,2)</f>
        <v>0</v>
      </c>
      <c r="K222" s="229" t="s">
        <v>1</v>
      </c>
      <c r="L222" s="45"/>
      <c r="M222" s="234" t="s">
        <v>1</v>
      </c>
      <c r="N222" s="235" t="s">
        <v>43</v>
      </c>
      <c r="O222" s="92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172</v>
      </c>
      <c r="AT222" s="238" t="s">
        <v>167</v>
      </c>
      <c r="AU222" s="238" t="s">
        <v>85</v>
      </c>
      <c r="AY222" s="18" t="s">
        <v>165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85</v>
      </c>
      <c r="BK222" s="239">
        <f>ROUND(I222*H222,2)</f>
        <v>0</v>
      </c>
      <c r="BL222" s="18" t="s">
        <v>172</v>
      </c>
      <c r="BM222" s="238" t="s">
        <v>1472</v>
      </c>
    </row>
    <row r="223" s="2" customFormat="1" ht="33" customHeight="1">
      <c r="A223" s="39"/>
      <c r="B223" s="40"/>
      <c r="C223" s="227" t="s">
        <v>816</v>
      </c>
      <c r="D223" s="227" t="s">
        <v>167</v>
      </c>
      <c r="E223" s="228" t="s">
        <v>1777</v>
      </c>
      <c r="F223" s="229" t="s">
        <v>1778</v>
      </c>
      <c r="G223" s="230" t="s">
        <v>385</v>
      </c>
      <c r="H223" s="231">
        <v>11</v>
      </c>
      <c r="I223" s="232"/>
      <c r="J223" s="233">
        <f>ROUND(I223*H223,2)</f>
        <v>0</v>
      </c>
      <c r="K223" s="229" t="s">
        <v>1</v>
      </c>
      <c r="L223" s="45"/>
      <c r="M223" s="234" t="s">
        <v>1</v>
      </c>
      <c r="N223" s="235" t="s">
        <v>43</v>
      </c>
      <c r="O223" s="92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172</v>
      </c>
      <c r="AT223" s="238" t="s">
        <v>167</v>
      </c>
      <c r="AU223" s="238" t="s">
        <v>85</v>
      </c>
      <c r="AY223" s="18" t="s">
        <v>165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85</v>
      </c>
      <c r="BK223" s="239">
        <f>ROUND(I223*H223,2)</f>
        <v>0</v>
      </c>
      <c r="BL223" s="18" t="s">
        <v>172</v>
      </c>
      <c r="BM223" s="238" t="s">
        <v>1475</v>
      </c>
    </row>
    <row r="224" s="2" customFormat="1" ht="33" customHeight="1">
      <c r="A224" s="39"/>
      <c r="B224" s="40"/>
      <c r="C224" s="227" t="s">
        <v>820</v>
      </c>
      <c r="D224" s="227" t="s">
        <v>167</v>
      </c>
      <c r="E224" s="228" t="s">
        <v>1779</v>
      </c>
      <c r="F224" s="229" t="s">
        <v>1780</v>
      </c>
      <c r="G224" s="230" t="s">
        <v>385</v>
      </c>
      <c r="H224" s="231">
        <v>2</v>
      </c>
      <c r="I224" s="232"/>
      <c r="J224" s="233">
        <f>ROUND(I224*H224,2)</f>
        <v>0</v>
      </c>
      <c r="K224" s="229" t="s">
        <v>1</v>
      </c>
      <c r="L224" s="45"/>
      <c r="M224" s="234" t="s">
        <v>1</v>
      </c>
      <c r="N224" s="235" t="s">
        <v>43</v>
      </c>
      <c r="O224" s="92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172</v>
      </c>
      <c r="AT224" s="238" t="s">
        <v>167</v>
      </c>
      <c r="AU224" s="238" t="s">
        <v>85</v>
      </c>
      <c r="AY224" s="18" t="s">
        <v>165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85</v>
      </c>
      <c r="BK224" s="239">
        <f>ROUND(I224*H224,2)</f>
        <v>0</v>
      </c>
      <c r="BL224" s="18" t="s">
        <v>172</v>
      </c>
      <c r="BM224" s="238" t="s">
        <v>1480</v>
      </c>
    </row>
    <row r="225" s="2" customFormat="1" ht="33" customHeight="1">
      <c r="A225" s="39"/>
      <c r="B225" s="40"/>
      <c r="C225" s="227" t="s">
        <v>824</v>
      </c>
      <c r="D225" s="227" t="s">
        <v>167</v>
      </c>
      <c r="E225" s="228" t="s">
        <v>1781</v>
      </c>
      <c r="F225" s="229" t="s">
        <v>1782</v>
      </c>
      <c r="G225" s="230" t="s">
        <v>385</v>
      </c>
      <c r="H225" s="231">
        <v>12</v>
      </c>
      <c r="I225" s="232"/>
      <c r="J225" s="233">
        <f>ROUND(I225*H225,2)</f>
        <v>0</v>
      </c>
      <c r="K225" s="229" t="s">
        <v>1</v>
      </c>
      <c r="L225" s="45"/>
      <c r="M225" s="234" t="s">
        <v>1</v>
      </c>
      <c r="N225" s="235" t="s">
        <v>43</v>
      </c>
      <c r="O225" s="92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8" t="s">
        <v>172</v>
      </c>
      <c r="AT225" s="238" t="s">
        <v>167</v>
      </c>
      <c r="AU225" s="238" t="s">
        <v>85</v>
      </c>
      <c r="AY225" s="18" t="s">
        <v>165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8" t="s">
        <v>85</v>
      </c>
      <c r="BK225" s="239">
        <f>ROUND(I225*H225,2)</f>
        <v>0</v>
      </c>
      <c r="BL225" s="18" t="s">
        <v>172</v>
      </c>
      <c r="BM225" s="238" t="s">
        <v>1483</v>
      </c>
    </row>
    <row r="226" s="2" customFormat="1" ht="33" customHeight="1">
      <c r="A226" s="39"/>
      <c r="B226" s="40"/>
      <c r="C226" s="227" t="s">
        <v>829</v>
      </c>
      <c r="D226" s="227" t="s">
        <v>167</v>
      </c>
      <c r="E226" s="228" t="s">
        <v>1783</v>
      </c>
      <c r="F226" s="229" t="s">
        <v>1784</v>
      </c>
      <c r="G226" s="230" t="s">
        <v>385</v>
      </c>
      <c r="H226" s="231">
        <v>4</v>
      </c>
      <c r="I226" s="232"/>
      <c r="J226" s="233">
        <f>ROUND(I226*H226,2)</f>
        <v>0</v>
      </c>
      <c r="K226" s="229" t="s">
        <v>1</v>
      </c>
      <c r="L226" s="45"/>
      <c r="M226" s="234" t="s">
        <v>1</v>
      </c>
      <c r="N226" s="235" t="s">
        <v>43</v>
      </c>
      <c r="O226" s="92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172</v>
      </c>
      <c r="AT226" s="238" t="s">
        <v>167</v>
      </c>
      <c r="AU226" s="238" t="s">
        <v>85</v>
      </c>
      <c r="AY226" s="18" t="s">
        <v>165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85</v>
      </c>
      <c r="BK226" s="239">
        <f>ROUND(I226*H226,2)</f>
        <v>0</v>
      </c>
      <c r="BL226" s="18" t="s">
        <v>172</v>
      </c>
      <c r="BM226" s="238" t="s">
        <v>1486</v>
      </c>
    </row>
    <row r="227" s="2" customFormat="1" ht="33" customHeight="1">
      <c r="A227" s="39"/>
      <c r="B227" s="40"/>
      <c r="C227" s="227" t="s">
        <v>833</v>
      </c>
      <c r="D227" s="227" t="s">
        <v>167</v>
      </c>
      <c r="E227" s="228" t="s">
        <v>1785</v>
      </c>
      <c r="F227" s="229" t="s">
        <v>1786</v>
      </c>
      <c r="G227" s="230" t="s">
        <v>385</v>
      </c>
      <c r="H227" s="231">
        <v>19</v>
      </c>
      <c r="I227" s="232"/>
      <c r="J227" s="233">
        <f>ROUND(I227*H227,2)</f>
        <v>0</v>
      </c>
      <c r="K227" s="229" t="s">
        <v>1</v>
      </c>
      <c r="L227" s="45"/>
      <c r="M227" s="234" t="s">
        <v>1</v>
      </c>
      <c r="N227" s="235" t="s">
        <v>43</v>
      </c>
      <c r="O227" s="92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172</v>
      </c>
      <c r="AT227" s="238" t="s">
        <v>167</v>
      </c>
      <c r="AU227" s="238" t="s">
        <v>85</v>
      </c>
      <c r="AY227" s="18" t="s">
        <v>165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85</v>
      </c>
      <c r="BK227" s="239">
        <f>ROUND(I227*H227,2)</f>
        <v>0</v>
      </c>
      <c r="BL227" s="18" t="s">
        <v>172</v>
      </c>
      <c r="BM227" s="238" t="s">
        <v>1489</v>
      </c>
    </row>
    <row r="228" s="2" customFormat="1" ht="33" customHeight="1">
      <c r="A228" s="39"/>
      <c r="B228" s="40"/>
      <c r="C228" s="227" t="s">
        <v>839</v>
      </c>
      <c r="D228" s="227" t="s">
        <v>167</v>
      </c>
      <c r="E228" s="228" t="s">
        <v>1787</v>
      </c>
      <c r="F228" s="229" t="s">
        <v>1788</v>
      </c>
      <c r="G228" s="230" t="s">
        <v>385</v>
      </c>
      <c r="H228" s="231">
        <v>17</v>
      </c>
      <c r="I228" s="232"/>
      <c r="J228" s="233">
        <f>ROUND(I228*H228,2)</f>
        <v>0</v>
      </c>
      <c r="K228" s="229" t="s">
        <v>1</v>
      </c>
      <c r="L228" s="45"/>
      <c r="M228" s="234" t="s">
        <v>1</v>
      </c>
      <c r="N228" s="235" t="s">
        <v>43</v>
      </c>
      <c r="O228" s="92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172</v>
      </c>
      <c r="AT228" s="238" t="s">
        <v>167</v>
      </c>
      <c r="AU228" s="238" t="s">
        <v>85</v>
      </c>
      <c r="AY228" s="18" t="s">
        <v>165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85</v>
      </c>
      <c r="BK228" s="239">
        <f>ROUND(I228*H228,2)</f>
        <v>0</v>
      </c>
      <c r="BL228" s="18" t="s">
        <v>172</v>
      </c>
      <c r="BM228" s="238" t="s">
        <v>1492</v>
      </c>
    </row>
    <row r="229" s="2" customFormat="1" ht="44.25" customHeight="1">
      <c r="A229" s="39"/>
      <c r="B229" s="40"/>
      <c r="C229" s="227" t="s">
        <v>844</v>
      </c>
      <c r="D229" s="227" t="s">
        <v>167</v>
      </c>
      <c r="E229" s="228" t="s">
        <v>1789</v>
      </c>
      <c r="F229" s="229" t="s">
        <v>1790</v>
      </c>
      <c r="G229" s="230" t="s">
        <v>385</v>
      </c>
      <c r="H229" s="231">
        <v>54</v>
      </c>
      <c r="I229" s="232"/>
      <c r="J229" s="233">
        <f>ROUND(I229*H229,2)</f>
        <v>0</v>
      </c>
      <c r="K229" s="229" t="s">
        <v>1</v>
      </c>
      <c r="L229" s="45"/>
      <c r="M229" s="234" t="s">
        <v>1</v>
      </c>
      <c r="N229" s="235" t="s">
        <v>43</v>
      </c>
      <c r="O229" s="92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172</v>
      </c>
      <c r="AT229" s="238" t="s">
        <v>167</v>
      </c>
      <c r="AU229" s="238" t="s">
        <v>85</v>
      </c>
      <c r="AY229" s="18" t="s">
        <v>165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85</v>
      </c>
      <c r="BK229" s="239">
        <f>ROUND(I229*H229,2)</f>
        <v>0</v>
      </c>
      <c r="BL229" s="18" t="s">
        <v>172</v>
      </c>
      <c r="BM229" s="238" t="s">
        <v>1495</v>
      </c>
    </row>
    <row r="230" s="2" customFormat="1" ht="33" customHeight="1">
      <c r="A230" s="39"/>
      <c r="B230" s="40"/>
      <c r="C230" s="227" t="s">
        <v>849</v>
      </c>
      <c r="D230" s="227" t="s">
        <v>167</v>
      </c>
      <c r="E230" s="228" t="s">
        <v>1791</v>
      </c>
      <c r="F230" s="229" t="s">
        <v>1792</v>
      </c>
      <c r="G230" s="230" t="s">
        <v>385</v>
      </c>
      <c r="H230" s="231">
        <v>6</v>
      </c>
      <c r="I230" s="232"/>
      <c r="J230" s="233">
        <f>ROUND(I230*H230,2)</f>
        <v>0</v>
      </c>
      <c r="K230" s="229" t="s">
        <v>1</v>
      </c>
      <c r="L230" s="45"/>
      <c r="M230" s="234" t="s">
        <v>1</v>
      </c>
      <c r="N230" s="235" t="s">
        <v>43</v>
      </c>
      <c r="O230" s="92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8" t="s">
        <v>172</v>
      </c>
      <c r="AT230" s="238" t="s">
        <v>167</v>
      </c>
      <c r="AU230" s="238" t="s">
        <v>85</v>
      </c>
      <c r="AY230" s="18" t="s">
        <v>165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8" t="s">
        <v>85</v>
      </c>
      <c r="BK230" s="239">
        <f>ROUND(I230*H230,2)</f>
        <v>0</v>
      </c>
      <c r="BL230" s="18" t="s">
        <v>172</v>
      </c>
      <c r="BM230" s="238" t="s">
        <v>1498</v>
      </c>
    </row>
    <row r="231" s="2" customFormat="1" ht="24.15" customHeight="1">
      <c r="A231" s="39"/>
      <c r="B231" s="40"/>
      <c r="C231" s="227" t="s">
        <v>854</v>
      </c>
      <c r="D231" s="227" t="s">
        <v>167</v>
      </c>
      <c r="E231" s="228" t="s">
        <v>1793</v>
      </c>
      <c r="F231" s="229" t="s">
        <v>1794</v>
      </c>
      <c r="G231" s="230" t="s">
        <v>385</v>
      </c>
      <c r="H231" s="231">
        <v>4</v>
      </c>
      <c r="I231" s="232"/>
      <c r="J231" s="233">
        <f>ROUND(I231*H231,2)</f>
        <v>0</v>
      </c>
      <c r="K231" s="229" t="s">
        <v>1</v>
      </c>
      <c r="L231" s="45"/>
      <c r="M231" s="234" t="s">
        <v>1</v>
      </c>
      <c r="N231" s="235" t="s">
        <v>43</v>
      </c>
      <c r="O231" s="92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172</v>
      </c>
      <c r="AT231" s="238" t="s">
        <v>167</v>
      </c>
      <c r="AU231" s="238" t="s">
        <v>85</v>
      </c>
      <c r="AY231" s="18" t="s">
        <v>165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85</v>
      </c>
      <c r="BK231" s="239">
        <f>ROUND(I231*H231,2)</f>
        <v>0</v>
      </c>
      <c r="BL231" s="18" t="s">
        <v>172</v>
      </c>
      <c r="BM231" s="238" t="s">
        <v>1501</v>
      </c>
    </row>
    <row r="232" s="2" customFormat="1" ht="24.15" customHeight="1">
      <c r="A232" s="39"/>
      <c r="B232" s="40"/>
      <c r="C232" s="227" t="s">
        <v>858</v>
      </c>
      <c r="D232" s="227" t="s">
        <v>167</v>
      </c>
      <c r="E232" s="228" t="s">
        <v>1795</v>
      </c>
      <c r="F232" s="229" t="s">
        <v>1796</v>
      </c>
      <c r="G232" s="230" t="s">
        <v>385</v>
      </c>
      <c r="H232" s="231">
        <v>8</v>
      </c>
      <c r="I232" s="232"/>
      <c r="J232" s="233">
        <f>ROUND(I232*H232,2)</f>
        <v>0</v>
      </c>
      <c r="K232" s="229" t="s">
        <v>1</v>
      </c>
      <c r="L232" s="45"/>
      <c r="M232" s="234" t="s">
        <v>1</v>
      </c>
      <c r="N232" s="235" t="s">
        <v>43</v>
      </c>
      <c r="O232" s="92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8" t="s">
        <v>172</v>
      </c>
      <c r="AT232" s="238" t="s">
        <v>167</v>
      </c>
      <c r="AU232" s="238" t="s">
        <v>85</v>
      </c>
      <c r="AY232" s="18" t="s">
        <v>165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8" t="s">
        <v>85</v>
      </c>
      <c r="BK232" s="239">
        <f>ROUND(I232*H232,2)</f>
        <v>0</v>
      </c>
      <c r="BL232" s="18" t="s">
        <v>172</v>
      </c>
      <c r="BM232" s="238" t="s">
        <v>1504</v>
      </c>
    </row>
    <row r="233" s="2" customFormat="1" ht="37.8" customHeight="1">
      <c r="A233" s="39"/>
      <c r="B233" s="40"/>
      <c r="C233" s="227" t="s">
        <v>863</v>
      </c>
      <c r="D233" s="227" t="s">
        <v>167</v>
      </c>
      <c r="E233" s="228" t="s">
        <v>1797</v>
      </c>
      <c r="F233" s="229" t="s">
        <v>1798</v>
      </c>
      <c r="G233" s="230" t="s">
        <v>385</v>
      </c>
      <c r="H233" s="231">
        <v>34</v>
      </c>
      <c r="I233" s="232"/>
      <c r="J233" s="233">
        <f>ROUND(I233*H233,2)</f>
        <v>0</v>
      </c>
      <c r="K233" s="229" t="s">
        <v>1</v>
      </c>
      <c r="L233" s="45"/>
      <c r="M233" s="234" t="s">
        <v>1</v>
      </c>
      <c r="N233" s="235" t="s">
        <v>43</v>
      </c>
      <c r="O233" s="92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8" t="s">
        <v>172</v>
      </c>
      <c r="AT233" s="238" t="s">
        <v>167</v>
      </c>
      <c r="AU233" s="238" t="s">
        <v>85</v>
      </c>
      <c r="AY233" s="18" t="s">
        <v>165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8" t="s">
        <v>85</v>
      </c>
      <c r="BK233" s="239">
        <f>ROUND(I233*H233,2)</f>
        <v>0</v>
      </c>
      <c r="BL233" s="18" t="s">
        <v>172</v>
      </c>
      <c r="BM233" s="238" t="s">
        <v>1507</v>
      </c>
    </row>
    <row r="234" s="2" customFormat="1" ht="37.8" customHeight="1">
      <c r="A234" s="39"/>
      <c r="B234" s="40"/>
      <c r="C234" s="227" t="s">
        <v>867</v>
      </c>
      <c r="D234" s="227" t="s">
        <v>167</v>
      </c>
      <c r="E234" s="228" t="s">
        <v>1799</v>
      </c>
      <c r="F234" s="229" t="s">
        <v>1800</v>
      </c>
      <c r="G234" s="230" t="s">
        <v>385</v>
      </c>
      <c r="H234" s="231">
        <v>17</v>
      </c>
      <c r="I234" s="232"/>
      <c r="J234" s="233">
        <f>ROUND(I234*H234,2)</f>
        <v>0</v>
      </c>
      <c r="K234" s="229" t="s">
        <v>1</v>
      </c>
      <c r="L234" s="45"/>
      <c r="M234" s="234" t="s">
        <v>1</v>
      </c>
      <c r="N234" s="235" t="s">
        <v>43</v>
      </c>
      <c r="O234" s="92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172</v>
      </c>
      <c r="AT234" s="238" t="s">
        <v>167</v>
      </c>
      <c r="AU234" s="238" t="s">
        <v>85</v>
      </c>
      <c r="AY234" s="18" t="s">
        <v>165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85</v>
      </c>
      <c r="BK234" s="239">
        <f>ROUND(I234*H234,2)</f>
        <v>0</v>
      </c>
      <c r="BL234" s="18" t="s">
        <v>172</v>
      </c>
      <c r="BM234" s="238" t="s">
        <v>1510</v>
      </c>
    </row>
    <row r="235" s="2" customFormat="1" ht="37.8" customHeight="1">
      <c r="A235" s="39"/>
      <c r="B235" s="40"/>
      <c r="C235" s="227" t="s">
        <v>874</v>
      </c>
      <c r="D235" s="227" t="s">
        <v>167</v>
      </c>
      <c r="E235" s="228" t="s">
        <v>1801</v>
      </c>
      <c r="F235" s="229" t="s">
        <v>1802</v>
      </c>
      <c r="G235" s="230" t="s">
        <v>385</v>
      </c>
      <c r="H235" s="231">
        <v>6</v>
      </c>
      <c r="I235" s="232"/>
      <c r="J235" s="233">
        <f>ROUND(I235*H235,2)</f>
        <v>0</v>
      </c>
      <c r="K235" s="229" t="s">
        <v>1</v>
      </c>
      <c r="L235" s="45"/>
      <c r="M235" s="234" t="s">
        <v>1</v>
      </c>
      <c r="N235" s="235" t="s">
        <v>43</v>
      </c>
      <c r="O235" s="92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172</v>
      </c>
      <c r="AT235" s="238" t="s">
        <v>167</v>
      </c>
      <c r="AU235" s="238" t="s">
        <v>85</v>
      </c>
      <c r="AY235" s="18" t="s">
        <v>165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85</v>
      </c>
      <c r="BK235" s="239">
        <f>ROUND(I235*H235,2)</f>
        <v>0</v>
      </c>
      <c r="BL235" s="18" t="s">
        <v>172</v>
      </c>
      <c r="BM235" s="238" t="s">
        <v>1513</v>
      </c>
    </row>
    <row r="236" s="2" customFormat="1" ht="37.8" customHeight="1">
      <c r="A236" s="39"/>
      <c r="B236" s="40"/>
      <c r="C236" s="227" t="s">
        <v>876</v>
      </c>
      <c r="D236" s="227" t="s">
        <v>167</v>
      </c>
      <c r="E236" s="228" t="s">
        <v>1803</v>
      </c>
      <c r="F236" s="229" t="s">
        <v>1804</v>
      </c>
      <c r="G236" s="230" t="s">
        <v>385</v>
      </c>
      <c r="H236" s="231">
        <v>11</v>
      </c>
      <c r="I236" s="232"/>
      <c r="J236" s="233">
        <f>ROUND(I236*H236,2)</f>
        <v>0</v>
      </c>
      <c r="K236" s="229" t="s">
        <v>1</v>
      </c>
      <c r="L236" s="45"/>
      <c r="M236" s="234" t="s">
        <v>1</v>
      </c>
      <c r="N236" s="235" t="s">
        <v>43</v>
      </c>
      <c r="O236" s="92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172</v>
      </c>
      <c r="AT236" s="238" t="s">
        <v>167</v>
      </c>
      <c r="AU236" s="238" t="s">
        <v>85</v>
      </c>
      <c r="AY236" s="18" t="s">
        <v>165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85</v>
      </c>
      <c r="BK236" s="239">
        <f>ROUND(I236*H236,2)</f>
        <v>0</v>
      </c>
      <c r="BL236" s="18" t="s">
        <v>172</v>
      </c>
      <c r="BM236" s="238" t="s">
        <v>1516</v>
      </c>
    </row>
    <row r="237" s="2" customFormat="1" ht="37.8" customHeight="1">
      <c r="A237" s="39"/>
      <c r="B237" s="40"/>
      <c r="C237" s="227" t="s">
        <v>884</v>
      </c>
      <c r="D237" s="227" t="s">
        <v>167</v>
      </c>
      <c r="E237" s="228" t="s">
        <v>1805</v>
      </c>
      <c r="F237" s="229" t="s">
        <v>1806</v>
      </c>
      <c r="G237" s="230" t="s">
        <v>385</v>
      </c>
      <c r="H237" s="231">
        <v>4</v>
      </c>
      <c r="I237" s="232"/>
      <c r="J237" s="233">
        <f>ROUND(I237*H237,2)</f>
        <v>0</v>
      </c>
      <c r="K237" s="229" t="s">
        <v>1</v>
      </c>
      <c r="L237" s="45"/>
      <c r="M237" s="234" t="s">
        <v>1</v>
      </c>
      <c r="N237" s="235" t="s">
        <v>43</v>
      </c>
      <c r="O237" s="92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8" t="s">
        <v>172</v>
      </c>
      <c r="AT237" s="238" t="s">
        <v>167</v>
      </c>
      <c r="AU237" s="238" t="s">
        <v>85</v>
      </c>
      <c r="AY237" s="18" t="s">
        <v>165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8" t="s">
        <v>85</v>
      </c>
      <c r="BK237" s="239">
        <f>ROUND(I237*H237,2)</f>
        <v>0</v>
      </c>
      <c r="BL237" s="18" t="s">
        <v>172</v>
      </c>
      <c r="BM237" s="238" t="s">
        <v>1519</v>
      </c>
    </row>
    <row r="238" s="2" customFormat="1" ht="37.8" customHeight="1">
      <c r="A238" s="39"/>
      <c r="B238" s="40"/>
      <c r="C238" s="227" t="s">
        <v>890</v>
      </c>
      <c r="D238" s="227" t="s">
        <v>167</v>
      </c>
      <c r="E238" s="228" t="s">
        <v>1807</v>
      </c>
      <c r="F238" s="229" t="s">
        <v>1808</v>
      </c>
      <c r="G238" s="230" t="s">
        <v>385</v>
      </c>
      <c r="H238" s="231">
        <v>2</v>
      </c>
      <c r="I238" s="232"/>
      <c r="J238" s="233">
        <f>ROUND(I238*H238,2)</f>
        <v>0</v>
      </c>
      <c r="K238" s="229" t="s">
        <v>1</v>
      </c>
      <c r="L238" s="45"/>
      <c r="M238" s="234" t="s">
        <v>1</v>
      </c>
      <c r="N238" s="235" t="s">
        <v>43</v>
      </c>
      <c r="O238" s="92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172</v>
      </c>
      <c r="AT238" s="238" t="s">
        <v>167</v>
      </c>
      <c r="AU238" s="238" t="s">
        <v>85</v>
      </c>
      <c r="AY238" s="18" t="s">
        <v>165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85</v>
      </c>
      <c r="BK238" s="239">
        <f>ROUND(I238*H238,2)</f>
        <v>0</v>
      </c>
      <c r="BL238" s="18" t="s">
        <v>172</v>
      </c>
      <c r="BM238" s="238" t="s">
        <v>1522</v>
      </c>
    </row>
    <row r="239" s="2" customFormat="1" ht="37.8" customHeight="1">
      <c r="A239" s="39"/>
      <c r="B239" s="40"/>
      <c r="C239" s="227" t="s">
        <v>894</v>
      </c>
      <c r="D239" s="227" t="s">
        <v>167</v>
      </c>
      <c r="E239" s="228" t="s">
        <v>1809</v>
      </c>
      <c r="F239" s="229" t="s">
        <v>1810</v>
      </c>
      <c r="G239" s="230" t="s">
        <v>385</v>
      </c>
      <c r="H239" s="231">
        <v>14</v>
      </c>
      <c r="I239" s="232"/>
      <c r="J239" s="233">
        <f>ROUND(I239*H239,2)</f>
        <v>0</v>
      </c>
      <c r="K239" s="229" t="s">
        <v>1</v>
      </c>
      <c r="L239" s="45"/>
      <c r="M239" s="234" t="s">
        <v>1</v>
      </c>
      <c r="N239" s="235" t="s">
        <v>43</v>
      </c>
      <c r="O239" s="92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172</v>
      </c>
      <c r="AT239" s="238" t="s">
        <v>167</v>
      </c>
      <c r="AU239" s="238" t="s">
        <v>85</v>
      </c>
      <c r="AY239" s="18" t="s">
        <v>165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85</v>
      </c>
      <c r="BK239" s="239">
        <f>ROUND(I239*H239,2)</f>
        <v>0</v>
      </c>
      <c r="BL239" s="18" t="s">
        <v>172</v>
      </c>
      <c r="BM239" s="238" t="s">
        <v>1525</v>
      </c>
    </row>
    <row r="240" s="2" customFormat="1" ht="37.8" customHeight="1">
      <c r="A240" s="39"/>
      <c r="B240" s="40"/>
      <c r="C240" s="227" t="s">
        <v>899</v>
      </c>
      <c r="D240" s="227" t="s">
        <v>167</v>
      </c>
      <c r="E240" s="228" t="s">
        <v>1811</v>
      </c>
      <c r="F240" s="229" t="s">
        <v>1812</v>
      </c>
      <c r="G240" s="230" t="s">
        <v>385</v>
      </c>
      <c r="H240" s="231">
        <v>9</v>
      </c>
      <c r="I240" s="232"/>
      <c r="J240" s="233">
        <f>ROUND(I240*H240,2)</f>
        <v>0</v>
      </c>
      <c r="K240" s="229" t="s">
        <v>1</v>
      </c>
      <c r="L240" s="45"/>
      <c r="M240" s="234" t="s">
        <v>1</v>
      </c>
      <c r="N240" s="235" t="s">
        <v>43</v>
      </c>
      <c r="O240" s="92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172</v>
      </c>
      <c r="AT240" s="238" t="s">
        <v>167</v>
      </c>
      <c r="AU240" s="238" t="s">
        <v>85</v>
      </c>
      <c r="AY240" s="18" t="s">
        <v>165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85</v>
      </c>
      <c r="BK240" s="239">
        <f>ROUND(I240*H240,2)</f>
        <v>0</v>
      </c>
      <c r="BL240" s="18" t="s">
        <v>172</v>
      </c>
      <c r="BM240" s="238" t="s">
        <v>1528</v>
      </c>
    </row>
    <row r="241" s="2" customFormat="1" ht="37.8" customHeight="1">
      <c r="A241" s="39"/>
      <c r="B241" s="40"/>
      <c r="C241" s="227" t="s">
        <v>904</v>
      </c>
      <c r="D241" s="227" t="s">
        <v>167</v>
      </c>
      <c r="E241" s="228" t="s">
        <v>1813</v>
      </c>
      <c r="F241" s="229" t="s">
        <v>1814</v>
      </c>
      <c r="G241" s="230" t="s">
        <v>385</v>
      </c>
      <c r="H241" s="231">
        <v>36</v>
      </c>
      <c r="I241" s="232"/>
      <c r="J241" s="233">
        <f>ROUND(I241*H241,2)</f>
        <v>0</v>
      </c>
      <c r="K241" s="229" t="s">
        <v>1</v>
      </c>
      <c r="L241" s="45"/>
      <c r="M241" s="234" t="s">
        <v>1</v>
      </c>
      <c r="N241" s="235" t="s">
        <v>43</v>
      </c>
      <c r="O241" s="92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172</v>
      </c>
      <c r="AT241" s="238" t="s">
        <v>167</v>
      </c>
      <c r="AU241" s="238" t="s">
        <v>85</v>
      </c>
      <c r="AY241" s="18" t="s">
        <v>165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85</v>
      </c>
      <c r="BK241" s="239">
        <f>ROUND(I241*H241,2)</f>
        <v>0</v>
      </c>
      <c r="BL241" s="18" t="s">
        <v>172</v>
      </c>
      <c r="BM241" s="238" t="s">
        <v>1531</v>
      </c>
    </row>
    <row r="242" s="2" customFormat="1" ht="37.8" customHeight="1">
      <c r="A242" s="39"/>
      <c r="B242" s="40"/>
      <c r="C242" s="227" t="s">
        <v>908</v>
      </c>
      <c r="D242" s="227" t="s">
        <v>167</v>
      </c>
      <c r="E242" s="228" t="s">
        <v>1815</v>
      </c>
      <c r="F242" s="229" t="s">
        <v>1816</v>
      </c>
      <c r="G242" s="230" t="s">
        <v>385</v>
      </c>
      <c r="H242" s="231">
        <v>5</v>
      </c>
      <c r="I242" s="232"/>
      <c r="J242" s="233">
        <f>ROUND(I242*H242,2)</f>
        <v>0</v>
      </c>
      <c r="K242" s="229" t="s">
        <v>1</v>
      </c>
      <c r="L242" s="45"/>
      <c r="M242" s="234" t="s">
        <v>1</v>
      </c>
      <c r="N242" s="235" t="s">
        <v>43</v>
      </c>
      <c r="O242" s="92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172</v>
      </c>
      <c r="AT242" s="238" t="s">
        <v>167</v>
      </c>
      <c r="AU242" s="238" t="s">
        <v>85</v>
      </c>
      <c r="AY242" s="18" t="s">
        <v>165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85</v>
      </c>
      <c r="BK242" s="239">
        <f>ROUND(I242*H242,2)</f>
        <v>0</v>
      </c>
      <c r="BL242" s="18" t="s">
        <v>172</v>
      </c>
      <c r="BM242" s="238" t="s">
        <v>1534</v>
      </c>
    </row>
    <row r="243" s="2" customFormat="1" ht="37.8" customHeight="1">
      <c r="A243" s="39"/>
      <c r="B243" s="40"/>
      <c r="C243" s="227" t="s">
        <v>912</v>
      </c>
      <c r="D243" s="227" t="s">
        <v>167</v>
      </c>
      <c r="E243" s="228" t="s">
        <v>1817</v>
      </c>
      <c r="F243" s="229" t="s">
        <v>1818</v>
      </c>
      <c r="G243" s="230" t="s">
        <v>385</v>
      </c>
      <c r="H243" s="231">
        <v>24</v>
      </c>
      <c r="I243" s="232"/>
      <c r="J243" s="233">
        <f>ROUND(I243*H243,2)</f>
        <v>0</v>
      </c>
      <c r="K243" s="229" t="s">
        <v>1</v>
      </c>
      <c r="L243" s="45"/>
      <c r="M243" s="234" t="s">
        <v>1</v>
      </c>
      <c r="N243" s="235" t="s">
        <v>43</v>
      </c>
      <c r="O243" s="92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8" t="s">
        <v>172</v>
      </c>
      <c r="AT243" s="238" t="s">
        <v>167</v>
      </c>
      <c r="AU243" s="238" t="s">
        <v>85</v>
      </c>
      <c r="AY243" s="18" t="s">
        <v>165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8" t="s">
        <v>85</v>
      </c>
      <c r="BK243" s="239">
        <f>ROUND(I243*H243,2)</f>
        <v>0</v>
      </c>
      <c r="BL243" s="18" t="s">
        <v>172</v>
      </c>
      <c r="BM243" s="238" t="s">
        <v>1537</v>
      </c>
    </row>
    <row r="244" s="2" customFormat="1" ht="37.8" customHeight="1">
      <c r="A244" s="39"/>
      <c r="B244" s="40"/>
      <c r="C244" s="227" t="s">
        <v>918</v>
      </c>
      <c r="D244" s="227" t="s">
        <v>167</v>
      </c>
      <c r="E244" s="228" t="s">
        <v>1819</v>
      </c>
      <c r="F244" s="229" t="s">
        <v>1820</v>
      </c>
      <c r="G244" s="230" t="s">
        <v>385</v>
      </c>
      <c r="H244" s="231">
        <v>2</v>
      </c>
      <c r="I244" s="232"/>
      <c r="J244" s="233">
        <f>ROUND(I244*H244,2)</f>
        <v>0</v>
      </c>
      <c r="K244" s="229" t="s">
        <v>1</v>
      </c>
      <c r="L244" s="45"/>
      <c r="M244" s="234" t="s">
        <v>1</v>
      </c>
      <c r="N244" s="235" t="s">
        <v>43</v>
      </c>
      <c r="O244" s="92"/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8" t="s">
        <v>172</v>
      </c>
      <c r="AT244" s="238" t="s">
        <v>167</v>
      </c>
      <c r="AU244" s="238" t="s">
        <v>85</v>
      </c>
      <c r="AY244" s="18" t="s">
        <v>165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8" t="s">
        <v>85</v>
      </c>
      <c r="BK244" s="239">
        <f>ROUND(I244*H244,2)</f>
        <v>0</v>
      </c>
      <c r="BL244" s="18" t="s">
        <v>172</v>
      </c>
      <c r="BM244" s="238" t="s">
        <v>1542</v>
      </c>
    </row>
    <row r="245" s="2" customFormat="1" ht="37.8" customHeight="1">
      <c r="A245" s="39"/>
      <c r="B245" s="40"/>
      <c r="C245" s="227" t="s">
        <v>924</v>
      </c>
      <c r="D245" s="227" t="s">
        <v>167</v>
      </c>
      <c r="E245" s="228" t="s">
        <v>1821</v>
      </c>
      <c r="F245" s="229" t="s">
        <v>1822</v>
      </c>
      <c r="G245" s="230" t="s">
        <v>385</v>
      </c>
      <c r="H245" s="231">
        <v>2</v>
      </c>
      <c r="I245" s="232"/>
      <c r="J245" s="233">
        <f>ROUND(I245*H245,2)</f>
        <v>0</v>
      </c>
      <c r="K245" s="229" t="s">
        <v>1</v>
      </c>
      <c r="L245" s="45"/>
      <c r="M245" s="234" t="s">
        <v>1</v>
      </c>
      <c r="N245" s="235" t="s">
        <v>43</v>
      </c>
      <c r="O245" s="92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172</v>
      </c>
      <c r="AT245" s="238" t="s">
        <v>167</v>
      </c>
      <c r="AU245" s="238" t="s">
        <v>85</v>
      </c>
      <c r="AY245" s="18" t="s">
        <v>165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85</v>
      </c>
      <c r="BK245" s="239">
        <f>ROUND(I245*H245,2)</f>
        <v>0</v>
      </c>
      <c r="BL245" s="18" t="s">
        <v>172</v>
      </c>
      <c r="BM245" s="238" t="s">
        <v>1545</v>
      </c>
    </row>
    <row r="246" s="2" customFormat="1" ht="37.8" customHeight="1">
      <c r="A246" s="39"/>
      <c r="B246" s="40"/>
      <c r="C246" s="227" t="s">
        <v>929</v>
      </c>
      <c r="D246" s="227" t="s">
        <v>167</v>
      </c>
      <c r="E246" s="228" t="s">
        <v>1823</v>
      </c>
      <c r="F246" s="229" t="s">
        <v>1824</v>
      </c>
      <c r="G246" s="230" t="s">
        <v>385</v>
      </c>
      <c r="H246" s="231">
        <v>3</v>
      </c>
      <c r="I246" s="232"/>
      <c r="J246" s="233">
        <f>ROUND(I246*H246,2)</f>
        <v>0</v>
      </c>
      <c r="K246" s="229" t="s">
        <v>1</v>
      </c>
      <c r="L246" s="45"/>
      <c r="M246" s="234" t="s">
        <v>1</v>
      </c>
      <c r="N246" s="235" t="s">
        <v>43</v>
      </c>
      <c r="O246" s="92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172</v>
      </c>
      <c r="AT246" s="238" t="s">
        <v>167</v>
      </c>
      <c r="AU246" s="238" t="s">
        <v>85</v>
      </c>
      <c r="AY246" s="18" t="s">
        <v>165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85</v>
      </c>
      <c r="BK246" s="239">
        <f>ROUND(I246*H246,2)</f>
        <v>0</v>
      </c>
      <c r="BL246" s="18" t="s">
        <v>172</v>
      </c>
      <c r="BM246" s="238" t="s">
        <v>1548</v>
      </c>
    </row>
    <row r="247" s="2" customFormat="1" ht="24.15" customHeight="1">
      <c r="A247" s="39"/>
      <c r="B247" s="40"/>
      <c r="C247" s="227" t="s">
        <v>934</v>
      </c>
      <c r="D247" s="227" t="s">
        <v>167</v>
      </c>
      <c r="E247" s="228" t="s">
        <v>1825</v>
      </c>
      <c r="F247" s="229" t="s">
        <v>1826</v>
      </c>
      <c r="G247" s="230" t="s">
        <v>385</v>
      </c>
      <c r="H247" s="231">
        <v>6</v>
      </c>
      <c r="I247" s="232"/>
      <c r="J247" s="233">
        <f>ROUND(I247*H247,2)</f>
        <v>0</v>
      </c>
      <c r="K247" s="229" t="s">
        <v>1</v>
      </c>
      <c r="L247" s="45"/>
      <c r="M247" s="234" t="s">
        <v>1</v>
      </c>
      <c r="N247" s="235" t="s">
        <v>43</v>
      </c>
      <c r="O247" s="92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172</v>
      </c>
      <c r="AT247" s="238" t="s">
        <v>167</v>
      </c>
      <c r="AU247" s="238" t="s">
        <v>85</v>
      </c>
      <c r="AY247" s="18" t="s">
        <v>165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85</v>
      </c>
      <c r="BK247" s="239">
        <f>ROUND(I247*H247,2)</f>
        <v>0</v>
      </c>
      <c r="BL247" s="18" t="s">
        <v>172</v>
      </c>
      <c r="BM247" s="238" t="s">
        <v>1551</v>
      </c>
    </row>
    <row r="248" s="2" customFormat="1" ht="21.75" customHeight="1">
      <c r="A248" s="39"/>
      <c r="B248" s="40"/>
      <c r="C248" s="227" t="s">
        <v>939</v>
      </c>
      <c r="D248" s="227" t="s">
        <v>167</v>
      </c>
      <c r="E248" s="228" t="s">
        <v>1827</v>
      </c>
      <c r="F248" s="229" t="s">
        <v>1828</v>
      </c>
      <c r="G248" s="230" t="s">
        <v>385</v>
      </c>
      <c r="H248" s="231">
        <v>2</v>
      </c>
      <c r="I248" s="232"/>
      <c r="J248" s="233">
        <f>ROUND(I248*H248,2)</f>
        <v>0</v>
      </c>
      <c r="K248" s="229" t="s">
        <v>1</v>
      </c>
      <c r="L248" s="45"/>
      <c r="M248" s="234" t="s">
        <v>1</v>
      </c>
      <c r="N248" s="235" t="s">
        <v>43</v>
      </c>
      <c r="O248" s="92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172</v>
      </c>
      <c r="AT248" s="238" t="s">
        <v>167</v>
      </c>
      <c r="AU248" s="238" t="s">
        <v>85</v>
      </c>
      <c r="AY248" s="18" t="s">
        <v>165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85</v>
      </c>
      <c r="BK248" s="239">
        <f>ROUND(I248*H248,2)</f>
        <v>0</v>
      </c>
      <c r="BL248" s="18" t="s">
        <v>172</v>
      </c>
      <c r="BM248" s="238" t="s">
        <v>1554</v>
      </c>
    </row>
    <row r="249" s="2" customFormat="1" ht="21.75" customHeight="1">
      <c r="A249" s="39"/>
      <c r="B249" s="40"/>
      <c r="C249" s="227" t="s">
        <v>946</v>
      </c>
      <c r="D249" s="227" t="s">
        <v>167</v>
      </c>
      <c r="E249" s="228" t="s">
        <v>1829</v>
      </c>
      <c r="F249" s="229" t="s">
        <v>1830</v>
      </c>
      <c r="G249" s="230" t="s">
        <v>385</v>
      </c>
      <c r="H249" s="231">
        <v>4</v>
      </c>
      <c r="I249" s="232"/>
      <c r="J249" s="233">
        <f>ROUND(I249*H249,2)</f>
        <v>0</v>
      </c>
      <c r="K249" s="229" t="s">
        <v>1</v>
      </c>
      <c r="L249" s="45"/>
      <c r="M249" s="234" t="s">
        <v>1</v>
      </c>
      <c r="N249" s="235" t="s">
        <v>43</v>
      </c>
      <c r="O249" s="92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8" t="s">
        <v>172</v>
      </c>
      <c r="AT249" s="238" t="s">
        <v>167</v>
      </c>
      <c r="AU249" s="238" t="s">
        <v>85</v>
      </c>
      <c r="AY249" s="18" t="s">
        <v>165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8" t="s">
        <v>85</v>
      </c>
      <c r="BK249" s="239">
        <f>ROUND(I249*H249,2)</f>
        <v>0</v>
      </c>
      <c r="BL249" s="18" t="s">
        <v>172</v>
      </c>
      <c r="BM249" s="238" t="s">
        <v>1557</v>
      </c>
    </row>
    <row r="250" s="2" customFormat="1" ht="37.8" customHeight="1">
      <c r="A250" s="39"/>
      <c r="B250" s="40"/>
      <c r="C250" s="227" t="s">
        <v>951</v>
      </c>
      <c r="D250" s="227" t="s">
        <v>167</v>
      </c>
      <c r="E250" s="228" t="s">
        <v>1831</v>
      </c>
      <c r="F250" s="229" t="s">
        <v>1832</v>
      </c>
      <c r="G250" s="230" t="s">
        <v>385</v>
      </c>
      <c r="H250" s="231">
        <v>1</v>
      </c>
      <c r="I250" s="232"/>
      <c r="J250" s="233">
        <f>ROUND(I250*H250,2)</f>
        <v>0</v>
      </c>
      <c r="K250" s="229" t="s">
        <v>1</v>
      </c>
      <c r="L250" s="45"/>
      <c r="M250" s="234" t="s">
        <v>1</v>
      </c>
      <c r="N250" s="235" t="s">
        <v>43</v>
      </c>
      <c r="O250" s="92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8" t="s">
        <v>172</v>
      </c>
      <c r="AT250" s="238" t="s">
        <v>167</v>
      </c>
      <c r="AU250" s="238" t="s">
        <v>85</v>
      </c>
      <c r="AY250" s="18" t="s">
        <v>165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8" t="s">
        <v>85</v>
      </c>
      <c r="BK250" s="239">
        <f>ROUND(I250*H250,2)</f>
        <v>0</v>
      </c>
      <c r="BL250" s="18" t="s">
        <v>172</v>
      </c>
      <c r="BM250" s="238" t="s">
        <v>1560</v>
      </c>
    </row>
    <row r="251" s="2" customFormat="1" ht="16.5" customHeight="1">
      <c r="A251" s="39"/>
      <c r="B251" s="40"/>
      <c r="C251" s="227" t="s">
        <v>957</v>
      </c>
      <c r="D251" s="227" t="s">
        <v>167</v>
      </c>
      <c r="E251" s="228" t="s">
        <v>1833</v>
      </c>
      <c r="F251" s="229" t="s">
        <v>1834</v>
      </c>
      <c r="G251" s="230" t="s">
        <v>385</v>
      </c>
      <c r="H251" s="231">
        <v>10</v>
      </c>
      <c r="I251" s="232"/>
      <c r="J251" s="233">
        <f>ROUND(I251*H251,2)</f>
        <v>0</v>
      </c>
      <c r="K251" s="229" t="s">
        <v>1</v>
      </c>
      <c r="L251" s="45"/>
      <c r="M251" s="234" t="s">
        <v>1</v>
      </c>
      <c r="N251" s="235" t="s">
        <v>43</v>
      </c>
      <c r="O251" s="92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8" t="s">
        <v>172</v>
      </c>
      <c r="AT251" s="238" t="s">
        <v>167</v>
      </c>
      <c r="AU251" s="238" t="s">
        <v>85</v>
      </c>
      <c r="AY251" s="18" t="s">
        <v>165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8" t="s">
        <v>85</v>
      </c>
      <c r="BK251" s="239">
        <f>ROUND(I251*H251,2)</f>
        <v>0</v>
      </c>
      <c r="BL251" s="18" t="s">
        <v>172</v>
      </c>
      <c r="BM251" s="238" t="s">
        <v>1563</v>
      </c>
    </row>
    <row r="252" s="2" customFormat="1" ht="21.75" customHeight="1">
      <c r="A252" s="39"/>
      <c r="B252" s="40"/>
      <c r="C252" s="227" t="s">
        <v>964</v>
      </c>
      <c r="D252" s="227" t="s">
        <v>167</v>
      </c>
      <c r="E252" s="228" t="s">
        <v>1835</v>
      </c>
      <c r="F252" s="229" t="s">
        <v>1836</v>
      </c>
      <c r="G252" s="230" t="s">
        <v>385</v>
      </c>
      <c r="H252" s="231">
        <v>7</v>
      </c>
      <c r="I252" s="232"/>
      <c r="J252" s="233">
        <f>ROUND(I252*H252,2)</f>
        <v>0</v>
      </c>
      <c r="K252" s="229" t="s">
        <v>1</v>
      </c>
      <c r="L252" s="45"/>
      <c r="M252" s="234" t="s">
        <v>1</v>
      </c>
      <c r="N252" s="235" t="s">
        <v>43</v>
      </c>
      <c r="O252" s="92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172</v>
      </c>
      <c r="AT252" s="238" t="s">
        <v>167</v>
      </c>
      <c r="AU252" s="238" t="s">
        <v>85</v>
      </c>
      <c r="AY252" s="18" t="s">
        <v>165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85</v>
      </c>
      <c r="BK252" s="239">
        <f>ROUND(I252*H252,2)</f>
        <v>0</v>
      </c>
      <c r="BL252" s="18" t="s">
        <v>172</v>
      </c>
      <c r="BM252" s="238" t="s">
        <v>1566</v>
      </c>
    </row>
    <row r="253" s="2" customFormat="1" ht="21.75" customHeight="1">
      <c r="A253" s="39"/>
      <c r="B253" s="40"/>
      <c r="C253" s="227" t="s">
        <v>990</v>
      </c>
      <c r="D253" s="227" t="s">
        <v>167</v>
      </c>
      <c r="E253" s="228" t="s">
        <v>1837</v>
      </c>
      <c r="F253" s="229" t="s">
        <v>1838</v>
      </c>
      <c r="G253" s="230" t="s">
        <v>385</v>
      </c>
      <c r="H253" s="231">
        <v>3</v>
      </c>
      <c r="I253" s="232"/>
      <c r="J253" s="233">
        <f>ROUND(I253*H253,2)</f>
        <v>0</v>
      </c>
      <c r="K253" s="229" t="s">
        <v>1</v>
      </c>
      <c r="L253" s="45"/>
      <c r="M253" s="234" t="s">
        <v>1</v>
      </c>
      <c r="N253" s="235" t="s">
        <v>43</v>
      </c>
      <c r="O253" s="92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8" t="s">
        <v>172</v>
      </c>
      <c r="AT253" s="238" t="s">
        <v>167</v>
      </c>
      <c r="AU253" s="238" t="s">
        <v>85</v>
      </c>
      <c r="AY253" s="18" t="s">
        <v>165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8" t="s">
        <v>85</v>
      </c>
      <c r="BK253" s="239">
        <f>ROUND(I253*H253,2)</f>
        <v>0</v>
      </c>
      <c r="BL253" s="18" t="s">
        <v>172</v>
      </c>
      <c r="BM253" s="238" t="s">
        <v>1569</v>
      </c>
    </row>
    <row r="254" s="2" customFormat="1" ht="24.15" customHeight="1">
      <c r="A254" s="39"/>
      <c r="B254" s="40"/>
      <c r="C254" s="227" t="s">
        <v>998</v>
      </c>
      <c r="D254" s="227" t="s">
        <v>167</v>
      </c>
      <c r="E254" s="228" t="s">
        <v>1839</v>
      </c>
      <c r="F254" s="229" t="s">
        <v>1840</v>
      </c>
      <c r="G254" s="230" t="s">
        <v>385</v>
      </c>
      <c r="H254" s="231">
        <v>10</v>
      </c>
      <c r="I254" s="232"/>
      <c r="J254" s="233">
        <f>ROUND(I254*H254,2)</f>
        <v>0</v>
      </c>
      <c r="K254" s="229" t="s">
        <v>1</v>
      </c>
      <c r="L254" s="45"/>
      <c r="M254" s="234" t="s">
        <v>1</v>
      </c>
      <c r="N254" s="235" t="s">
        <v>43</v>
      </c>
      <c r="O254" s="92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8" t="s">
        <v>172</v>
      </c>
      <c r="AT254" s="238" t="s">
        <v>167</v>
      </c>
      <c r="AU254" s="238" t="s">
        <v>85</v>
      </c>
      <c r="AY254" s="18" t="s">
        <v>165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8" t="s">
        <v>85</v>
      </c>
      <c r="BK254" s="239">
        <f>ROUND(I254*H254,2)</f>
        <v>0</v>
      </c>
      <c r="BL254" s="18" t="s">
        <v>172</v>
      </c>
      <c r="BM254" s="238" t="s">
        <v>1572</v>
      </c>
    </row>
    <row r="255" s="2" customFormat="1" ht="24.15" customHeight="1">
      <c r="A255" s="39"/>
      <c r="B255" s="40"/>
      <c r="C255" s="227" t="s">
        <v>1014</v>
      </c>
      <c r="D255" s="227" t="s">
        <v>167</v>
      </c>
      <c r="E255" s="228" t="s">
        <v>1841</v>
      </c>
      <c r="F255" s="229" t="s">
        <v>1842</v>
      </c>
      <c r="G255" s="230" t="s">
        <v>385</v>
      </c>
      <c r="H255" s="231">
        <v>3</v>
      </c>
      <c r="I255" s="232"/>
      <c r="J255" s="233">
        <f>ROUND(I255*H255,2)</f>
        <v>0</v>
      </c>
      <c r="K255" s="229" t="s">
        <v>1</v>
      </c>
      <c r="L255" s="45"/>
      <c r="M255" s="234" t="s">
        <v>1</v>
      </c>
      <c r="N255" s="235" t="s">
        <v>43</v>
      </c>
      <c r="O255" s="92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8" t="s">
        <v>172</v>
      </c>
      <c r="AT255" s="238" t="s">
        <v>167</v>
      </c>
      <c r="AU255" s="238" t="s">
        <v>85</v>
      </c>
      <c r="AY255" s="18" t="s">
        <v>165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8" t="s">
        <v>85</v>
      </c>
      <c r="BK255" s="239">
        <f>ROUND(I255*H255,2)</f>
        <v>0</v>
      </c>
      <c r="BL255" s="18" t="s">
        <v>172</v>
      </c>
      <c r="BM255" s="238" t="s">
        <v>1575</v>
      </c>
    </row>
    <row r="256" s="2" customFormat="1" ht="24.15" customHeight="1">
      <c r="A256" s="39"/>
      <c r="B256" s="40"/>
      <c r="C256" s="227" t="s">
        <v>1019</v>
      </c>
      <c r="D256" s="227" t="s">
        <v>167</v>
      </c>
      <c r="E256" s="228" t="s">
        <v>1843</v>
      </c>
      <c r="F256" s="229" t="s">
        <v>1844</v>
      </c>
      <c r="G256" s="230" t="s">
        <v>385</v>
      </c>
      <c r="H256" s="231">
        <v>2</v>
      </c>
      <c r="I256" s="232"/>
      <c r="J256" s="233">
        <f>ROUND(I256*H256,2)</f>
        <v>0</v>
      </c>
      <c r="K256" s="229" t="s">
        <v>1</v>
      </c>
      <c r="L256" s="45"/>
      <c r="M256" s="234" t="s">
        <v>1</v>
      </c>
      <c r="N256" s="235" t="s">
        <v>43</v>
      </c>
      <c r="O256" s="92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172</v>
      </c>
      <c r="AT256" s="238" t="s">
        <v>167</v>
      </c>
      <c r="AU256" s="238" t="s">
        <v>85</v>
      </c>
      <c r="AY256" s="18" t="s">
        <v>165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85</v>
      </c>
      <c r="BK256" s="239">
        <f>ROUND(I256*H256,2)</f>
        <v>0</v>
      </c>
      <c r="BL256" s="18" t="s">
        <v>172</v>
      </c>
      <c r="BM256" s="238" t="s">
        <v>1578</v>
      </c>
    </row>
    <row r="257" s="2" customFormat="1" ht="21.75" customHeight="1">
      <c r="A257" s="39"/>
      <c r="B257" s="40"/>
      <c r="C257" s="227" t="s">
        <v>1036</v>
      </c>
      <c r="D257" s="227" t="s">
        <v>167</v>
      </c>
      <c r="E257" s="228" t="s">
        <v>1845</v>
      </c>
      <c r="F257" s="229" t="s">
        <v>1846</v>
      </c>
      <c r="G257" s="230" t="s">
        <v>385</v>
      </c>
      <c r="H257" s="231">
        <v>4</v>
      </c>
      <c r="I257" s="232"/>
      <c r="J257" s="233">
        <f>ROUND(I257*H257,2)</f>
        <v>0</v>
      </c>
      <c r="K257" s="229" t="s">
        <v>1</v>
      </c>
      <c r="L257" s="45"/>
      <c r="M257" s="234" t="s">
        <v>1</v>
      </c>
      <c r="N257" s="235" t="s">
        <v>43</v>
      </c>
      <c r="O257" s="92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8" t="s">
        <v>172</v>
      </c>
      <c r="AT257" s="238" t="s">
        <v>167</v>
      </c>
      <c r="AU257" s="238" t="s">
        <v>85</v>
      </c>
      <c r="AY257" s="18" t="s">
        <v>165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8" t="s">
        <v>85</v>
      </c>
      <c r="BK257" s="239">
        <f>ROUND(I257*H257,2)</f>
        <v>0</v>
      </c>
      <c r="BL257" s="18" t="s">
        <v>172</v>
      </c>
      <c r="BM257" s="238" t="s">
        <v>1581</v>
      </c>
    </row>
    <row r="258" s="2" customFormat="1" ht="21.75" customHeight="1">
      <c r="A258" s="39"/>
      <c r="B258" s="40"/>
      <c r="C258" s="227" t="s">
        <v>1041</v>
      </c>
      <c r="D258" s="227" t="s">
        <v>167</v>
      </c>
      <c r="E258" s="228" t="s">
        <v>1847</v>
      </c>
      <c r="F258" s="229" t="s">
        <v>1848</v>
      </c>
      <c r="G258" s="230" t="s">
        <v>385</v>
      </c>
      <c r="H258" s="231">
        <v>2</v>
      </c>
      <c r="I258" s="232"/>
      <c r="J258" s="233">
        <f>ROUND(I258*H258,2)</f>
        <v>0</v>
      </c>
      <c r="K258" s="229" t="s">
        <v>1</v>
      </c>
      <c r="L258" s="45"/>
      <c r="M258" s="234" t="s">
        <v>1</v>
      </c>
      <c r="N258" s="235" t="s">
        <v>43</v>
      </c>
      <c r="O258" s="92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8" t="s">
        <v>172</v>
      </c>
      <c r="AT258" s="238" t="s">
        <v>167</v>
      </c>
      <c r="AU258" s="238" t="s">
        <v>85</v>
      </c>
      <c r="AY258" s="18" t="s">
        <v>165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8" t="s">
        <v>85</v>
      </c>
      <c r="BK258" s="239">
        <f>ROUND(I258*H258,2)</f>
        <v>0</v>
      </c>
      <c r="BL258" s="18" t="s">
        <v>172</v>
      </c>
      <c r="BM258" s="238" t="s">
        <v>1584</v>
      </c>
    </row>
    <row r="259" s="2" customFormat="1" ht="21.75" customHeight="1">
      <c r="A259" s="39"/>
      <c r="B259" s="40"/>
      <c r="C259" s="227" t="s">
        <v>1051</v>
      </c>
      <c r="D259" s="227" t="s">
        <v>167</v>
      </c>
      <c r="E259" s="228" t="s">
        <v>1849</v>
      </c>
      <c r="F259" s="229" t="s">
        <v>1850</v>
      </c>
      <c r="G259" s="230" t="s">
        <v>385</v>
      </c>
      <c r="H259" s="231">
        <v>4</v>
      </c>
      <c r="I259" s="232"/>
      <c r="J259" s="233">
        <f>ROUND(I259*H259,2)</f>
        <v>0</v>
      </c>
      <c r="K259" s="229" t="s">
        <v>1</v>
      </c>
      <c r="L259" s="45"/>
      <c r="M259" s="234" t="s">
        <v>1</v>
      </c>
      <c r="N259" s="235" t="s">
        <v>43</v>
      </c>
      <c r="O259" s="92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172</v>
      </c>
      <c r="AT259" s="238" t="s">
        <v>167</v>
      </c>
      <c r="AU259" s="238" t="s">
        <v>85</v>
      </c>
      <c r="AY259" s="18" t="s">
        <v>165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85</v>
      </c>
      <c r="BK259" s="239">
        <f>ROUND(I259*H259,2)</f>
        <v>0</v>
      </c>
      <c r="BL259" s="18" t="s">
        <v>172</v>
      </c>
      <c r="BM259" s="238" t="s">
        <v>1587</v>
      </c>
    </row>
    <row r="260" s="2" customFormat="1" ht="21.75" customHeight="1">
      <c r="A260" s="39"/>
      <c r="B260" s="40"/>
      <c r="C260" s="227" t="s">
        <v>1061</v>
      </c>
      <c r="D260" s="227" t="s">
        <v>167</v>
      </c>
      <c r="E260" s="228" t="s">
        <v>1851</v>
      </c>
      <c r="F260" s="229" t="s">
        <v>1852</v>
      </c>
      <c r="G260" s="230" t="s">
        <v>385</v>
      </c>
      <c r="H260" s="231">
        <v>7</v>
      </c>
      <c r="I260" s="232"/>
      <c r="J260" s="233">
        <f>ROUND(I260*H260,2)</f>
        <v>0</v>
      </c>
      <c r="K260" s="229" t="s">
        <v>1</v>
      </c>
      <c r="L260" s="45"/>
      <c r="M260" s="234" t="s">
        <v>1</v>
      </c>
      <c r="N260" s="235" t="s">
        <v>43</v>
      </c>
      <c r="O260" s="92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8" t="s">
        <v>172</v>
      </c>
      <c r="AT260" s="238" t="s">
        <v>167</v>
      </c>
      <c r="AU260" s="238" t="s">
        <v>85</v>
      </c>
      <c r="AY260" s="18" t="s">
        <v>165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8" t="s">
        <v>85</v>
      </c>
      <c r="BK260" s="239">
        <f>ROUND(I260*H260,2)</f>
        <v>0</v>
      </c>
      <c r="BL260" s="18" t="s">
        <v>172</v>
      </c>
      <c r="BM260" s="238" t="s">
        <v>1590</v>
      </c>
    </row>
    <row r="261" s="2" customFormat="1" ht="24.15" customHeight="1">
      <c r="A261" s="39"/>
      <c r="B261" s="40"/>
      <c r="C261" s="227" t="s">
        <v>1066</v>
      </c>
      <c r="D261" s="227" t="s">
        <v>167</v>
      </c>
      <c r="E261" s="228" t="s">
        <v>1853</v>
      </c>
      <c r="F261" s="229" t="s">
        <v>1854</v>
      </c>
      <c r="G261" s="230" t="s">
        <v>385</v>
      </c>
      <c r="H261" s="231">
        <v>7</v>
      </c>
      <c r="I261" s="232"/>
      <c r="J261" s="233">
        <f>ROUND(I261*H261,2)</f>
        <v>0</v>
      </c>
      <c r="K261" s="229" t="s">
        <v>1</v>
      </c>
      <c r="L261" s="45"/>
      <c r="M261" s="234" t="s">
        <v>1</v>
      </c>
      <c r="N261" s="235" t="s">
        <v>43</v>
      </c>
      <c r="O261" s="92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8" t="s">
        <v>172</v>
      </c>
      <c r="AT261" s="238" t="s">
        <v>167</v>
      </c>
      <c r="AU261" s="238" t="s">
        <v>85</v>
      </c>
      <c r="AY261" s="18" t="s">
        <v>165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8" t="s">
        <v>85</v>
      </c>
      <c r="BK261" s="239">
        <f>ROUND(I261*H261,2)</f>
        <v>0</v>
      </c>
      <c r="BL261" s="18" t="s">
        <v>172</v>
      </c>
      <c r="BM261" s="238" t="s">
        <v>1593</v>
      </c>
    </row>
    <row r="262" s="2" customFormat="1" ht="24.15" customHeight="1">
      <c r="A262" s="39"/>
      <c r="B262" s="40"/>
      <c r="C262" s="227" t="s">
        <v>1072</v>
      </c>
      <c r="D262" s="227" t="s">
        <v>167</v>
      </c>
      <c r="E262" s="228" t="s">
        <v>1855</v>
      </c>
      <c r="F262" s="229" t="s">
        <v>1856</v>
      </c>
      <c r="G262" s="230" t="s">
        <v>385</v>
      </c>
      <c r="H262" s="231">
        <v>6</v>
      </c>
      <c r="I262" s="232"/>
      <c r="J262" s="233">
        <f>ROUND(I262*H262,2)</f>
        <v>0</v>
      </c>
      <c r="K262" s="229" t="s">
        <v>1</v>
      </c>
      <c r="L262" s="45"/>
      <c r="M262" s="234" t="s">
        <v>1</v>
      </c>
      <c r="N262" s="235" t="s">
        <v>43</v>
      </c>
      <c r="O262" s="92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8" t="s">
        <v>172</v>
      </c>
      <c r="AT262" s="238" t="s">
        <v>167</v>
      </c>
      <c r="AU262" s="238" t="s">
        <v>85</v>
      </c>
      <c r="AY262" s="18" t="s">
        <v>165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8" t="s">
        <v>85</v>
      </c>
      <c r="BK262" s="239">
        <f>ROUND(I262*H262,2)</f>
        <v>0</v>
      </c>
      <c r="BL262" s="18" t="s">
        <v>172</v>
      </c>
      <c r="BM262" s="238" t="s">
        <v>1596</v>
      </c>
    </row>
    <row r="263" s="2" customFormat="1" ht="24.15" customHeight="1">
      <c r="A263" s="39"/>
      <c r="B263" s="40"/>
      <c r="C263" s="227" t="s">
        <v>1078</v>
      </c>
      <c r="D263" s="227" t="s">
        <v>167</v>
      </c>
      <c r="E263" s="228" t="s">
        <v>1857</v>
      </c>
      <c r="F263" s="229" t="s">
        <v>1858</v>
      </c>
      <c r="G263" s="230" t="s">
        <v>385</v>
      </c>
      <c r="H263" s="231">
        <v>2</v>
      </c>
      <c r="I263" s="232"/>
      <c r="J263" s="233">
        <f>ROUND(I263*H263,2)</f>
        <v>0</v>
      </c>
      <c r="K263" s="229" t="s">
        <v>1</v>
      </c>
      <c r="L263" s="45"/>
      <c r="M263" s="234" t="s">
        <v>1</v>
      </c>
      <c r="N263" s="235" t="s">
        <v>43</v>
      </c>
      <c r="O263" s="92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8" t="s">
        <v>172</v>
      </c>
      <c r="AT263" s="238" t="s">
        <v>167</v>
      </c>
      <c r="AU263" s="238" t="s">
        <v>85</v>
      </c>
      <c r="AY263" s="18" t="s">
        <v>165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8" t="s">
        <v>85</v>
      </c>
      <c r="BK263" s="239">
        <f>ROUND(I263*H263,2)</f>
        <v>0</v>
      </c>
      <c r="BL263" s="18" t="s">
        <v>172</v>
      </c>
      <c r="BM263" s="238" t="s">
        <v>1599</v>
      </c>
    </row>
    <row r="264" s="2" customFormat="1" ht="24.15" customHeight="1">
      <c r="A264" s="39"/>
      <c r="B264" s="40"/>
      <c r="C264" s="227" t="s">
        <v>1087</v>
      </c>
      <c r="D264" s="227" t="s">
        <v>167</v>
      </c>
      <c r="E264" s="228" t="s">
        <v>1859</v>
      </c>
      <c r="F264" s="229" t="s">
        <v>1860</v>
      </c>
      <c r="G264" s="230" t="s">
        <v>385</v>
      </c>
      <c r="H264" s="231">
        <v>10</v>
      </c>
      <c r="I264" s="232"/>
      <c r="J264" s="233">
        <f>ROUND(I264*H264,2)</f>
        <v>0</v>
      </c>
      <c r="K264" s="229" t="s">
        <v>1</v>
      </c>
      <c r="L264" s="45"/>
      <c r="M264" s="234" t="s">
        <v>1</v>
      </c>
      <c r="N264" s="235" t="s">
        <v>43</v>
      </c>
      <c r="O264" s="92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8" t="s">
        <v>172</v>
      </c>
      <c r="AT264" s="238" t="s">
        <v>167</v>
      </c>
      <c r="AU264" s="238" t="s">
        <v>85</v>
      </c>
      <c r="AY264" s="18" t="s">
        <v>165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8" t="s">
        <v>85</v>
      </c>
      <c r="BK264" s="239">
        <f>ROUND(I264*H264,2)</f>
        <v>0</v>
      </c>
      <c r="BL264" s="18" t="s">
        <v>172</v>
      </c>
      <c r="BM264" s="238" t="s">
        <v>1602</v>
      </c>
    </row>
    <row r="265" s="2" customFormat="1" ht="24.15" customHeight="1">
      <c r="A265" s="39"/>
      <c r="B265" s="40"/>
      <c r="C265" s="227" t="s">
        <v>1091</v>
      </c>
      <c r="D265" s="227" t="s">
        <v>167</v>
      </c>
      <c r="E265" s="228" t="s">
        <v>1861</v>
      </c>
      <c r="F265" s="229" t="s">
        <v>1862</v>
      </c>
      <c r="G265" s="230" t="s">
        <v>385</v>
      </c>
      <c r="H265" s="231">
        <v>12</v>
      </c>
      <c r="I265" s="232"/>
      <c r="J265" s="233">
        <f>ROUND(I265*H265,2)</f>
        <v>0</v>
      </c>
      <c r="K265" s="229" t="s">
        <v>1</v>
      </c>
      <c r="L265" s="45"/>
      <c r="M265" s="234" t="s">
        <v>1</v>
      </c>
      <c r="N265" s="235" t="s">
        <v>43</v>
      </c>
      <c r="O265" s="92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172</v>
      </c>
      <c r="AT265" s="238" t="s">
        <v>167</v>
      </c>
      <c r="AU265" s="238" t="s">
        <v>85</v>
      </c>
      <c r="AY265" s="18" t="s">
        <v>165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85</v>
      </c>
      <c r="BK265" s="239">
        <f>ROUND(I265*H265,2)</f>
        <v>0</v>
      </c>
      <c r="BL265" s="18" t="s">
        <v>172</v>
      </c>
      <c r="BM265" s="238" t="s">
        <v>1605</v>
      </c>
    </row>
    <row r="266" s="2" customFormat="1" ht="24.15" customHeight="1">
      <c r="A266" s="39"/>
      <c r="B266" s="40"/>
      <c r="C266" s="227" t="s">
        <v>1097</v>
      </c>
      <c r="D266" s="227" t="s">
        <v>167</v>
      </c>
      <c r="E266" s="228" t="s">
        <v>1863</v>
      </c>
      <c r="F266" s="229" t="s">
        <v>1864</v>
      </c>
      <c r="G266" s="230" t="s">
        <v>385</v>
      </c>
      <c r="H266" s="231">
        <v>8</v>
      </c>
      <c r="I266" s="232"/>
      <c r="J266" s="233">
        <f>ROUND(I266*H266,2)</f>
        <v>0</v>
      </c>
      <c r="K266" s="229" t="s">
        <v>1</v>
      </c>
      <c r="L266" s="45"/>
      <c r="M266" s="234" t="s">
        <v>1</v>
      </c>
      <c r="N266" s="235" t="s">
        <v>43</v>
      </c>
      <c r="O266" s="92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8" t="s">
        <v>172</v>
      </c>
      <c r="AT266" s="238" t="s">
        <v>167</v>
      </c>
      <c r="AU266" s="238" t="s">
        <v>85</v>
      </c>
      <c r="AY266" s="18" t="s">
        <v>165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8" t="s">
        <v>85</v>
      </c>
      <c r="BK266" s="239">
        <f>ROUND(I266*H266,2)</f>
        <v>0</v>
      </c>
      <c r="BL266" s="18" t="s">
        <v>172</v>
      </c>
      <c r="BM266" s="238" t="s">
        <v>1608</v>
      </c>
    </row>
    <row r="267" s="2" customFormat="1" ht="24.15" customHeight="1">
      <c r="A267" s="39"/>
      <c r="B267" s="40"/>
      <c r="C267" s="227" t="s">
        <v>1102</v>
      </c>
      <c r="D267" s="227" t="s">
        <v>167</v>
      </c>
      <c r="E267" s="228" t="s">
        <v>1865</v>
      </c>
      <c r="F267" s="229" t="s">
        <v>1866</v>
      </c>
      <c r="G267" s="230" t="s">
        <v>385</v>
      </c>
      <c r="H267" s="231">
        <v>12</v>
      </c>
      <c r="I267" s="232"/>
      <c r="J267" s="233">
        <f>ROUND(I267*H267,2)</f>
        <v>0</v>
      </c>
      <c r="K267" s="229" t="s">
        <v>1</v>
      </c>
      <c r="L267" s="45"/>
      <c r="M267" s="234" t="s">
        <v>1</v>
      </c>
      <c r="N267" s="235" t="s">
        <v>43</v>
      </c>
      <c r="O267" s="92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8" t="s">
        <v>172</v>
      </c>
      <c r="AT267" s="238" t="s">
        <v>167</v>
      </c>
      <c r="AU267" s="238" t="s">
        <v>85</v>
      </c>
      <c r="AY267" s="18" t="s">
        <v>165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8" t="s">
        <v>85</v>
      </c>
      <c r="BK267" s="239">
        <f>ROUND(I267*H267,2)</f>
        <v>0</v>
      </c>
      <c r="BL267" s="18" t="s">
        <v>172</v>
      </c>
      <c r="BM267" s="238" t="s">
        <v>1611</v>
      </c>
    </row>
    <row r="268" s="2" customFormat="1" ht="24.15" customHeight="1">
      <c r="A268" s="39"/>
      <c r="B268" s="40"/>
      <c r="C268" s="227" t="s">
        <v>1107</v>
      </c>
      <c r="D268" s="227" t="s">
        <v>167</v>
      </c>
      <c r="E268" s="228" t="s">
        <v>1867</v>
      </c>
      <c r="F268" s="229" t="s">
        <v>1868</v>
      </c>
      <c r="G268" s="230" t="s">
        <v>702</v>
      </c>
      <c r="H268" s="231">
        <v>3.6309999999999998</v>
      </c>
      <c r="I268" s="232"/>
      <c r="J268" s="233">
        <f>ROUND(I268*H268,2)</f>
        <v>0</v>
      </c>
      <c r="K268" s="229" t="s">
        <v>1</v>
      </c>
      <c r="L268" s="45"/>
      <c r="M268" s="234" t="s">
        <v>1</v>
      </c>
      <c r="N268" s="235" t="s">
        <v>43</v>
      </c>
      <c r="O268" s="92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8" t="s">
        <v>172</v>
      </c>
      <c r="AT268" s="238" t="s">
        <v>167</v>
      </c>
      <c r="AU268" s="238" t="s">
        <v>85</v>
      </c>
      <c r="AY268" s="18" t="s">
        <v>165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8" t="s">
        <v>85</v>
      </c>
      <c r="BK268" s="239">
        <f>ROUND(I268*H268,2)</f>
        <v>0</v>
      </c>
      <c r="BL268" s="18" t="s">
        <v>172</v>
      </c>
      <c r="BM268" s="238" t="s">
        <v>1614</v>
      </c>
    </row>
    <row r="269" s="2" customFormat="1">
      <c r="A269" s="39"/>
      <c r="B269" s="40"/>
      <c r="C269" s="41"/>
      <c r="D269" s="242" t="s">
        <v>770</v>
      </c>
      <c r="E269" s="41"/>
      <c r="F269" s="294" t="s">
        <v>1869</v>
      </c>
      <c r="G269" s="41"/>
      <c r="H269" s="41"/>
      <c r="I269" s="295"/>
      <c r="J269" s="41"/>
      <c r="K269" s="41"/>
      <c r="L269" s="45"/>
      <c r="M269" s="296"/>
      <c r="N269" s="297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770</v>
      </c>
      <c r="AU269" s="18" t="s">
        <v>85</v>
      </c>
    </row>
    <row r="270" s="12" customFormat="1" ht="25.92" customHeight="1">
      <c r="A270" s="12"/>
      <c r="B270" s="211"/>
      <c r="C270" s="212"/>
      <c r="D270" s="213" t="s">
        <v>77</v>
      </c>
      <c r="E270" s="214" t="s">
        <v>1076</v>
      </c>
      <c r="F270" s="214" t="s">
        <v>1077</v>
      </c>
      <c r="G270" s="212"/>
      <c r="H270" s="212"/>
      <c r="I270" s="215"/>
      <c r="J270" s="216">
        <f>BK270</f>
        <v>0</v>
      </c>
      <c r="K270" s="212"/>
      <c r="L270" s="217"/>
      <c r="M270" s="218"/>
      <c r="N270" s="219"/>
      <c r="O270" s="219"/>
      <c r="P270" s="220">
        <f>P271</f>
        <v>0</v>
      </c>
      <c r="Q270" s="219"/>
      <c r="R270" s="220">
        <f>R271</f>
        <v>0</v>
      </c>
      <c r="S270" s="219"/>
      <c r="T270" s="221">
        <f>T271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22" t="s">
        <v>87</v>
      </c>
      <c r="AT270" s="223" t="s">
        <v>77</v>
      </c>
      <c r="AU270" s="223" t="s">
        <v>78</v>
      </c>
      <c r="AY270" s="222" t="s">
        <v>165</v>
      </c>
      <c r="BK270" s="224">
        <f>BK271</f>
        <v>0</v>
      </c>
    </row>
    <row r="271" s="2" customFormat="1" ht="24.15" customHeight="1">
      <c r="A271" s="39"/>
      <c r="B271" s="40"/>
      <c r="C271" s="227" t="s">
        <v>1112</v>
      </c>
      <c r="D271" s="227" t="s">
        <v>167</v>
      </c>
      <c r="E271" s="228" t="s">
        <v>1870</v>
      </c>
      <c r="F271" s="229" t="s">
        <v>1871</v>
      </c>
      <c r="G271" s="230" t="s">
        <v>198</v>
      </c>
      <c r="H271" s="231">
        <v>54</v>
      </c>
      <c r="I271" s="232"/>
      <c r="J271" s="233">
        <f>ROUND(I271*H271,2)</f>
        <v>0</v>
      </c>
      <c r="K271" s="229" t="s">
        <v>1</v>
      </c>
      <c r="L271" s="45"/>
      <c r="M271" s="298" t="s">
        <v>1</v>
      </c>
      <c r="N271" s="299" t="s">
        <v>43</v>
      </c>
      <c r="O271" s="300"/>
      <c r="P271" s="301">
        <f>O271*H271</f>
        <v>0</v>
      </c>
      <c r="Q271" s="301">
        <v>0</v>
      </c>
      <c r="R271" s="301">
        <f>Q271*H271</f>
        <v>0</v>
      </c>
      <c r="S271" s="301">
        <v>0</v>
      </c>
      <c r="T271" s="302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284</v>
      </c>
      <c r="AT271" s="238" t="s">
        <v>167</v>
      </c>
      <c r="AU271" s="238" t="s">
        <v>85</v>
      </c>
      <c r="AY271" s="18" t="s">
        <v>165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85</v>
      </c>
      <c r="BK271" s="239">
        <f>ROUND(I271*H271,2)</f>
        <v>0</v>
      </c>
      <c r="BL271" s="18" t="s">
        <v>284</v>
      </c>
      <c r="BM271" s="238" t="s">
        <v>1617</v>
      </c>
    </row>
    <row r="272" s="2" customFormat="1" ht="6.96" customHeight="1">
      <c r="A272" s="39"/>
      <c r="B272" s="67"/>
      <c r="C272" s="68"/>
      <c r="D272" s="68"/>
      <c r="E272" s="68"/>
      <c r="F272" s="68"/>
      <c r="G272" s="68"/>
      <c r="H272" s="68"/>
      <c r="I272" s="68"/>
      <c r="J272" s="68"/>
      <c r="K272" s="68"/>
      <c r="L272" s="45"/>
      <c r="M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</row>
  </sheetData>
  <sheetProtection sheet="1" autoFilter="0" formatColumns="0" formatRows="0" objects="1" scenarios="1" spinCount="100000" saltValue="6WYUNyNeS4v+kbRTf7rJcc7Kd4WUK9hArGrPNjwCPAgORqEzDmZvf+maCn0nGbVP+dumgYraBfgzmlwuvNlQgQ==" hashValue="1eUtf9dMbCOnCguu4pj3HIewsuJtQgUuoZ3iEiJZImw95b2qmmROGuNl9XPRm1DzKlMpGYout4u01S5GTo12gw==" algorithmName="SHA-512" password="CC35"/>
  <autoFilter ref="C126:K27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123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stávající přístavby a spojovacího krčku Základní Škola, ul. Komenského č.p.11, Ústí nad Orlicí</v>
      </c>
      <c r="F7" s="151"/>
      <c r="G7" s="151"/>
      <c r="H7" s="151"/>
      <c r="L7" s="21"/>
    </row>
    <row r="8" s="1" customFormat="1" ht="12" customHeight="1">
      <c r="B8" s="21"/>
      <c r="D8" s="151" t="s">
        <v>124</v>
      </c>
      <c r="L8" s="21"/>
    </row>
    <row r="9" s="2" customFormat="1" ht="16.5" customHeight="1">
      <c r="A9" s="39"/>
      <c r="B9" s="45"/>
      <c r="C9" s="39"/>
      <c r="D9" s="39"/>
      <c r="E9" s="152" t="s">
        <v>125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126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1872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36</v>
      </c>
      <c r="G14" s="39"/>
      <c r="H14" s="39"/>
      <c r="I14" s="151" t="s">
        <v>22</v>
      </c>
      <c r="J14" s="154" t="str">
        <f>'Rekapitulace stavby'!AN8</f>
        <v>17. 10. 2023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1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1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ROUND(J178,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ROUND((SUM(BE178:BE349)),  2)</f>
        <v>0</v>
      </c>
      <c r="G35" s="39"/>
      <c r="H35" s="39"/>
      <c r="I35" s="165">
        <v>0.20999999999999999</v>
      </c>
      <c r="J35" s="164">
        <f>ROUND(((SUM(BE178:BE349))*I35),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ROUND((SUM(BF178:BF349)),  2)</f>
        <v>0</v>
      </c>
      <c r="G36" s="39"/>
      <c r="H36" s="39"/>
      <c r="I36" s="165">
        <v>0.14999999999999999</v>
      </c>
      <c r="J36" s="164">
        <f>ROUND(((SUM(BF178:BF349))*I36),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ROUND((SUM(BG178:BG349)),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ROUND((SUM(BH178:BH349)),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ROUND((SUM(BI178:BI349)),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stávající přístavby a spojovacího krčku Základní Škola, ul. Komenského č.p.11, Ústí nad Orlicí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124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125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126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D.1.4.G - Elektroinstalace a bleskosvod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17. 10. 2023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/>
      </c>
      <c r="G93" s="41"/>
      <c r="H93" s="41"/>
      <c r="I93" s="33" t="s">
        <v>31</v>
      </c>
      <c r="J93" s="37" t="str">
        <f>E23</f>
        <v/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129</v>
      </c>
      <c r="D96" s="186"/>
      <c r="E96" s="186"/>
      <c r="F96" s="186"/>
      <c r="G96" s="186"/>
      <c r="H96" s="186"/>
      <c r="I96" s="186"/>
      <c r="J96" s="187" t="s">
        <v>130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131</v>
      </c>
      <c r="D98" s="41"/>
      <c r="E98" s="41"/>
      <c r="F98" s="41"/>
      <c r="G98" s="41"/>
      <c r="H98" s="41"/>
      <c r="I98" s="41"/>
      <c r="J98" s="111">
        <f>J178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132</v>
      </c>
    </row>
    <row r="99" s="9" customFormat="1" ht="24.96" customHeight="1">
      <c r="A99" s="9"/>
      <c r="B99" s="189"/>
      <c r="C99" s="190"/>
      <c r="D99" s="191" t="s">
        <v>1873</v>
      </c>
      <c r="E99" s="192"/>
      <c r="F99" s="192"/>
      <c r="G99" s="192"/>
      <c r="H99" s="192"/>
      <c r="I99" s="192"/>
      <c r="J99" s="193">
        <f>J179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1874</v>
      </c>
      <c r="E100" s="197"/>
      <c r="F100" s="197"/>
      <c r="G100" s="197"/>
      <c r="H100" s="197"/>
      <c r="I100" s="197"/>
      <c r="J100" s="198">
        <f>J180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1875</v>
      </c>
      <c r="E101" s="197"/>
      <c r="F101" s="197"/>
      <c r="G101" s="197"/>
      <c r="H101" s="197"/>
      <c r="I101" s="197"/>
      <c r="J101" s="198">
        <f>J182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1876</v>
      </c>
      <c r="E102" s="197"/>
      <c r="F102" s="197"/>
      <c r="G102" s="197"/>
      <c r="H102" s="197"/>
      <c r="I102" s="197"/>
      <c r="J102" s="198">
        <f>J186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1877</v>
      </c>
      <c r="E103" s="197"/>
      <c r="F103" s="197"/>
      <c r="G103" s="197"/>
      <c r="H103" s="197"/>
      <c r="I103" s="197"/>
      <c r="J103" s="198">
        <f>J188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1878</v>
      </c>
      <c r="E104" s="197"/>
      <c r="F104" s="197"/>
      <c r="G104" s="197"/>
      <c r="H104" s="197"/>
      <c r="I104" s="197"/>
      <c r="J104" s="198">
        <f>J190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1879</v>
      </c>
      <c r="E105" s="197"/>
      <c r="F105" s="197"/>
      <c r="G105" s="197"/>
      <c r="H105" s="197"/>
      <c r="I105" s="197"/>
      <c r="J105" s="198">
        <f>J192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1880</v>
      </c>
      <c r="E106" s="197"/>
      <c r="F106" s="197"/>
      <c r="G106" s="197"/>
      <c r="H106" s="197"/>
      <c r="I106" s="197"/>
      <c r="J106" s="198">
        <f>J194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1881</v>
      </c>
      <c r="E107" s="197"/>
      <c r="F107" s="197"/>
      <c r="G107" s="197"/>
      <c r="H107" s="197"/>
      <c r="I107" s="197"/>
      <c r="J107" s="198">
        <f>J195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1882</v>
      </c>
      <c r="E108" s="197"/>
      <c r="F108" s="197"/>
      <c r="G108" s="197"/>
      <c r="H108" s="197"/>
      <c r="I108" s="197"/>
      <c r="J108" s="198">
        <f>J197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1883</v>
      </c>
      <c r="E109" s="197"/>
      <c r="F109" s="197"/>
      <c r="G109" s="197"/>
      <c r="H109" s="197"/>
      <c r="I109" s="197"/>
      <c r="J109" s="198">
        <f>J199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1884</v>
      </c>
      <c r="E110" s="197"/>
      <c r="F110" s="197"/>
      <c r="G110" s="197"/>
      <c r="H110" s="197"/>
      <c r="I110" s="197"/>
      <c r="J110" s="198">
        <f>J201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1885</v>
      </c>
      <c r="E111" s="197"/>
      <c r="F111" s="197"/>
      <c r="G111" s="197"/>
      <c r="H111" s="197"/>
      <c r="I111" s="197"/>
      <c r="J111" s="198">
        <f>J203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1886</v>
      </c>
      <c r="E112" s="197"/>
      <c r="F112" s="197"/>
      <c r="G112" s="197"/>
      <c r="H112" s="197"/>
      <c r="I112" s="197"/>
      <c r="J112" s="198">
        <f>J204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1887</v>
      </c>
      <c r="E113" s="197"/>
      <c r="F113" s="197"/>
      <c r="G113" s="197"/>
      <c r="H113" s="197"/>
      <c r="I113" s="197"/>
      <c r="J113" s="198">
        <f>J214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1888</v>
      </c>
      <c r="E114" s="197"/>
      <c r="F114" s="197"/>
      <c r="G114" s="197"/>
      <c r="H114" s="197"/>
      <c r="I114" s="197"/>
      <c r="J114" s="198">
        <f>J219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4"/>
      <c r="D115" s="196" t="s">
        <v>1889</v>
      </c>
      <c r="E115" s="197"/>
      <c r="F115" s="197"/>
      <c r="G115" s="197"/>
      <c r="H115" s="197"/>
      <c r="I115" s="197"/>
      <c r="J115" s="198">
        <f>J220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5"/>
      <c r="C116" s="134"/>
      <c r="D116" s="196" t="s">
        <v>1890</v>
      </c>
      <c r="E116" s="197"/>
      <c r="F116" s="197"/>
      <c r="G116" s="197"/>
      <c r="H116" s="197"/>
      <c r="I116" s="197"/>
      <c r="J116" s="198">
        <f>J222</f>
        <v>0</v>
      </c>
      <c r="K116" s="134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5"/>
      <c r="C117" s="134"/>
      <c r="D117" s="196" t="s">
        <v>1891</v>
      </c>
      <c r="E117" s="197"/>
      <c r="F117" s="197"/>
      <c r="G117" s="197"/>
      <c r="H117" s="197"/>
      <c r="I117" s="197"/>
      <c r="J117" s="198">
        <f>J226</f>
        <v>0</v>
      </c>
      <c r="K117" s="134"/>
      <c r="L117" s="19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5"/>
      <c r="C118" s="134"/>
      <c r="D118" s="196" t="s">
        <v>1892</v>
      </c>
      <c r="E118" s="197"/>
      <c r="F118" s="197"/>
      <c r="G118" s="197"/>
      <c r="H118" s="197"/>
      <c r="I118" s="197"/>
      <c r="J118" s="198">
        <f>J233</f>
        <v>0</v>
      </c>
      <c r="K118" s="134"/>
      <c r="L118" s="19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5"/>
      <c r="C119" s="134"/>
      <c r="D119" s="196" t="s">
        <v>1893</v>
      </c>
      <c r="E119" s="197"/>
      <c r="F119" s="197"/>
      <c r="G119" s="197"/>
      <c r="H119" s="197"/>
      <c r="I119" s="197"/>
      <c r="J119" s="198">
        <f>J235</f>
        <v>0</v>
      </c>
      <c r="K119" s="134"/>
      <c r="L119" s="199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5"/>
      <c r="C120" s="134"/>
      <c r="D120" s="196" t="s">
        <v>1894</v>
      </c>
      <c r="E120" s="197"/>
      <c r="F120" s="197"/>
      <c r="G120" s="197"/>
      <c r="H120" s="197"/>
      <c r="I120" s="197"/>
      <c r="J120" s="198">
        <f>J237</f>
        <v>0</v>
      </c>
      <c r="K120" s="134"/>
      <c r="L120" s="19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5"/>
      <c r="C121" s="134"/>
      <c r="D121" s="196" t="s">
        <v>1895</v>
      </c>
      <c r="E121" s="197"/>
      <c r="F121" s="197"/>
      <c r="G121" s="197"/>
      <c r="H121" s="197"/>
      <c r="I121" s="197"/>
      <c r="J121" s="198">
        <f>J242</f>
        <v>0</v>
      </c>
      <c r="K121" s="134"/>
      <c r="L121" s="199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5"/>
      <c r="C122" s="134"/>
      <c r="D122" s="196" t="s">
        <v>1896</v>
      </c>
      <c r="E122" s="197"/>
      <c r="F122" s="197"/>
      <c r="G122" s="197"/>
      <c r="H122" s="197"/>
      <c r="I122" s="197"/>
      <c r="J122" s="198">
        <f>J261</f>
        <v>0</v>
      </c>
      <c r="K122" s="134"/>
      <c r="L122" s="199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5"/>
      <c r="C123" s="134"/>
      <c r="D123" s="196" t="s">
        <v>1897</v>
      </c>
      <c r="E123" s="197"/>
      <c r="F123" s="197"/>
      <c r="G123" s="197"/>
      <c r="H123" s="197"/>
      <c r="I123" s="197"/>
      <c r="J123" s="198">
        <f>J262</f>
        <v>0</v>
      </c>
      <c r="K123" s="134"/>
      <c r="L123" s="199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5"/>
      <c r="C124" s="134"/>
      <c r="D124" s="196" t="s">
        <v>1898</v>
      </c>
      <c r="E124" s="197"/>
      <c r="F124" s="197"/>
      <c r="G124" s="197"/>
      <c r="H124" s="197"/>
      <c r="I124" s="197"/>
      <c r="J124" s="198">
        <f>J264</f>
        <v>0</v>
      </c>
      <c r="K124" s="134"/>
      <c r="L124" s="199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95"/>
      <c r="C125" s="134"/>
      <c r="D125" s="196" t="s">
        <v>1899</v>
      </c>
      <c r="E125" s="197"/>
      <c r="F125" s="197"/>
      <c r="G125" s="197"/>
      <c r="H125" s="197"/>
      <c r="I125" s="197"/>
      <c r="J125" s="198">
        <f>J266</f>
        <v>0</v>
      </c>
      <c r="K125" s="134"/>
      <c r="L125" s="199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95"/>
      <c r="C126" s="134"/>
      <c r="D126" s="196" t="s">
        <v>1900</v>
      </c>
      <c r="E126" s="197"/>
      <c r="F126" s="197"/>
      <c r="G126" s="197"/>
      <c r="H126" s="197"/>
      <c r="I126" s="197"/>
      <c r="J126" s="198">
        <f>J268</f>
        <v>0</v>
      </c>
      <c r="K126" s="134"/>
      <c r="L126" s="199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95"/>
      <c r="C127" s="134"/>
      <c r="D127" s="196" t="s">
        <v>1901</v>
      </c>
      <c r="E127" s="197"/>
      <c r="F127" s="197"/>
      <c r="G127" s="197"/>
      <c r="H127" s="197"/>
      <c r="I127" s="197"/>
      <c r="J127" s="198">
        <f>J270</f>
        <v>0</v>
      </c>
      <c r="K127" s="134"/>
      <c r="L127" s="199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95"/>
      <c r="C128" s="134"/>
      <c r="D128" s="196" t="s">
        <v>1900</v>
      </c>
      <c r="E128" s="197"/>
      <c r="F128" s="197"/>
      <c r="G128" s="197"/>
      <c r="H128" s="197"/>
      <c r="I128" s="197"/>
      <c r="J128" s="198">
        <f>J274</f>
        <v>0</v>
      </c>
      <c r="K128" s="134"/>
      <c r="L128" s="199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95"/>
      <c r="C129" s="134"/>
      <c r="D129" s="196" t="s">
        <v>1902</v>
      </c>
      <c r="E129" s="197"/>
      <c r="F129" s="197"/>
      <c r="G129" s="197"/>
      <c r="H129" s="197"/>
      <c r="I129" s="197"/>
      <c r="J129" s="198">
        <f>J282</f>
        <v>0</v>
      </c>
      <c r="K129" s="134"/>
      <c r="L129" s="199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95"/>
      <c r="C130" s="134"/>
      <c r="D130" s="196" t="s">
        <v>1903</v>
      </c>
      <c r="E130" s="197"/>
      <c r="F130" s="197"/>
      <c r="G130" s="197"/>
      <c r="H130" s="197"/>
      <c r="I130" s="197"/>
      <c r="J130" s="198">
        <f>J284</f>
        <v>0</v>
      </c>
      <c r="K130" s="134"/>
      <c r="L130" s="199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95"/>
      <c r="C131" s="134"/>
      <c r="D131" s="196" t="s">
        <v>1904</v>
      </c>
      <c r="E131" s="197"/>
      <c r="F131" s="197"/>
      <c r="G131" s="197"/>
      <c r="H131" s="197"/>
      <c r="I131" s="197"/>
      <c r="J131" s="198">
        <f>J286</f>
        <v>0</v>
      </c>
      <c r="K131" s="134"/>
      <c r="L131" s="199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9.92" customHeight="1">
      <c r="A132" s="10"/>
      <c r="B132" s="195"/>
      <c r="C132" s="134"/>
      <c r="D132" s="196" t="s">
        <v>1903</v>
      </c>
      <c r="E132" s="197"/>
      <c r="F132" s="197"/>
      <c r="G132" s="197"/>
      <c r="H132" s="197"/>
      <c r="I132" s="197"/>
      <c r="J132" s="198">
        <f>J288</f>
        <v>0</v>
      </c>
      <c r="K132" s="134"/>
      <c r="L132" s="199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10" customFormat="1" ht="19.92" customHeight="1">
      <c r="A133" s="10"/>
      <c r="B133" s="195"/>
      <c r="C133" s="134"/>
      <c r="D133" s="196" t="s">
        <v>1905</v>
      </c>
      <c r="E133" s="197"/>
      <c r="F133" s="197"/>
      <c r="G133" s="197"/>
      <c r="H133" s="197"/>
      <c r="I133" s="197"/>
      <c r="J133" s="198">
        <f>J291</f>
        <v>0</v>
      </c>
      <c r="K133" s="134"/>
      <c r="L133" s="199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10" customFormat="1" ht="19.92" customHeight="1">
      <c r="A134" s="10"/>
      <c r="B134" s="195"/>
      <c r="C134" s="134"/>
      <c r="D134" s="196" t="s">
        <v>1906</v>
      </c>
      <c r="E134" s="197"/>
      <c r="F134" s="197"/>
      <c r="G134" s="197"/>
      <c r="H134" s="197"/>
      <c r="I134" s="197"/>
      <c r="J134" s="198">
        <f>J300</f>
        <v>0</v>
      </c>
      <c r="K134" s="134"/>
      <c r="L134" s="199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="10" customFormat="1" ht="19.92" customHeight="1">
      <c r="A135" s="10"/>
      <c r="B135" s="195"/>
      <c r="C135" s="134"/>
      <c r="D135" s="196" t="s">
        <v>1907</v>
      </c>
      <c r="E135" s="197"/>
      <c r="F135" s="197"/>
      <c r="G135" s="197"/>
      <c r="H135" s="197"/>
      <c r="I135" s="197"/>
      <c r="J135" s="198">
        <f>J303</f>
        <v>0</v>
      </c>
      <c r="K135" s="134"/>
      <c r="L135" s="199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s="10" customFormat="1" ht="19.92" customHeight="1">
      <c r="A136" s="10"/>
      <c r="B136" s="195"/>
      <c r="C136" s="134"/>
      <c r="D136" s="196" t="s">
        <v>1908</v>
      </c>
      <c r="E136" s="197"/>
      <c r="F136" s="197"/>
      <c r="G136" s="197"/>
      <c r="H136" s="197"/>
      <c r="I136" s="197"/>
      <c r="J136" s="198">
        <f>J306</f>
        <v>0</v>
      </c>
      <c r="K136" s="134"/>
      <c r="L136" s="199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</row>
    <row r="137" s="10" customFormat="1" ht="19.92" customHeight="1">
      <c r="A137" s="10"/>
      <c r="B137" s="195"/>
      <c r="C137" s="134"/>
      <c r="D137" s="196" t="s">
        <v>1909</v>
      </c>
      <c r="E137" s="197"/>
      <c r="F137" s="197"/>
      <c r="G137" s="197"/>
      <c r="H137" s="197"/>
      <c r="I137" s="197"/>
      <c r="J137" s="198">
        <f>J308</f>
        <v>0</v>
      </c>
      <c r="K137" s="134"/>
      <c r="L137" s="199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</row>
    <row r="138" s="10" customFormat="1" ht="19.92" customHeight="1">
      <c r="A138" s="10"/>
      <c r="B138" s="195"/>
      <c r="C138" s="134"/>
      <c r="D138" s="196" t="s">
        <v>1908</v>
      </c>
      <c r="E138" s="197"/>
      <c r="F138" s="197"/>
      <c r="G138" s="197"/>
      <c r="H138" s="197"/>
      <c r="I138" s="197"/>
      <c r="J138" s="198">
        <f>J310</f>
        <v>0</v>
      </c>
      <c r="K138" s="134"/>
      <c r="L138" s="199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</row>
    <row r="139" s="10" customFormat="1" ht="19.92" customHeight="1">
      <c r="A139" s="10"/>
      <c r="B139" s="195"/>
      <c r="C139" s="134"/>
      <c r="D139" s="196" t="s">
        <v>1910</v>
      </c>
      <c r="E139" s="197"/>
      <c r="F139" s="197"/>
      <c r="G139" s="197"/>
      <c r="H139" s="197"/>
      <c r="I139" s="197"/>
      <c r="J139" s="198">
        <f>J316</f>
        <v>0</v>
      </c>
      <c r="K139" s="134"/>
      <c r="L139" s="199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</row>
    <row r="140" s="10" customFormat="1" ht="19.92" customHeight="1">
      <c r="A140" s="10"/>
      <c r="B140" s="195"/>
      <c r="C140" s="134"/>
      <c r="D140" s="196" t="s">
        <v>1908</v>
      </c>
      <c r="E140" s="197"/>
      <c r="F140" s="197"/>
      <c r="G140" s="197"/>
      <c r="H140" s="197"/>
      <c r="I140" s="197"/>
      <c r="J140" s="198">
        <f>J318</f>
        <v>0</v>
      </c>
      <c r="K140" s="134"/>
      <c r="L140" s="199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</row>
    <row r="141" s="10" customFormat="1" ht="19.92" customHeight="1">
      <c r="A141" s="10"/>
      <c r="B141" s="195"/>
      <c r="C141" s="134"/>
      <c r="D141" s="196" t="s">
        <v>1911</v>
      </c>
      <c r="E141" s="197"/>
      <c r="F141" s="197"/>
      <c r="G141" s="197"/>
      <c r="H141" s="197"/>
      <c r="I141" s="197"/>
      <c r="J141" s="198">
        <f>J320</f>
        <v>0</v>
      </c>
      <c r="K141" s="134"/>
      <c r="L141" s="199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</row>
    <row r="142" s="10" customFormat="1" ht="19.92" customHeight="1">
      <c r="A142" s="10"/>
      <c r="B142" s="195"/>
      <c r="C142" s="134"/>
      <c r="D142" s="196" t="s">
        <v>1912</v>
      </c>
      <c r="E142" s="197"/>
      <c r="F142" s="197"/>
      <c r="G142" s="197"/>
      <c r="H142" s="197"/>
      <c r="I142" s="197"/>
      <c r="J142" s="198">
        <f>J321</f>
        <v>0</v>
      </c>
      <c r="K142" s="134"/>
      <c r="L142" s="199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</row>
    <row r="143" s="9" customFormat="1" ht="24.96" customHeight="1">
      <c r="A143" s="9"/>
      <c r="B143" s="189"/>
      <c r="C143" s="190"/>
      <c r="D143" s="191" t="s">
        <v>1913</v>
      </c>
      <c r="E143" s="192"/>
      <c r="F143" s="192"/>
      <c r="G143" s="192"/>
      <c r="H143" s="192"/>
      <c r="I143" s="192"/>
      <c r="J143" s="193">
        <f>J325</f>
        <v>0</v>
      </c>
      <c r="K143" s="190"/>
      <c r="L143" s="194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</row>
    <row r="144" s="10" customFormat="1" ht="19.92" customHeight="1">
      <c r="A144" s="10"/>
      <c r="B144" s="195"/>
      <c r="C144" s="134"/>
      <c r="D144" s="196" t="s">
        <v>1914</v>
      </c>
      <c r="E144" s="197"/>
      <c r="F144" s="197"/>
      <c r="G144" s="197"/>
      <c r="H144" s="197"/>
      <c r="I144" s="197"/>
      <c r="J144" s="198">
        <f>J326</f>
        <v>0</v>
      </c>
      <c r="K144" s="134"/>
      <c r="L144" s="199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</row>
    <row r="145" s="10" customFormat="1" ht="19.92" customHeight="1">
      <c r="A145" s="10"/>
      <c r="B145" s="195"/>
      <c r="C145" s="134"/>
      <c r="D145" s="196" t="s">
        <v>1915</v>
      </c>
      <c r="E145" s="197"/>
      <c r="F145" s="197"/>
      <c r="G145" s="197"/>
      <c r="H145" s="197"/>
      <c r="I145" s="197"/>
      <c r="J145" s="198">
        <f>J327</f>
        <v>0</v>
      </c>
      <c r="K145" s="134"/>
      <c r="L145" s="199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</row>
    <row r="146" s="10" customFormat="1" ht="19.92" customHeight="1">
      <c r="A146" s="10"/>
      <c r="B146" s="195"/>
      <c r="C146" s="134"/>
      <c r="D146" s="196" t="s">
        <v>1916</v>
      </c>
      <c r="E146" s="197"/>
      <c r="F146" s="197"/>
      <c r="G146" s="197"/>
      <c r="H146" s="197"/>
      <c r="I146" s="197"/>
      <c r="J146" s="198">
        <f>J329</f>
        <v>0</v>
      </c>
      <c r="K146" s="134"/>
      <c r="L146" s="199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</row>
    <row r="147" s="10" customFormat="1" ht="19.92" customHeight="1">
      <c r="A147" s="10"/>
      <c r="B147" s="195"/>
      <c r="C147" s="134"/>
      <c r="D147" s="196" t="s">
        <v>1917</v>
      </c>
      <c r="E147" s="197"/>
      <c r="F147" s="197"/>
      <c r="G147" s="197"/>
      <c r="H147" s="197"/>
      <c r="I147" s="197"/>
      <c r="J147" s="198">
        <f>J331</f>
        <v>0</v>
      </c>
      <c r="K147" s="134"/>
      <c r="L147" s="199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</row>
    <row r="148" s="10" customFormat="1" ht="19.92" customHeight="1">
      <c r="A148" s="10"/>
      <c r="B148" s="195"/>
      <c r="C148" s="134"/>
      <c r="D148" s="196" t="s">
        <v>1918</v>
      </c>
      <c r="E148" s="197"/>
      <c r="F148" s="197"/>
      <c r="G148" s="197"/>
      <c r="H148" s="197"/>
      <c r="I148" s="197"/>
      <c r="J148" s="198">
        <f>J334</f>
        <v>0</v>
      </c>
      <c r="K148" s="134"/>
      <c r="L148" s="199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</row>
    <row r="149" s="10" customFormat="1" ht="19.92" customHeight="1">
      <c r="A149" s="10"/>
      <c r="B149" s="195"/>
      <c r="C149" s="134"/>
      <c r="D149" s="196" t="s">
        <v>1919</v>
      </c>
      <c r="E149" s="197"/>
      <c r="F149" s="197"/>
      <c r="G149" s="197"/>
      <c r="H149" s="197"/>
      <c r="I149" s="197"/>
      <c r="J149" s="198">
        <f>J336</f>
        <v>0</v>
      </c>
      <c r="K149" s="134"/>
      <c r="L149" s="199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</row>
    <row r="150" s="10" customFormat="1" ht="19.92" customHeight="1">
      <c r="A150" s="10"/>
      <c r="B150" s="195"/>
      <c r="C150" s="134"/>
      <c r="D150" s="196" t="s">
        <v>1920</v>
      </c>
      <c r="E150" s="197"/>
      <c r="F150" s="197"/>
      <c r="G150" s="197"/>
      <c r="H150" s="197"/>
      <c r="I150" s="197"/>
      <c r="J150" s="198">
        <f>J338</f>
        <v>0</v>
      </c>
      <c r="K150" s="134"/>
      <c r="L150" s="199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</row>
    <row r="151" s="10" customFormat="1" ht="19.92" customHeight="1">
      <c r="A151" s="10"/>
      <c r="B151" s="195"/>
      <c r="C151" s="134"/>
      <c r="D151" s="196" t="s">
        <v>1921</v>
      </c>
      <c r="E151" s="197"/>
      <c r="F151" s="197"/>
      <c r="G151" s="197"/>
      <c r="H151" s="197"/>
      <c r="I151" s="197"/>
      <c r="J151" s="198">
        <f>J339</f>
        <v>0</v>
      </c>
      <c r="K151" s="134"/>
      <c r="L151" s="199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</row>
    <row r="152" s="10" customFormat="1" ht="19.92" customHeight="1">
      <c r="A152" s="10"/>
      <c r="B152" s="195"/>
      <c r="C152" s="134"/>
      <c r="D152" s="196" t="s">
        <v>1922</v>
      </c>
      <c r="E152" s="197"/>
      <c r="F152" s="197"/>
      <c r="G152" s="197"/>
      <c r="H152" s="197"/>
      <c r="I152" s="197"/>
      <c r="J152" s="198">
        <f>J341</f>
        <v>0</v>
      </c>
      <c r="K152" s="134"/>
      <c r="L152" s="199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</row>
    <row r="153" s="10" customFormat="1" ht="19.92" customHeight="1">
      <c r="A153" s="10"/>
      <c r="B153" s="195"/>
      <c r="C153" s="134"/>
      <c r="D153" s="196" t="s">
        <v>1923</v>
      </c>
      <c r="E153" s="197"/>
      <c r="F153" s="197"/>
      <c r="G153" s="197"/>
      <c r="H153" s="197"/>
      <c r="I153" s="197"/>
      <c r="J153" s="198">
        <f>J342</f>
        <v>0</v>
      </c>
      <c r="K153" s="134"/>
      <c r="L153" s="199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</row>
    <row r="154" s="10" customFormat="1" ht="19.92" customHeight="1">
      <c r="A154" s="10"/>
      <c r="B154" s="195"/>
      <c r="C154" s="134"/>
      <c r="D154" s="196" t="s">
        <v>1924</v>
      </c>
      <c r="E154" s="197"/>
      <c r="F154" s="197"/>
      <c r="G154" s="197"/>
      <c r="H154" s="197"/>
      <c r="I154" s="197"/>
      <c r="J154" s="198">
        <f>J344</f>
        <v>0</v>
      </c>
      <c r="K154" s="134"/>
      <c r="L154" s="199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</row>
    <row r="155" s="10" customFormat="1" ht="19.92" customHeight="1">
      <c r="A155" s="10"/>
      <c r="B155" s="195"/>
      <c r="C155" s="134"/>
      <c r="D155" s="196" t="s">
        <v>1925</v>
      </c>
      <c r="E155" s="197"/>
      <c r="F155" s="197"/>
      <c r="G155" s="197"/>
      <c r="H155" s="197"/>
      <c r="I155" s="197"/>
      <c r="J155" s="198">
        <f>J346</f>
        <v>0</v>
      </c>
      <c r="K155" s="134"/>
      <c r="L155" s="199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</row>
    <row r="156" s="10" customFormat="1" ht="19.92" customHeight="1">
      <c r="A156" s="10"/>
      <c r="B156" s="195"/>
      <c r="C156" s="134"/>
      <c r="D156" s="196" t="s">
        <v>1926</v>
      </c>
      <c r="E156" s="197"/>
      <c r="F156" s="197"/>
      <c r="G156" s="197"/>
      <c r="H156" s="197"/>
      <c r="I156" s="197"/>
      <c r="J156" s="198">
        <f>J348</f>
        <v>0</v>
      </c>
      <c r="K156" s="134"/>
      <c r="L156" s="199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</row>
    <row r="157" s="2" customFormat="1" ht="21.84" customHeight="1">
      <c r="A157" s="39"/>
      <c r="B157" s="40"/>
      <c r="C157" s="41"/>
      <c r="D157" s="41"/>
      <c r="E157" s="41"/>
      <c r="F157" s="41"/>
      <c r="G157" s="41"/>
      <c r="H157" s="41"/>
      <c r="I157" s="41"/>
      <c r="J157" s="41"/>
      <c r="K157" s="41"/>
      <c r="L157" s="64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</row>
    <row r="158" s="2" customFormat="1" ht="6.96" customHeight="1">
      <c r="A158" s="39"/>
      <c r="B158" s="67"/>
      <c r="C158" s="68"/>
      <c r="D158" s="68"/>
      <c r="E158" s="68"/>
      <c r="F158" s="68"/>
      <c r="G158" s="68"/>
      <c r="H158" s="68"/>
      <c r="I158" s="68"/>
      <c r="J158" s="68"/>
      <c r="K158" s="68"/>
      <c r="L158" s="64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  <row r="162" s="2" customFormat="1" ht="6.96" customHeight="1">
      <c r="A162" s="39"/>
      <c r="B162" s="69"/>
      <c r="C162" s="70"/>
      <c r="D162" s="70"/>
      <c r="E162" s="70"/>
      <c r="F162" s="70"/>
      <c r="G162" s="70"/>
      <c r="H162" s="70"/>
      <c r="I162" s="70"/>
      <c r="J162" s="70"/>
      <c r="K162" s="70"/>
      <c r="L162" s="64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</row>
    <row r="163" s="2" customFormat="1" ht="24.96" customHeight="1">
      <c r="A163" s="39"/>
      <c r="B163" s="40"/>
      <c r="C163" s="24" t="s">
        <v>150</v>
      </c>
      <c r="D163" s="41"/>
      <c r="E163" s="41"/>
      <c r="F163" s="41"/>
      <c r="G163" s="41"/>
      <c r="H163" s="41"/>
      <c r="I163" s="41"/>
      <c r="J163" s="41"/>
      <c r="K163" s="41"/>
      <c r="L163" s="64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</row>
    <row r="164" s="2" customFormat="1" ht="6.96" customHeight="1">
      <c r="A164" s="39"/>
      <c r="B164" s="40"/>
      <c r="C164" s="41"/>
      <c r="D164" s="41"/>
      <c r="E164" s="41"/>
      <c r="F164" s="41"/>
      <c r="G164" s="41"/>
      <c r="H164" s="41"/>
      <c r="I164" s="41"/>
      <c r="J164" s="41"/>
      <c r="K164" s="41"/>
      <c r="L164" s="64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</row>
    <row r="165" s="2" customFormat="1" ht="12" customHeight="1">
      <c r="A165" s="39"/>
      <c r="B165" s="40"/>
      <c r="C165" s="33" t="s">
        <v>16</v>
      </c>
      <c r="D165" s="41"/>
      <c r="E165" s="41"/>
      <c r="F165" s="41"/>
      <c r="G165" s="41"/>
      <c r="H165" s="41"/>
      <c r="I165" s="41"/>
      <c r="J165" s="41"/>
      <c r="K165" s="41"/>
      <c r="L165" s="64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</row>
    <row r="166" s="2" customFormat="1" ht="26.25" customHeight="1">
      <c r="A166" s="39"/>
      <c r="B166" s="40"/>
      <c r="C166" s="41"/>
      <c r="D166" s="41"/>
      <c r="E166" s="184" t="str">
        <f>E7</f>
        <v>Stavební úpravy stávající přístavby a spojovacího krčku Základní Škola, ul. Komenského č.p.11, Ústí nad Orlicí</v>
      </c>
      <c r="F166" s="33"/>
      <c r="G166" s="33"/>
      <c r="H166" s="33"/>
      <c r="I166" s="41"/>
      <c r="J166" s="41"/>
      <c r="K166" s="41"/>
      <c r="L166" s="64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</row>
    <row r="167" s="1" customFormat="1" ht="12" customHeight="1">
      <c r="B167" s="22"/>
      <c r="C167" s="33" t="s">
        <v>124</v>
      </c>
      <c r="D167" s="23"/>
      <c r="E167" s="23"/>
      <c r="F167" s="23"/>
      <c r="G167" s="23"/>
      <c r="H167" s="23"/>
      <c r="I167" s="23"/>
      <c r="J167" s="23"/>
      <c r="K167" s="23"/>
      <c r="L167" s="21"/>
    </row>
    <row r="168" s="2" customFormat="1" ht="16.5" customHeight="1">
      <c r="A168" s="39"/>
      <c r="B168" s="40"/>
      <c r="C168" s="41"/>
      <c r="D168" s="41"/>
      <c r="E168" s="184" t="s">
        <v>125</v>
      </c>
      <c r="F168" s="41"/>
      <c r="G168" s="41"/>
      <c r="H168" s="41"/>
      <c r="I168" s="41"/>
      <c r="J168" s="41"/>
      <c r="K168" s="41"/>
      <c r="L168" s="64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</row>
    <row r="169" s="2" customFormat="1" ht="12" customHeight="1">
      <c r="A169" s="39"/>
      <c r="B169" s="40"/>
      <c r="C169" s="33" t="s">
        <v>126</v>
      </c>
      <c r="D169" s="41"/>
      <c r="E169" s="41"/>
      <c r="F169" s="41"/>
      <c r="G169" s="41"/>
      <c r="H169" s="41"/>
      <c r="I169" s="41"/>
      <c r="J169" s="41"/>
      <c r="K169" s="41"/>
      <c r="L169" s="64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</row>
    <row r="170" s="2" customFormat="1" ht="16.5" customHeight="1">
      <c r="A170" s="39"/>
      <c r="B170" s="40"/>
      <c r="C170" s="41"/>
      <c r="D170" s="41"/>
      <c r="E170" s="77" t="str">
        <f>E11</f>
        <v>D.1.4.G - Elektroinstalace a bleskosvod</v>
      </c>
      <c r="F170" s="41"/>
      <c r="G170" s="41"/>
      <c r="H170" s="41"/>
      <c r="I170" s="41"/>
      <c r="J170" s="41"/>
      <c r="K170" s="41"/>
      <c r="L170" s="64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</row>
    <row r="171" s="2" customFormat="1" ht="6.96" customHeight="1">
      <c r="A171" s="39"/>
      <c r="B171" s="40"/>
      <c r="C171" s="41"/>
      <c r="D171" s="41"/>
      <c r="E171" s="41"/>
      <c r="F171" s="41"/>
      <c r="G171" s="41"/>
      <c r="H171" s="41"/>
      <c r="I171" s="41"/>
      <c r="J171" s="41"/>
      <c r="K171" s="41"/>
      <c r="L171" s="64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</row>
    <row r="172" s="2" customFormat="1" ht="12" customHeight="1">
      <c r="A172" s="39"/>
      <c r="B172" s="40"/>
      <c r="C172" s="33" t="s">
        <v>20</v>
      </c>
      <c r="D172" s="41"/>
      <c r="E172" s="41"/>
      <c r="F172" s="28" t="str">
        <f>F14</f>
        <v xml:space="preserve"> </v>
      </c>
      <c r="G172" s="41"/>
      <c r="H172" s="41"/>
      <c r="I172" s="33" t="s">
        <v>22</v>
      </c>
      <c r="J172" s="80" t="str">
        <f>IF(J14="","",J14)</f>
        <v>17. 10. 2023</v>
      </c>
      <c r="K172" s="41"/>
      <c r="L172" s="64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</row>
    <row r="173" s="2" customFormat="1" ht="6.96" customHeight="1">
      <c r="A173" s="39"/>
      <c r="B173" s="40"/>
      <c r="C173" s="41"/>
      <c r="D173" s="41"/>
      <c r="E173" s="41"/>
      <c r="F173" s="41"/>
      <c r="G173" s="41"/>
      <c r="H173" s="41"/>
      <c r="I173" s="41"/>
      <c r="J173" s="41"/>
      <c r="K173" s="41"/>
      <c r="L173" s="64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  <row r="174" s="2" customFormat="1" ht="15.15" customHeight="1">
      <c r="A174" s="39"/>
      <c r="B174" s="40"/>
      <c r="C174" s="33" t="s">
        <v>24</v>
      </c>
      <c r="D174" s="41"/>
      <c r="E174" s="41"/>
      <c r="F174" s="28" t="str">
        <f>E17</f>
        <v/>
      </c>
      <c r="G174" s="41"/>
      <c r="H174" s="41"/>
      <c r="I174" s="33" t="s">
        <v>31</v>
      </c>
      <c r="J174" s="37" t="str">
        <f>E23</f>
        <v/>
      </c>
      <c r="K174" s="41"/>
      <c r="L174" s="64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</row>
    <row r="175" s="2" customFormat="1" ht="15.15" customHeight="1">
      <c r="A175" s="39"/>
      <c r="B175" s="40"/>
      <c r="C175" s="33" t="s">
        <v>29</v>
      </c>
      <c r="D175" s="41"/>
      <c r="E175" s="41"/>
      <c r="F175" s="28" t="str">
        <f>IF(E20="","",E20)</f>
        <v>Vyplň údaj</v>
      </c>
      <c r="G175" s="41"/>
      <c r="H175" s="41"/>
      <c r="I175" s="33" t="s">
        <v>35</v>
      </c>
      <c r="J175" s="37" t="str">
        <f>E26</f>
        <v xml:space="preserve"> </v>
      </c>
      <c r="K175" s="41"/>
      <c r="L175" s="64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</row>
    <row r="176" s="2" customFormat="1" ht="10.32" customHeight="1">
      <c r="A176" s="39"/>
      <c r="B176" s="40"/>
      <c r="C176" s="41"/>
      <c r="D176" s="41"/>
      <c r="E176" s="41"/>
      <c r="F176" s="41"/>
      <c r="G176" s="41"/>
      <c r="H176" s="41"/>
      <c r="I176" s="41"/>
      <c r="J176" s="41"/>
      <c r="K176" s="41"/>
      <c r="L176" s="64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</row>
    <row r="177" s="11" customFormat="1" ht="29.28" customHeight="1">
      <c r="A177" s="200"/>
      <c r="B177" s="201"/>
      <c r="C177" s="202" t="s">
        <v>151</v>
      </c>
      <c r="D177" s="203" t="s">
        <v>63</v>
      </c>
      <c r="E177" s="203" t="s">
        <v>59</v>
      </c>
      <c r="F177" s="203" t="s">
        <v>60</v>
      </c>
      <c r="G177" s="203" t="s">
        <v>152</v>
      </c>
      <c r="H177" s="203" t="s">
        <v>153</v>
      </c>
      <c r="I177" s="203" t="s">
        <v>154</v>
      </c>
      <c r="J177" s="203" t="s">
        <v>130</v>
      </c>
      <c r="K177" s="204" t="s">
        <v>155</v>
      </c>
      <c r="L177" s="205"/>
      <c r="M177" s="101" t="s">
        <v>1</v>
      </c>
      <c r="N177" s="102" t="s">
        <v>42</v>
      </c>
      <c r="O177" s="102" t="s">
        <v>156</v>
      </c>
      <c r="P177" s="102" t="s">
        <v>157</v>
      </c>
      <c r="Q177" s="102" t="s">
        <v>158</v>
      </c>
      <c r="R177" s="102" t="s">
        <v>159</v>
      </c>
      <c r="S177" s="102" t="s">
        <v>160</v>
      </c>
      <c r="T177" s="103" t="s">
        <v>161</v>
      </c>
      <c r="U177" s="200"/>
      <c r="V177" s="200"/>
      <c r="W177" s="200"/>
      <c r="X177" s="200"/>
      <c r="Y177" s="200"/>
      <c r="Z177" s="200"/>
      <c r="AA177" s="200"/>
      <c r="AB177" s="200"/>
      <c r="AC177" s="200"/>
      <c r="AD177" s="200"/>
      <c r="AE177" s="200"/>
    </row>
    <row r="178" s="2" customFormat="1" ht="22.8" customHeight="1">
      <c r="A178" s="39"/>
      <c r="B178" s="40"/>
      <c r="C178" s="108" t="s">
        <v>162</v>
      </c>
      <c r="D178" s="41"/>
      <c r="E178" s="41"/>
      <c r="F178" s="41"/>
      <c r="G178" s="41"/>
      <c r="H178" s="41"/>
      <c r="I178" s="41"/>
      <c r="J178" s="206">
        <f>BK178</f>
        <v>0</v>
      </c>
      <c r="K178" s="41"/>
      <c r="L178" s="45"/>
      <c r="M178" s="104"/>
      <c r="N178" s="207"/>
      <c r="O178" s="105"/>
      <c r="P178" s="208">
        <f>P179+P325</f>
        <v>0</v>
      </c>
      <c r="Q178" s="105"/>
      <c r="R178" s="208">
        <f>R179+R325</f>
        <v>0</v>
      </c>
      <c r="S178" s="105"/>
      <c r="T178" s="209">
        <f>T179+T325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77</v>
      </c>
      <c r="AU178" s="18" t="s">
        <v>132</v>
      </c>
      <c r="BK178" s="210">
        <f>BK179+BK325</f>
        <v>0</v>
      </c>
    </row>
    <row r="179" s="12" customFormat="1" ht="25.92" customHeight="1">
      <c r="A179" s="12"/>
      <c r="B179" s="211"/>
      <c r="C179" s="212"/>
      <c r="D179" s="213" t="s">
        <v>77</v>
      </c>
      <c r="E179" s="214" t="s">
        <v>1927</v>
      </c>
      <c r="F179" s="214" t="s">
        <v>1928</v>
      </c>
      <c r="G179" s="212"/>
      <c r="H179" s="212"/>
      <c r="I179" s="215"/>
      <c r="J179" s="216">
        <f>BK179</f>
        <v>0</v>
      </c>
      <c r="K179" s="212"/>
      <c r="L179" s="217"/>
      <c r="M179" s="218"/>
      <c r="N179" s="219"/>
      <c r="O179" s="219"/>
      <c r="P179" s="220">
        <f>P180+P182+P186+P188+P190+P192+P194+P195+P197+P199+P201+P203+P204+P214+P219+P220+P222+P226+P233+P235+P237+P242+P261+P262+P264+P266+P268+P270+P274+P282+P284+P286+P288+P291+P300+P303+P306+P308+P310+P316+P318+P320+P321</f>
        <v>0</v>
      </c>
      <c r="Q179" s="219"/>
      <c r="R179" s="220">
        <f>R180+R182+R186+R188+R190+R192+R194+R195+R197+R199+R201+R203+R204+R214+R219+R220+R222+R226+R233+R235+R237+R242+R261+R262+R264+R266+R268+R270+R274+R282+R284+R286+R288+R291+R300+R303+R306+R308+R310+R316+R318+R320+R321</f>
        <v>0</v>
      </c>
      <c r="S179" s="219"/>
      <c r="T179" s="221">
        <f>T180+T182+T186+T188+T190+T192+T194+T195+T197+T199+T201+T203+T204+T214+T219+T220+T222+T226+T233+T235+T237+T242+T261+T262+T264+T266+T268+T270+T274+T282+T284+T286+T288+T291+T300+T303+T306+T308+T310+T316+T318+T320+T321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2" t="s">
        <v>85</v>
      </c>
      <c r="AT179" s="223" t="s">
        <v>77</v>
      </c>
      <c r="AU179" s="223" t="s">
        <v>78</v>
      </c>
      <c r="AY179" s="222" t="s">
        <v>165</v>
      </c>
      <c r="BK179" s="224">
        <f>BK180+BK182+BK186+BK188+BK190+BK192+BK194+BK195+BK197+BK199+BK201+BK203+BK204+BK214+BK219+BK220+BK222+BK226+BK233+BK235+BK237+BK242+BK261+BK262+BK264+BK266+BK268+BK270+BK274+BK282+BK284+BK286+BK288+BK291+BK300+BK303+BK306+BK308+BK310+BK316+BK318+BK320+BK321</f>
        <v>0</v>
      </c>
    </row>
    <row r="180" s="12" customFormat="1" ht="22.8" customHeight="1">
      <c r="A180" s="12"/>
      <c r="B180" s="211"/>
      <c r="C180" s="212"/>
      <c r="D180" s="213" t="s">
        <v>77</v>
      </c>
      <c r="E180" s="225" t="s">
        <v>1929</v>
      </c>
      <c r="F180" s="225" t="s">
        <v>1930</v>
      </c>
      <c r="G180" s="212"/>
      <c r="H180" s="212"/>
      <c r="I180" s="215"/>
      <c r="J180" s="226">
        <f>BK180</f>
        <v>0</v>
      </c>
      <c r="K180" s="212"/>
      <c r="L180" s="217"/>
      <c r="M180" s="218"/>
      <c r="N180" s="219"/>
      <c r="O180" s="219"/>
      <c r="P180" s="220">
        <f>P181</f>
        <v>0</v>
      </c>
      <c r="Q180" s="219"/>
      <c r="R180" s="220">
        <f>R181</f>
        <v>0</v>
      </c>
      <c r="S180" s="219"/>
      <c r="T180" s="221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2" t="s">
        <v>85</v>
      </c>
      <c r="AT180" s="223" t="s">
        <v>77</v>
      </c>
      <c r="AU180" s="223" t="s">
        <v>85</v>
      </c>
      <c r="AY180" s="222" t="s">
        <v>165</v>
      </c>
      <c r="BK180" s="224">
        <f>BK181</f>
        <v>0</v>
      </c>
    </row>
    <row r="181" s="2" customFormat="1" ht="16.5" customHeight="1">
      <c r="A181" s="39"/>
      <c r="B181" s="40"/>
      <c r="C181" s="227" t="s">
        <v>85</v>
      </c>
      <c r="D181" s="227" t="s">
        <v>167</v>
      </c>
      <c r="E181" s="228" t="s">
        <v>1931</v>
      </c>
      <c r="F181" s="229" t="s">
        <v>1932</v>
      </c>
      <c r="G181" s="230" t="s">
        <v>302</v>
      </c>
      <c r="H181" s="231">
        <v>14</v>
      </c>
      <c r="I181" s="232"/>
      <c r="J181" s="233">
        <f>ROUND(I181*H181,2)</f>
        <v>0</v>
      </c>
      <c r="K181" s="229" t="s">
        <v>1</v>
      </c>
      <c r="L181" s="45"/>
      <c r="M181" s="234" t="s">
        <v>1</v>
      </c>
      <c r="N181" s="235" t="s">
        <v>43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172</v>
      </c>
      <c r="AT181" s="238" t="s">
        <v>167</v>
      </c>
      <c r="AU181" s="238" t="s">
        <v>87</v>
      </c>
      <c r="AY181" s="18" t="s">
        <v>165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172</v>
      </c>
      <c r="BM181" s="238" t="s">
        <v>87</v>
      </c>
    </row>
    <row r="182" s="12" customFormat="1" ht="22.8" customHeight="1">
      <c r="A182" s="12"/>
      <c r="B182" s="211"/>
      <c r="C182" s="212"/>
      <c r="D182" s="213" t="s">
        <v>77</v>
      </c>
      <c r="E182" s="225" t="s">
        <v>1933</v>
      </c>
      <c r="F182" s="225" t="s">
        <v>1934</v>
      </c>
      <c r="G182" s="212"/>
      <c r="H182" s="212"/>
      <c r="I182" s="215"/>
      <c r="J182" s="226">
        <f>BK182</f>
        <v>0</v>
      </c>
      <c r="K182" s="212"/>
      <c r="L182" s="217"/>
      <c r="M182" s="218"/>
      <c r="N182" s="219"/>
      <c r="O182" s="219"/>
      <c r="P182" s="220">
        <f>SUM(P183:P185)</f>
        <v>0</v>
      </c>
      <c r="Q182" s="219"/>
      <c r="R182" s="220">
        <f>SUM(R183:R185)</f>
        <v>0</v>
      </c>
      <c r="S182" s="219"/>
      <c r="T182" s="221">
        <f>SUM(T183:T185)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2" t="s">
        <v>85</v>
      </c>
      <c r="AT182" s="223" t="s">
        <v>77</v>
      </c>
      <c r="AU182" s="223" t="s">
        <v>85</v>
      </c>
      <c r="AY182" s="222" t="s">
        <v>165</v>
      </c>
      <c r="BK182" s="224">
        <f>SUM(BK183:BK185)</f>
        <v>0</v>
      </c>
    </row>
    <row r="183" s="2" customFormat="1" ht="16.5" customHeight="1">
      <c r="A183" s="39"/>
      <c r="B183" s="40"/>
      <c r="C183" s="227" t="s">
        <v>87</v>
      </c>
      <c r="D183" s="227" t="s">
        <v>167</v>
      </c>
      <c r="E183" s="228" t="s">
        <v>1935</v>
      </c>
      <c r="F183" s="229" t="s">
        <v>1936</v>
      </c>
      <c r="G183" s="230" t="s">
        <v>302</v>
      </c>
      <c r="H183" s="231">
        <v>12</v>
      </c>
      <c r="I183" s="232"/>
      <c r="J183" s="233">
        <f>ROUND(I183*H183,2)</f>
        <v>0</v>
      </c>
      <c r="K183" s="229" t="s">
        <v>1</v>
      </c>
      <c r="L183" s="45"/>
      <c r="M183" s="234" t="s">
        <v>1</v>
      </c>
      <c r="N183" s="235" t="s">
        <v>43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172</v>
      </c>
      <c r="AT183" s="238" t="s">
        <v>167</v>
      </c>
      <c r="AU183" s="238" t="s">
        <v>87</v>
      </c>
      <c r="AY183" s="18" t="s">
        <v>165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172</v>
      </c>
      <c r="BM183" s="238" t="s">
        <v>172</v>
      </c>
    </row>
    <row r="184" s="2" customFormat="1" ht="16.5" customHeight="1">
      <c r="A184" s="39"/>
      <c r="B184" s="40"/>
      <c r="C184" s="227" t="s">
        <v>195</v>
      </c>
      <c r="D184" s="227" t="s">
        <v>167</v>
      </c>
      <c r="E184" s="228" t="s">
        <v>1937</v>
      </c>
      <c r="F184" s="229" t="s">
        <v>1938</v>
      </c>
      <c r="G184" s="230" t="s">
        <v>302</v>
      </c>
      <c r="H184" s="231">
        <v>1420</v>
      </c>
      <c r="I184" s="232"/>
      <c r="J184" s="233">
        <f>ROUND(I184*H184,2)</f>
        <v>0</v>
      </c>
      <c r="K184" s="229" t="s">
        <v>1</v>
      </c>
      <c r="L184" s="45"/>
      <c r="M184" s="234" t="s">
        <v>1</v>
      </c>
      <c r="N184" s="235" t="s">
        <v>43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172</v>
      </c>
      <c r="AT184" s="238" t="s">
        <v>167</v>
      </c>
      <c r="AU184" s="238" t="s">
        <v>87</v>
      </c>
      <c r="AY184" s="18" t="s">
        <v>165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85</v>
      </c>
      <c r="BK184" s="239">
        <f>ROUND(I184*H184,2)</f>
        <v>0</v>
      </c>
      <c r="BL184" s="18" t="s">
        <v>172</v>
      </c>
      <c r="BM184" s="238" t="s">
        <v>193</v>
      </c>
    </row>
    <row r="185" s="2" customFormat="1" ht="16.5" customHeight="1">
      <c r="A185" s="39"/>
      <c r="B185" s="40"/>
      <c r="C185" s="227" t="s">
        <v>172</v>
      </c>
      <c r="D185" s="227" t="s">
        <v>167</v>
      </c>
      <c r="E185" s="228" t="s">
        <v>1939</v>
      </c>
      <c r="F185" s="229" t="s">
        <v>1940</v>
      </c>
      <c r="G185" s="230" t="s">
        <v>302</v>
      </c>
      <c r="H185" s="231">
        <v>304</v>
      </c>
      <c r="I185" s="232"/>
      <c r="J185" s="233">
        <f>ROUND(I185*H185,2)</f>
        <v>0</v>
      </c>
      <c r="K185" s="229" t="s">
        <v>1</v>
      </c>
      <c r="L185" s="45"/>
      <c r="M185" s="234" t="s">
        <v>1</v>
      </c>
      <c r="N185" s="235" t="s">
        <v>43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172</v>
      </c>
      <c r="AT185" s="238" t="s">
        <v>167</v>
      </c>
      <c r="AU185" s="238" t="s">
        <v>87</v>
      </c>
      <c r="AY185" s="18" t="s">
        <v>165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85</v>
      </c>
      <c r="BK185" s="239">
        <f>ROUND(I185*H185,2)</f>
        <v>0</v>
      </c>
      <c r="BL185" s="18" t="s">
        <v>172</v>
      </c>
      <c r="BM185" s="238" t="s">
        <v>228</v>
      </c>
    </row>
    <row r="186" s="12" customFormat="1" ht="22.8" customHeight="1">
      <c r="A186" s="12"/>
      <c r="B186" s="211"/>
      <c r="C186" s="212"/>
      <c r="D186" s="213" t="s">
        <v>77</v>
      </c>
      <c r="E186" s="225" t="s">
        <v>1941</v>
      </c>
      <c r="F186" s="225" t="s">
        <v>1934</v>
      </c>
      <c r="G186" s="212"/>
      <c r="H186" s="212"/>
      <c r="I186" s="215"/>
      <c r="J186" s="226">
        <f>BK186</f>
        <v>0</v>
      </c>
      <c r="K186" s="212"/>
      <c r="L186" s="217"/>
      <c r="M186" s="218"/>
      <c r="N186" s="219"/>
      <c r="O186" s="219"/>
      <c r="P186" s="220">
        <f>P187</f>
        <v>0</v>
      </c>
      <c r="Q186" s="219"/>
      <c r="R186" s="220">
        <f>R187</f>
        <v>0</v>
      </c>
      <c r="S186" s="219"/>
      <c r="T186" s="221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2" t="s">
        <v>85</v>
      </c>
      <c r="AT186" s="223" t="s">
        <v>77</v>
      </c>
      <c r="AU186" s="223" t="s">
        <v>85</v>
      </c>
      <c r="AY186" s="222" t="s">
        <v>165</v>
      </c>
      <c r="BK186" s="224">
        <f>BK187</f>
        <v>0</v>
      </c>
    </row>
    <row r="187" s="2" customFormat="1" ht="16.5" customHeight="1">
      <c r="A187" s="39"/>
      <c r="B187" s="40"/>
      <c r="C187" s="227" t="s">
        <v>219</v>
      </c>
      <c r="D187" s="227" t="s">
        <v>167</v>
      </c>
      <c r="E187" s="228" t="s">
        <v>1942</v>
      </c>
      <c r="F187" s="229" t="s">
        <v>1943</v>
      </c>
      <c r="G187" s="230" t="s">
        <v>302</v>
      </c>
      <c r="H187" s="231">
        <v>30</v>
      </c>
      <c r="I187" s="232"/>
      <c r="J187" s="233">
        <f>ROUND(I187*H187,2)</f>
        <v>0</v>
      </c>
      <c r="K187" s="229" t="s">
        <v>1</v>
      </c>
      <c r="L187" s="45"/>
      <c r="M187" s="234" t="s">
        <v>1</v>
      </c>
      <c r="N187" s="235" t="s">
        <v>43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172</v>
      </c>
      <c r="AT187" s="238" t="s">
        <v>167</v>
      </c>
      <c r="AU187" s="238" t="s">
        <v>87</v>
      </c>
      <c r="AY187" s="18" t="s">
        <v>165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172</v>
      </c>
      <c r="BM187" s="238" t="s">
        <v>248</v>
      </c>
    </row>
    <row r="188" s="12" customFormat="1" ht="22.8" customHeight="1">
      <c r="A188" s="12"/>
      <c r="B188" s="211"/>
      <c r="C188" s="212"/>
      <c r="D188" s="213" t="s">
        <v>77</v>
      </c>
      <c r="E188" s="225" t="s">
        <v>1944</v>
      </c>
      <c r="F188" s="225" t="s">
        <v>1945</v>
      </c>
      <c r="G188" s="212"/>
      <c r="H188" s="212"/>
      <c r="I188" s="215"/>
      <c r="J188" s="226">
        <f>BK188</f>
        <v>0</v>
      </c>
      <c r="K188" s="212"/>
      <c r="L188" s="217"/>
      <c r="M188" s="218"/>
      <c r="N188" s="219"/>
      <c r="O188" s="219"/>
      <c r="P188" s="220">
        <f>P189</f>
        <v>0</v>
      </c>
      <c r="Q188" s="219"/>
      <c r="R188" s="220">
        <f>R189</f>
        <v>0</v>
      </c>
      <c r="S188" s="219"/>
      <c r="T188" s="221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2" t="s">
        <v>85</v>
      </c>
      <c r="AT188" s="223" t="s">
        <v>77</v>
      </c>
      <c r="AU188" s="223" t="s">
        <v>85</v>
      </c>
      <c r="AY188" s="222" t="s">
        <v>165</v>
      </c>
      <c r="BK188" s="224">
        <f>BK189</f>
        <v>0</v>
      </c>
    </row>
    <row r="189" s="2" customFormat="1" ht="16.5" customHeight="1">
      <c r="A189" s="39"/>
      <c r="B189" s="40"/>
      <c r="C189" s="227" t="s">
        <v>193</v>
      </c>
      <c r="D189" s="227" t="s">
        <v>167</v>
      </c>
      <c r="E189" s="228" t="s">
        <v>1946</v>
      </c>
      <c r="F189" s="229" t="s">
        <v>1947</v>
      </c>
      <c r="G189" s="230" t="s">
        <v>302</v>
      </c>
      <c r="H189" s="231">
        <v>680</v>
      </c>
      <c r="I189" s="232"/>
      <c r="J189" s="233">
        <f>ROUND(I189*H189,2)</f>
        <v>0</v>
      </c>
      <c r="K189" s="229" t="s">
        <v>1</v>
      </c>
      <c r="L189" s="45"/>
      <c r="M189" s="234" t="s">
        <v>1</v>
      </c>
      <c r="N189" s="235" t="s">
        <v>43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172</v>
      </c>
      <c r="AT189" s="238" t="s">
        <v>167</v>
      </c>
      <c r="AU189" s="238" t="s">
        <v>87</v>
      </c>
      <c r="AY189" s="18" t="s">
        <v>165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85</v>
      </c>
      <c r="BK189" s="239">
        <f>ROUND(I189*H189,2)</f>
        <v>0</v>
      </c>
      <c r="BL189" s="18" t="s">
        <v>172</v>
      </c>
      <c r="BM189" s="238" t="s">
        <v>259</v>
      </c>
    </row>
    <row r="190" s="12" customFormat="1" ht="22.8" customHeight="1">
      <c r="A190" s="12"/>
      <c r="B190" s="211"/>
      <c r="C190" s="212"/>
      <c r="D190" s="213" t="s">
        <v>77</v>
      </c>
      <c r="E190" s="225" t="s">
        <v>1948</v>
      </c>
      <c r="F190" s="225" t="s">
        <v>1949</v>
      </c>
      <c r="G190" s="212"/>
      <c r="H190" s="212"/>
      <c r="I190" s="215"/>
      <c r="J190" s="226">
        <f>BK190</f>
        <v>0</v>
      </c>
      <c r="K190" s="212"/>
      <c r="L190" s="217"/>
      <c r="M190" s="218"/>
      <c r="N190" s="219"/>
      <c r="O190" s="219"/>
      <c r="P190" s="220">
        <f>P191</f>
        <v>0</v>
      </c>
      <c r="Q190" s="219"/>
      <c r="R190" s="220">
        <f>R191</f>
        <v>0</v>
      </c>
      <c r="S190" s="219"/>
      <c r="T190" s="221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2" t="s">
        <v>85</v>
      </c>
      <c r="AT190" s="223" t="s">
        <v>77</v>
      </c>
      <c r="AU190" s="223" t="s">
        <v>85</v>
      </c>
      <c r="AY190" s="222" t="s">
        <v>165</v>
      </c>
      <c r="BK190" s="224">
        <f>BK191</f>
        <v>0</v>
      </c>
    </row>
    <row r="191" s="2" customFormat="1" ht="16.5" customHeight="1">
      <c r="A191" s="39"/>
      <c r="B191" s="40"/>
      <c r="C191" s="227" t="s">
        <v>231</v>
      </c>
      <c r="D191" s="227" t="s">
        <v>167</v>
      </c>
      <c r="E191" s="228" t="s">
        <v>1950</v>
      </c>
      <c r="F191" s="229" t="s">
        <v>1951</v>
      </c>
      <c r="G191" s="230" t="s">
        <v>302</v>
      </c>
      <c r="H191" s="231">
        <v>120</v>
      </c>
      <c r="I191" s="232"/>
      <c r="J191" s="233">
        <f>ROUND(I191*H191,2)</f>
        <v>0</v>
      </c>
      <c r="K191" s="229" t="s">
        <v>1</v>
      </c>
      <c r="L191" s="45"/>
      <c r="M191" s="234" t="s">
        <v>1</v>
      </c>
      <c r="N191" s="235" t="s">
        <v>43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172</v>
      </c>
      <c r="AT191" s="238" t="s">
        <v>167</v>
      </c>
      <c r="AU191" s="238" t="s">
        <v>87</v>
      </c>
      <c r="AY191" s="18" t="s">
        <v>165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172</v>
      </c>
      <c r="BM191" s="238" t="s">
        <v>275</v>
      </c>
    </row>
    <row r="192" s="12" customFormat="1" ht="22.8" customHeight="1">
      <c r="A192" s="12"/>
      <c r="B192" s="211"/>
      <c r="C192" s="212"/>
      <c r="D192" s="213" t="s">
        <v>77</v>
      </c>
      <c r="E192" s="225" t="s">
        <v>1952</v>
      </c>
      <c r="F192" s="225" t="s">
        <v>1953</v>
      </c>
      <c r="G192" s="212"/>
      <c r="H192" s="212"/>
      <c r="I192" s="215"/>
      <c r="J192" s="226">
        <f>BK192</f>
        <v>0</v>
      </c>
      <c r="K192" s="212"/>
      <c r="L192" s="217"/>
      <c r="M192" s="218"/>
      <c r="N192" s="219"/>
      <c r="O192" s="219"/>
      <c r="P192" s="220">
        <f>P193</f>
        <v>0</v>
      </c>
      <c r="Q192" s="219"/>
      <c r="R192" s="220">
        <f>R193</f>
        <v>0</v>
      </c>
      <c r="S192" s="219"/>
      <c r="T192" s="221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2" t="s">
        <v>85</v>
      </c>
      <c r="AT192" s="223" t="s">
        <v>77</v>
      </c>
      <c r="AU192" s="223" t="s">
        <v>85</v>
      </c>
      <c r="AY192" s="222" t="s">
        <v>165</v>
      </c>
      <c r="BK192" s="224">
        <f>BK193</f>
        <v>0</v>
      </c>
    </row>
    <row r="193" s="2" customFormat="1" ht="16.5" customHeight="1">
      <c r="A193" s="39"/>
      <c r="B193" s="40"/>
      <c r="C193" s="227" t="s">
        <v>228</v>
      </c>
      <c r="D193" s="227" t="s">
        <v>167</v>
      </c>
      <c r="E193" s="228" t="s">
        <v>1954</v>
      </c>
      <c r="F193" s="229" t="s">
        <v>1955</v>
      </c>
      <c r="G193" s="230" t="s">
        <v>1081</v>
      </c>
      <c r="H193" s="231">
        <v>110</v>
      </c>
      <c r="I193" s="232"/>
      <c r="J193" s="233">
        <f>ROUND(I193*H193,2)</f>
        <v>0</v>
      </c>
      <c r="K193" s="229" t="s">
        <v>1</v>
      </c>
      <c r="L193" s="45"/>
      <c r="M193" s="234" t="s">
        <v>1</v>
      </c>
      <c r="N193" s="235" t="s">
        <v>43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172</v>
      </c>
      <c r="AT193" s="238" t="s">
        <v>167</v>
      </c>
      <c r="AU193" s="238" t="s">
        <v>87</v>
      </c>
      <c r="AY193" s="18" t="s">
        <v>165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85</v>
      </c>
      <c r="BK193" s="239">
        <f>ROUND(I193*H193,2)</f>
        <v>0</v>
      </c>
      <c r="BL193" s="18" t="s">
        <v>172</v>
      </c>
      <c r="BM193" s="238" t="s">
        <v>284</v>
      </c>
    </row>
    <row r="194" s="12" customFormat="1" ht="22.8" customHeight="1">
      <c r="A194" s="12"/>
      <c r="B194" s="211"/>
      <c r="C194" s="212"/>
      <c r="D194" s="213" t="s">
        <v>77</v>
      </c>
      <c r="E194" s="225" t="s">
        <v>1956</v>
      </c>
      <c r="F194" s="225" t="s">
        <v>1957</v>
      </c>
      <c r="G194" s="212"/>
      <c r="H194" s="212"/>
      <c r="I194" s="215"/>
      <c r="J194" s="226">
        <f>BK194</f>
        <v>0</v>
      </c>
      <c r="K194" s="212"/>
      <c r="L194" s="217"/>
      <c r="M194" s="218"/>
      <c r="N194" s="219"/>
      <c r="O194" s="219"/>
      <c r="P194" s="220">
        <v>0</v>
      </c>
      <c r="Q194" s="219"/>
      <c r="R194" s="220">
        <v>0</v>
      </c>
      <c r="S194" s="219"/>
      <c r="T194" s="221"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2" t="s">
        <v>85</v>
      </c>
      <c r="AT194" s="223" t="s">
        <v>77</v>
      </c>
      <c r="AU194" s="223" t="s">
        <v>85</v>
      </c>
      <c r="AY194" s="222" t="s">
        <v>165</v>
      </c>
      <c r="BK194" s="224">
        <v>0</v>
      </c>
    </row>
    <row r="195" s="12" customFormat="1" ht="22.8" customHeight="1">
      <c r="A195" s="12"/>
      <c r="B195" s="211"/>
      <c r="C195" s="212"/>
      <c r="D195" s="213" t="s">
        <v>77</v>
      </c>
      <c r="E195" s="225" t="s">
        <v>1958</v>
      </c>
      <c r="F195" s="225" t="s">
        <v>1959</v>
      </c>
      <c r="G195" s="212"/>
      <c r="H195" s="212"/>
      <c r="I195" s="215"/>
      <c r="J195" s="226">
        <f>BK195</f>
        <v>0</v>
      </c>
      <c r="K195" s="212"/>
      <c r="L195" s="217"/>
      <c r="M195" s="218"/>
      <c r="N195" s="219"/>
      <c r="O195" s="219"/>
      <c r="P195" s="220">
        <f>P196</f>
        <v>0</v>
      </c>
      <c r="Q195" s="219"/>
      <c r="R195" s="220">
        <f>R196</f>
        <v>0</v>
      </c>
      <c r="S195" s="219"/>
      <c r="T195" s="221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2" t="s">
        <v>85</v>
      </c>
      <c r="AT195" s="223" t="s">
        <v>77</v>
      </c>
      <c r="AU195" s="223" t="s">
        <v>85</v>
      </c>
      <c r="AY195" s="222" t="s">
        <v>165</v>
      </c>
      <c r="BK195" s="224">
        <f>BK196</f>
        <v>0</v>
      </c>
    </row>
    <row r="196" s="2" customFormat="1" ht="33" customHeight="1">
      <c r="A196" s="39"/>
      <c r="B196" s="40"/>
      <c r="C196" s="227" t="s">
        <v>244</v>
      </c>
      <c r="D196" s="227" t="s">
        <v>167</v>
      </c>
      <c r="E196" s="228" t="s">
        <v>1960</v>
      </c>
      <c r="F196" s="229" t="s">
        <v>1961</v>
      </c>
      <c r="G196" s="230" t="s">
        <v>1081</v>
      </c>
      <c r="H196" s="231">
        <v>35</v>
      </c>
      <c r="I196" s="232"/>
      <c r="J196" s="233">
        <f>ROUND(I196*H196,2)</f>
        <v>0</v>
      </c>
      <c r="K196" s="229" t="s">
        <v>1</v>
      </c>
      <c r="L196" s="45"/>
      <c r="M196" s="234" t="s">
        <v>1</v>
      </c>
      <c r="N196" s="235" t="s">
        <v>43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172</v>
      </c>
      <c r="AT196" s="238" t="s">
        <v>167</v>
      </c>
      <c r="AU196" s="238" t="s">
        <v>87</v>
      </c>
      <c r="AY196" s="18" t="s">
        <v>165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85</v>
      </c>
      <c r="BK196" s="239">
        <f>ROUND(I196*H196,2)</f>
        <v>0</v>
      </c>
      <c r="BL196" s="18" t="s">
        <v>172</v>
      </c>
      <c r="BM196" s="238" t="s">
        <v>299</v>
      </c>
    </row>
    <row r="197" s="12" customFormat="1" ht="22.8" customHeight="1">
      <c r="A197" s="12"/>
      <c r="B197" s="211"/>
      <c r="C197" s="212"/>
      <c r="D197" s="213" t="s">
        <v>77</v>
      </c>
      <c r="E197" s="225" t="s">
        <v>1962</v>
      </c>
      <c r="F197" s="225" t="s">
        <v>1963</v>
      </c>
      <c r="G197" s="212"/>
      <c r="H197" s="212"/>
      <c r="I197" s="215"/>
      <c r="J197" s="226">
        <f>BK197</f>
        <v>0</v>
      </c>
      <c r="K197" s="212"/>
      <c r="L197" s="217"/>
      <c r="M197" s="218"/>
      <c r="N197" s="219"/>
      <c r="O197" s="219"/>
      <c r="P197" s="220">
        <f>P198</f>
        <v>0</v>
      </c>
      <c r="Q197" s="219"/>
      <c r="R197" s="220">
        <f>R198</f>
        <v>0</v>
      </c>
      <c r="S197" s="219"/>
      <c r="T197" s="221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2" t="s">
        <v>85</v>
      </c>
      <c r="AT197" s="223" t="s">
        <v>77</v>
      </c>
      <c r="AU197" s="223" t="s">
        <v>85</v>
      </c>
      <c r="AY197" s="222" t="s">
        <v>165</v>
      </c>
      <c r="BK197" s="224">
        <f>BK198</f>
        <v>0</v>
      </c>
    </row>
    <row r="198" s="2" customFormat="1" ht="24.15" customHeight="1">
      <c r="A198" s="39"/>
      <c r="B198" s="40"/>
      <c r="C198" s="227" t="s">
        <v>248</v>
      </c>
      <c r="D198" s="227" t="s">
        <v>167</v>
      </c>
      <c r="E198" s="228" t="s">
        <v>1964</v>
      </c>
      <c r="F198" s="229" t="s">
        <v>1965</v>
      </c>
      <c r="G198" s="230" t="s">
        <v>1081</v>
      </c>
      <c r="H198" s="231">
        <v>35</v>
      </c>
      <c r="I198" s="232"/>
      <c r="J198" s="233">
        <f>ROUND(I198*H198,2)</f>
        <v>0</v>
      </c>
      <c r="K198" s="229" t="s">
        <v>1</v>
      </c>
      <c r="L198" s="45"/>
      <c r="M198" s="234" t="s">
        <v>1</v>
      </c>
      <c r="N198" s="235" t="s">
        <v>43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172</v>
      </c>
      <c r="AT198" s="238" t="s">
        <v>167</v>
      </c>
      <c r="AU198" s="238" t="s">
        <v>87</v>
      </c>
      <c r="AY198" s="18" t="s">
        <v>165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85</v>
      </c>
      <c r="BK198" s="239">
        <f>ROUND(I198*H198,2)</f>
        <v>0</v>
      </c>
      <c r="BL198" s="18" t="s">
        <v>172</v>
      </c>
      <c r="BM198" s="238" t="s">
        <v>316</v>
      </c>
    </row>
    <row r="199" s="12" customFormat="1" ht="22.8" customHeight="1">
      <c r="A199" s="12"/>
      <c r="B199" s="211"/>
      <c r="C199" s="212"/>
      <c r="D199" s="213" t="s">
        <v>77</v>
      </c>
      <c r="E199" s="225" t="s">
        <v>1966</v>
      </c>
      <c r="F199" s="225" t="s">
        <v>1967</v>
      </c>
      <c r="G199" s="212"/>
      <c r="H199" s="212"/>
      <c r="I199" s="215"/>
      <c r="J199" s="226">
        <f>BK199</f>
        <v>0</v>
      </c>
      <c r="K199" s="212"/>
      <c r="L199" s="217"/>
      <c r="M199" s="218"/>
      <c r="N199" s="219"/>
      <c r="O199" s="219"/>
      <c r="P199" s="220">
        <f>P200</f>
        <v>0</v>
      </c>
      <c r="Q199" s="219"/>
      <c r="R199" s="220">
        <f>R200</f>
        <v>0</v>
      </c>
      <c r="S199" s="219"/>
      <c r="T199" s="221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2" t="s">
        <v>85</v>
      </c>
      <c r="AT199" s="223" t="s">
        <v>77</v>
      </c>
      <c r="AU199" s="223" t="s">
        <v>85</v>
      </c>
      <c r="AY199" s="222" t="s">
        <v>165</v>
      </c>
      <c r="BK199" s="224">
        <f>BK200</f>
        <v>0</v>
      </c>
    </row>
    <row r="200" s="2" customFormat="1" ht="24.15" customHeight="1">
      <c r="A200" s="39"/>
      <c r="B200" s="40"/>
      <c r="C200" s="227" t="s">
        <v>254</v>
      </c>
      <c r="D200" s="227" t="s">
        <v>167</v>
      </c>
      <c r="E200" s="228" t="s">
        <v>1968</v>
      </c>
      <c r="F200" s="229" t="s">
        <v>1969</v>
      </c>
      <c r="G200" s="230" t="s">
        <v>1081</v>
      </c>
      <c r="H200" s="231">
        <v>40</v>
      </c>
      <c r="I200" s="232"/>
      <c r="J200" s="233">
        <f>ROUND(I200*H200,2)</f>
        <v>0</v>
      </c>
      <c r="K200" s="229" t="s">
        <v>1</v>
      </c>
      <c r="L200" s="45"/>
      <c r="M200" s="234" t="s">
        <v>1</v>
      </c>
      <c r="N200" s="235" t="s">
        <v>43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172</v>
      </c>
      <c r="AT200" s="238" t="s">
        <v>167</v>
      </c>
      <c r="AU200" s="238" t="s">
        <v>87</v>
      </c>
      <c r="AY200" s="18" t="s">
        <v>165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172</v>
      </c>
      <c r="BM200" s="238" t="s">
        <v>326</v>
      </c>
    </row>
    <row r="201" s="12" customFormat="1" ht="22.8" customHeight="1">
      <c r="A201" s="12"/>
      <c r="B201" s="211"/>
      <c r="C201" s="212"/>
      <c r="D201" s="213" t="s">
        <v>77</v>
      </c>
      <c r="E201" s="225" t="s">
        <v>1970</v>
      </c>
      <c r="F201" s="225" t="s">
        <v>1971</v>
      </c>
      <c r="G201" s="212"/>
      <c r="H201" s="212"/>
      <c r="I201" s="215"/>
      <c r="J201" s="226">
        <f>BK201</f>
        <v>0</v>
      </c>
      <c r="K201" s="212"/>
      <c r="L201" s="217"/>
      <c r="M201" s="218"/>
      <c r="N201" s="219"/>
      <c r="O201" s="219"/>
      <c r="P201" s="220">
        <f>P202</f>
        <v>0</v>
      </c>
      <c r="Q201" s="219"/>
      <c r="R201" s="220">
        <f>R202</f>
        <v>0</v>
      </c>
      <c r="S201" s="219"/>
      <c r="T201" s="221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2" t="s">
        <v>85</v>
      </c>
      <c r="AT201" s="223" t="s">
        <v>77</v>
      </c>
      <c r="AU201" s="223" t="s">
        <v>85</v>
      </c>
      <c r="AY201" s="222" t="s">
        <v>165</v>
      </c>
      <c r="BK201" s="224">
        <f>BK202</f>
        <v>0</v>
      </c>
    </row>
    <row r="202" s="2" customFormat="1" ht="33" customHeight="1">
      <c r="A202" s="39"/>
      <c r="B202" s="40"/>
      <c r="C202" s="227" t="s">
        <v>259</v>
      </c>
      <c r="D202" s="227" t="s">
        <v>167</v>
      </c>
      <c r="E202" s="228" t="s">
        <v>1972</v>
      </c>
      <c r="F202" s="229" t="s">
        <v>1973</v>
      </c>
      <c r="G202" s="230" t="s">
        <v>1081</v>
      </c>
      <c r="H202" s="231">
        <v>5</v>
      </c>
      <c r="I202" s="232"/>
      <c r="J202" s="233">
        <f>ROUND(I202*H202,2)</f>
        <v>0</v>
      </c>
      <c r="K202" s="229" t="s">
        <v>1</v>
      </c>
      <c r="L202" s="45"/>
      <c r="M202" s="234" t="s">
        <v>1</v>
      </c>
      <c r="N202" s="235" t="s">
        <v>43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172</v>
      </c>
      <c r="AT202" s="238" t="s">
        <v>167</v>
      </c>
      <c r="AU202" s="238" t="s">
        <v>87</v>
      </c>
      <c r="AY202" s="18" t="s">
        <v>165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85</v>
      </c>
      <c r="BK202" s="239">
        <f>ROUND(I202*H202,2)</f>
        <v>0</v>
      </c>
      <c r="BL202" s="18" t="s">
        <v>172</v>
      </c>
      <c r="BM202" s="238" t="s">
        <v>339</v>
      </c>
    </row>
    <row r="203" s="12" customFormat="1" ht="22.8" customHeight="1">
      <c r="A203" s="12"/>
      <c r="B203" s="211"/>
      <c r="C203" s="212"/>
      <c r="D203" s="213" t="s">
        <v>77</v>
      </c>
      <c r="E203" s="225" t="s">
        <v>1974</v>
      </c>
      <c r="F203" s="225" t="s">
        <v>1975</v>
      </c>
      <c r="G203" s="212"/>
      <c r="H203" s="212"/>
      <c r="I203" s="215"/>
      <c r="J203" s="226">
        <f>BK203</f>
        <v>0</v>
      </c>
      <c r="K203" s="212"/>
      <c r="L203" s="217"/>
      <c r="M203" s="218"/>
      <c r="N203" s="219"/>
      <c r="O203" s="219"/>
      <c r="P203" s="220">
        <v>0</v>
      </c>
      <c r="Q203" s="219"/>
      <c r="R203" s="220">
        <v>0</v>
      </c>
      <c r="S203" s="219"/>
      <c r="T203" s="221"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2" t="s">
        <v>85</v>
      </c>
      <c r="AT203" s="223" t="s">
        <v>77</v>
      </c>
      <c r="AU203" s="223" t="s">
        <v>85</v>
      </c>
      <c r="AY203" s="222" t="s">
        <v>165</v>
      </c>
      <c r="BK203" s="224">
        <v>0</v>
      </c>
    </row>
    <row r="204" s="12" customFormat="1" ht="22.8" customHeight="1">
      <c r="A204" s="12"/>
      <c r="B204" s="211"/>
      <c r="C204" s="212"/>
      <c r="D204" s="213" t="s">
        <v>77</v>
      </c>
      <c r="E204" s="225" t="s">
        <v>1976</v>
      </c>
      <c r="F204" s="225" t="s">
        <v>1977</v>
      </c>
      <c r="G204" s="212"/>
      <c r="H204" s="212"/>
      <c r="I204" s="215"/>
      <c r="J204" s="226">
        <f>BK204</f>
        <v>0</v>
      </c>
      <c r="K204" s="212"/>
      <c r="L204" s="217"/>
      <c r="M204" s="218"/>
      <c r="N204" s="219"/>
      <c r="O204" s="219"/>
      <c r="P204" s="220">
        <f>SUM(P205:P213)</f>
        <v>0</v>
      </c>
      <c r="Q204" s="219"/>
      <c r="R204" s="220">
        <f>SUM(R205:R213)</f>
        <v>0</v>
      </c>
      <c r="S204" s="219"/>
      <c r="T204" s="221">
        <f>SUM(T205:T213)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2" t="s">
        <v>85</v>
      </c>
      <c r="AT204" s="223" t="s">
        <v>77</v>
      </c>
      <c r="AU204" s="223" t="s">
        <v>85</v>
      </c>
      <c r="AY204" s="222" t="s">
        <v>165</v>
      </c>
      <c r="BK204" s="224">
        <f>SUM(BK205:BK213)</f>
        <v>0</v>
      </c>
    </row>
    <row r="205" s="2" customFormat="1" ht="37.8" customHeight="1">
      <c r="A205" s="39"/>
      <c r="B205" s="40"/>
      <c r="C205" s="227" t="s">
        <v>270</v>
      </c>
      <c r="D205" s="227" t="s">
        <v>167</v>
      </c>
      <c r="E205" s="228" t="s">
        <v>1978</v>
      </c>
      <c r="F205" s="229" t="s">
        <v>1979</v>
      </c>
      <c r="G205" s="230" t="s">
        <v>1081</v>
      </c>
      <c r="H205" s="231">
        <v>4</v>
      </c>
      <c r="I205" s="232"/>
      <c r="J205" s="233">
        <f>ROUND(I205*H205,2)</f>
        <v>0</v>
      </c>
      <c r="K205" s="229" t="s">
        <v>1</v>
      </c>
      <c r="L205" s="45"/>
      <c r="M205" s="234" t="s">
        <v>1</v>
      </c>
      <c r="N205" s="235" t="s">
        <v>43</v>
      </c>
      <c r="O205" s="92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172</v>
      </c>
      <c r="AT205" s="238" t="s">
        <v>167</v>
      </c>
      <c r="AU205" s="238" t="s">
        <v>87</v>
      </c>
      <c r="AY205" s="18" t="s">
        <v>165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85</v>
      </c>
      <c r="BK205" s="239">
        <f>ROUND(I205*H205,2)</f>
        <v>0</v>
      </c>
      <c r="BL205" s="18" t="s">
        <v>172</v>
      </c>
      <c r="BM205" s="238" t="s">
        <v>382</v>
      </c>
    </row>
    <row r="206" s="2" customFormat="1" ht="24.15" customHeight="1">
      <c r="A206" s="39"/>
      <c r="B206" s="40"/>
      <c r="C206" s="227" t="s">
        <v>275</v>
      </c>
      <c r="D206" s="227" t="s">
        <v>167</v>
      </c>
      <c r="E206" s="228" t="s">
        <v>1980</v>
      </c>
      <c r="F206" s="229" t="s">
        <v>1981</v>
      </c>
      <c r="G206" s="230" t="s">
        <v>1081</v>
      </c>
      <c r="H206" s="231">
        <v>4</v>
      </c>
      <c r="I206" s="232"/>
      <c r="J206" s="233">
        <f>ROUND(I206*H206,2)</f>
        <v>0</v>
      </c>
      <c r="K206" s="229" t="s">
        <v>1</v>
      </c>
      <c r="L206" s="45"/>
      <c r="M206" s="234" t="s">
        <v>1</v>
      </c>
      <c r="N206" s="235" t="s">
        <v>43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172</v>
      </c>
      <c r="AT206" s="238" t="s">
        <v>167</v>
      </c>
      <c r="AU206" s="238" t="s">
        <v>87</v>
      </c>
      <c r="AY206" s="18" t="s">
        <v>165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85</v>
      </c>
      <c r="BK206" s="239">
        <f>ROUND(I206*H206,2)</f>
        <v>0</v>
      </c>
      <c r="BL206" s="18" t="s">
        <v>172</v>
      </c>
      <c r="BM206" s="238" t="s">
        <v>396</v>
      </c>
    </row>
    <row r="207" s="2" customFormat="1" ht="16.5" customHeight="1">
      <c r="A207" s="39"/>
      <c r="B207" s="40"/>
      <c r="C207" s="227" t="s">
        <v>8</v>
      </c>
      <c r="D207" s="227" t="s">
        <v>167</v>
      </c>
      <c r="E207" s="228" t="s">
        <v>1982</v>
      </c>
      <c r="F207" s="229" t="s">
        <v>1983</v>
      </c>
      <c r="G207" s="230" t="s">
        <v>1081</v>
      </c>
      <c r="H207" s="231">
        <v>2</v>
      </c>
      <c r="I207" s="232"/>
      <c r="J207" s="233">
        <f>ROUND(I207*H207,2)</f>
        <v>0</v>
      </c>
      <c r="K207" s="229" t="s">
        <v>1</v>
      </c>
      <c r="L207" s="45"/>
      <c r="M207" s="234" t="s">
        <v>1</v>
      </c>
      <c r="N207" s="235" t="s">
        <v>43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172</v>
      </c>
      <c r="AT207" s="238" t="s">
        <v>167</v>
      </c>
      <c r="AU207" s="238" t="s">
        <v>87</v>
      </c>
      <c r="AY207" s="18" t="s">
        <v>165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172</v>
      </c>
      <c r="BM207" s="238" t="s">
        <v>421</v>
      </c>
    </row>
    <row r="208" s="2" customFormat="1" ht="24.15" customHeight="1">
      <c r="A208" s="39"/>
      <c r="B208" s="40"/>
      <c r="C208" s="227" t="s">
        <v>284</v>
      </c>
      <c r="D208" s="227" t="s">
        <v>167</v>
      </c>
      <c r="E208" s="228" t="s">
        <v>1984</v>
      </c>
      <c r="F208" s="229" t="s">
        <v>1985</v>
      </c>
      <c r="G208" s="230" t="s">
        <v>1081</v>
      </c>
      <c r="H208" s="231">
        <v>1</v>
      </c>
      <c r="I208" s="232"/>
      <c r="J208" s="233">
        <f>ROUND(I208*H208,2)</f>
        <v>0</v>
      </c>
      <c r="K208" s="229" t="s">
        <v>1</v>
      </c>
      <c r="L208" s="45"/>
      <c r="M208" s="234" t="s">
        <v>1</v>
      </c>
      <c r="N208" s="235" t="s">
        <v>43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172</v>
      </c>
      <c r="AT208" s="238" t="s">
        <v>167</v>
      </c>
      <c r="AU208" s="238" t="s">
        <v>87</v>
      </c>
      <c r="AY208" s="18" t="s">
        <v>165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85</v>
      </c>
      <c r="BK208" s="239">
        <f>ROUND(I208*H208,2)</f>
        <v>0</v>
      </c>
      <c r="BL208" s="18" t="s">
        <v>172</v>
      </c>
      <c r="BM208" s="238" t="s">
        <v>444</v>
      </c>
    </row>
    <row r="209" s="2" customFormat="1" ht="16.5" customHeight="1">
      <c r="A209" s="39"/>
      <c r="B209" s="40"/>
      <c r="C209" s="227" t="s">
        <v>294</v>
      </c>
      <c r="D209" s="227" t="s">
        <v>167</v>
      </c>
      <c r="E209" s="228" t="s">
        <v>1986</v>
      </c>
      <c r="F209" s="229" t="s">
        <v>1987</v>
      </c>
      <c r="G209" s="230" t="s">
        <v>1081</v>
      </c>
      <c r="H209" s="231">
        <v>1</v>
      </c>
      <c r="I209" s="232"/>
      <c r="J209" s="233">
        <f>ROUND(I209*H209,2)</f>
        <v>0</v>
      </c>
      <c r="K209" s="229" t="s">
        <v>1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172</v>
      </c>
      <c r="AT209" s="238" t="s">
        <v>167</v>
      </c>
      <c r="AU209" s="238" t="s">
        <v>87</v>
      </c>
      <c r="AY209" s="18" t="s">
        <v>165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85</v>
      </c>
      <c r="BK209" s="239">
        <f>ROUND(I209*H209,2)</f>
        <v>0</v>
      </c>
      <c r="BL209" s="18" t="s">
        <v>172</v>
      </c>
      <c r="BM209" s="238" t="s">
        <v>453</v>
      </c>
    </row>
    <row r="210" s="2" customFormat="1" ht="16.5" customHeight="1">
      <c r="A210" s="39"/>
      <c r="B210" s="40"/>
      <c r="C210" s="227" t="s">
        <v>299</v>
      </c>
      <c r="D210" s="227" t="s">
        <v>167</v>
      </c>
      <c r="E210" s="228" t="s">
        <v>1988</v>
      </c>
      <c r="F210" s="229" t="s">
        <v>1989</v>
      </c>
      <c r="G210" s="230" t="s">
        <v>1081</v>
      </c>
      <c r="H210" s="231">
        <v>1</v>
      </c>
      <c r="I210" s="232"/>
      <c r="J210" s="233">
        <f>ROUND(I210*H210,2)</f>
        <v>0</v>
      </c>
      <c r="K210" s="229" t="s">
        <v>1</v>
      </c>
      <c r="L210" s="45"/>
      <c r="M210" s="234" t="s">
        <v>1</v>
      </c>
      <c r="N210" s="235" t="s">
        <v>43</v>
      </c>
      <c r="O210" s="92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172</v>
      </c>
      <c r="AT210" s="238" t="s">
        <v>167</v>
      </c>
      <c r="AU210" s="238" t="s">
        <v>87</v>
      </c>
      <c r="AY210" s="18" t="s">
        <v>165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85</v>
      </c>
      <c r="BK210" s="239">
        <f>ROUND(I210*H210,2)</f>
        <v>0</v>
      </c>
      <c r="BL210" s="18" t="s">
        <v>172</v>
      </c>
      <c r="BM210" s="238" t="s">
        <v>471</v>
      </c>
    </row>
    <row r="211" s="2" customFormat="1" ht="16.5" customHeight="1">
      <c r="A211" s="39"/>
      <c r="B211" s="40"/>
      <c r="C211" s="227" t="s">
        <v>308</v>
      </c>
      <c r="D211" s="227" t="s">
        <v>167</v>
      </c>
      <c r="E211" s="228" t="s">
        <v>1990</v>
      </c>
      <c r="F211" s="229" t="s">
        <v>1991</v>
      </c>
      <c r="G211" s="230" t="s">
        <v>1081</v>
      </c>
      <c r="H211" s="231">
        <v>1</v>
      </c>
      <c r="I211" s="232"/>
      <c r="J211" s="233">
        <f>ROUND(I211*H211,2)</f>
        <v>0</v>
      </c>
      <c r="K211" s="229" t="s">
        <v>1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172</v>
      </c>
      <c r="AT211" s="238" t="s">
        <v>167</v>
      </c>
      <c r="AU211" s="238" t="s">
        <v>87</v>
      </c>
      <c r="AY211" s="18" t="s">
        <v>165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172</v>
      </c>
      <c r="BM211" s="238" t="s">
        <v>480</v>
      </c>
    </row>
    <row r="212" s="2" customFormat="1" ht="33" customHeight="1">
      <c r="A212" s="39"/>
      <c r="B212" s="40"/>
      <c r="C212" s="227" t="s">
        <v>316</v>
      </c>
      <c r="D212" s="227" t="s">
        <v>167</v>
      </c>
      <c r="E212" s="228" t="s">
        <v>1992</v>
      </c>
      <c r="F212" s="229" t="s">
        <v>1993</v>
      </c>
      <c r="G212" s="230" t="s">
        <v>1081</v>
      </c>
      <c r="H212" s="231">
        <v>5</v>
      </c>
      <c r="I212" s="232"/>
      <c r="J212" s="233">
        <f>ROUND(I212*H212,2)</f>
        <v>0</v>
      </c>
      <c r="K212" s="229" t="s">
        <v>1</v>
      </c>
      <c r="L212" s="45"/>
      <c r="M212" s="234" t="s">
        <v>1</v>
      </c>
      <c r="N212" s="235" t="s">
        <v>43</v>
      </c>
      <c r="O212" s="92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172</v>
      </c>
      <c r="AT212" s="238" t="s">
        <v>167</v>
      </c>
      <c r="AU212" s="238" t="s">
        <v>87</v>
      </c>
      <c r="AY212" s="18" t="s">
        <v>165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85</v>
      </c>
      <c r="BK212" s="239">
        <f>ROUND(I212*H212,2)</f>
        <v>0</v>
      </c>
      <c r="BL212" s="18" t="s">
        <v>172</v>
      </c>
      <c r="BM212" s="238" t="s">
        <v>497</v>
      </c>
    </row>
    <row r="213" s="2" customFormat="1" ht="24.15" customHeight="1">
      <c r="A213" s="39"/>
      <c r="B213" s="40"/>
      <c r="C213" s="227" t="s">
        <v>7</v>
      </c>
      <c r="D213" s="227" t="s">
        <v>167</v>
      </c>
      <c r="E213" s="228" t="s">
        <v>1994</v>
      </c>
      <c r="F213" s="229" t="s">
        <v>1995</v>
      </c>
      <c r="G213" s="230" t="s">
        <v>1081</v>
      </c>
      <c r="H213" s="231">
        <v>3</v>
      </c>
      <c r="I213" s="232"/>
      <c r="J213" s="233">
        <f>ROUND(I213*H213,2)</f>
        <v>0</v>
      </c>
      <c r="K213" s="229" t="s">
        <v>1</v>
      </c>
      <c r="L213" s="45"/>
      <c r="M213" s="234" t="s">
        <v>1</v>
      </c>
      <c r="N213" s="235" t="s">
        <v>43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172</v>
      </c>
      <c r="AT213" s="238" t="s">
        <v>167</v>
      </c>
      <c r="AU213" s="238" t="s">
        <v>87</v>
      </c>
      <c r="AY213" s="18" t="s">
        <v>165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85</v>
      </c>
      <c r="BK213" s="239">
        <f>ROUND(I213*H213,2)</f>
        <v>0</v>
      </c>
      <c r="BL213" s="18" t="s">
        <v>172</v>
      </c>
      <c r="BM213" s="238" t="s">
        <v>506</v>
      </c>
    </row>
    <row r="214" s="12" customFormat="1" ht="22.8" customHeight="1">
      <c r="A214" s="12"/>
      <c r="B214" s="211"/>
      <c r="C214" s="212"/>
      <c r="D214" s="213" t="s">
        <v>77</v>
      </c>
      <c r="E214" s="225" t="s">
        <v>1996</v>
      </c>
      <c r="F214" s="225" t="s">
        <v>1997</v>
      </c>
      <c r="G214" s="212"/>
      <c r="H214" s="212"/>
      <c r="I214" s="215"/>
      <c r="J214" s="226">
        <f>BK214</f>
        <v>0</v>
      </c>
      <c r="K214" s="212"/>
      <c r="L214" s="217"/>
      <c r="M214" s="218"/>
      <c r="N214" s="219"/>
      <c r="O214" s="219"/>
      <c r="P214" s="220">
        <f>SUM(P215:P218)</f>
        <v>0</v>
      </c>
      <c r="Q214" s="219"/>
      <c r="R214" s="220">
        <f>SUM(R215:R218)</f>
        <v>0</v>
      </c>
      <c r="S214" s="219"/>
      <c r="T214" s="221">
        <f>SUM(T215:T218)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2" t="s">
        <v>85</v>
      </c>
      <c r="AT214" s="223" t="s">
        <v>77</v>
      </c>
      <c r="AU214" s="223" t="s">
        <v>85</v>
      </c>
      <c r="AY214" s="222" t="s">
        <v>165</v>
      </c>
      <c r="BK214" s="224">
        <f>SUM(BK215:BK218)</f>
        <v>0</v>
      </c>
    </row>
    <row r="215" s="2" customFormat="1" ht="16.5" customHeight="1">
      <c r="A215" s="39"/>
      <c r="B215" s="40"/>
      <c r="C215" s="227" t="s">
        <v>326</v>
      </c>
      <c r="D215" s="227" t="s">
        <v>167</v>
      </c>
      <c r="E215" s="228" t="s">
        <v>1998</v>
      </c>
      <c r="F215" s="229" t="s">
        <v>1999</v>
      </c>
      <c r="G215" s="230" t="s">
        <v>302</v>
      </c>
      <c r="H215" s="231">
        <v>10</v>
      </c>
      <c r="I215" s="232"/>
      <c r="J215" s="233">
        <f>ROUND(I215*H215,2)</f>
        <v>0</v>
      </c>
      <c r="K215" s="229" t="s">
        <v>1</v>
      </c>
      <c r="L215" s="45"/>
      <c r="M215" s="234" t="s">
        <v>1</v>
      </c>
      <c r="N215" s="235" t="s">
        <v>43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172</v>
      </c>
      <c r="AT215" s="238" t="s">
        <v>167</v>
      </c>
      <c r="AU215" s="238" t="s">
        <v>87</v>
      </c>
      <c r="AY215" s="18" t="s">
        <v>165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85</v>
      </c>
      <c r="BK215" s="239">
        <f>ROUND(I215*H215,2)</f>
        <v>0</v>
      </c>
      <c r="BL215" s="18" t="s">
        <v>172</v>
      </c>
      <c r="BM215" s="238" t="s">
        <v>514</v>
      </c>
    </row>
    <row r="216" s="2" customFormat="1" ht="16.5" customHeight="1">
      <c r="A216" s="39"/>
      <c r="B216" s="40"/>
      <c r="C216" s="227" t="s">
        <v>334</v>
      </c>
      <c r="D216" s="227" t="s">
        <v>167</v>
      </c>
      <c r="E216" s="228" t="s">
        <v>2000</v>
      </c>
      <c r="F216" s="229" t="s">
        <v>2001</v>
      </c>
      <c r="G216" s="230" t="s">
        <v>1081</v>
      </c>
      <c r="H216" s="231">
        <v>40</v>
      </c>
      <c r="I216" s="232"/>
      <c r="J216" s="233">
        <f>ROUND(I216*H216,2)</f>
        <v>0</v>
      </c>
      <c r="K216" s="229" t="s">
        <v>1</v>
      </c>
      <c r="L216" s="45"/>
      <c r="M216" s="234" t="s">
        <v>1</v>
      </c>
      <c r="N216" s="235" t="s">
        <v>43</v>
      </c>
      <c r="O216" s="92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172</v>
      </c>
      <c r="AT216" s="238" t="s">
        <v>167</v>
      </c>
      <c r="AU216" s="238" t="s">
        <v>87</v>
      </c>
      <c r="AY216" s="18" t="s">
        <v>165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85</v>
      </c>
      <c r="BK216" s="239">
        <f>ROUND(I216*H216,2)</f>
        <v>0</v>
      </c>
      <c r="BL216" s="18" t="s">
        <v>172</v>
      </c>
      <c r="BM216" s="238" t="s">
        <v>524</v>
      </c>
    </row>
    <row r="217" s="2" customFormat="1" ht="16.5" customHeight="1">
      <c r="A217" s="39"/>
      <c r="B217" s="40"/>
      <c r="C217" s="227" t="s">
        <v>339</v>
      </c>
      <c r="D217" s="227" t="s">
        <v>167</v>
      </c>
      <c r="E217" s="228" t="s">
        <v>2002</v>
      </c>
      <c r="F217" s="229" t="s">
        <v>2003</v>
      </c>
      <c r="G217" s="230" t="s">
        <v>1081</v>
      </c>
      <c r="H217" s="231">
        <v>2</v>
      </c>
      <c r="I217" s="232"/>
      <c r="J217" s="233">
        <f>ROUND(I217*H217,2)</f>
        <v>0</v>
      </c>
      <c r="K217" s="229" t="s">
        <v>1</v>
      </c>
      <c r="L217" s="45"/>
      <c r="M217" s="234" t="s">
        <v>1</v>
      </c>
      <c r="N217" s="235" t="s">
        <v>43</v>
      </c>
      <c r="O217" s="92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172</v>
      </c>
      <c r="AT217" s="238" t="s">
        <v>167</v>
      </c>
      <c r="AU217" s="238" t="s">
        <v>87</v>
      </c>
      <c r="AY217" s="18" t="s">
        <v>165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85</v>
      </c>
      <c r="BK217" s="239">
        <f>ROUND(I217*H217,2)</f>
        <v>0</v>
      </c>
      <c r="BL217" s="18" t="s">
        <v>172</v>
      </c>
      <c r="BM217" s="238" t="s">
        <v>534</v>
      </c>
    </row>
    <row r="218" s="2" customFormat="1" ht="16.5" customHeight="1">
      <c r="A218" s="39"/>
      <c r="B218" s="40"/>
      <c r="C218" s="227" t="s">
        <v>377</v>
      </c>
      <c r="D218" s="227" t="s">
        <v>167</v>
      </c>
      <c r="E218" s="228" t="s">
        <v>2004</v>
      </c>
      <c r="F218" s="229" t="s">
        <v>2005</v>
      </c>
      <c r="G218" s="230" t="s">
        <v>1081</v>
      </c>
      <c r="H218" s="231">
        <v>5</v>
      </c>
      <c r="I218" s="232"/>
      <c r="J218" s="233">
        <f>ROUND(I218*H218,2)</f>
        <v>0</v>
      </c>
      <c r="K218" s="229" t="s">
        <v>1</v>
      </c>
      <c r="L218" s="45"/>
      <c r="M218" s="234" t="s">
        <v>1</v>
      </c>
      <c r="N218" s="235" t="s">
        <v>43</v>
      </c>
      <c r="O218" s="92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172</v>
      </c>
      <c r="AT218" s="238" t="s">
        <v>167</v>
      </c>
      <c r="AU218" s="238" t="s">
        <v>87</v>
      </c>
      <c r="AY218" s="18" t="s">
        <v>165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85</v>
      </c>
      <c r="BK218" s="239">
        <f>ROUND(I218*H218,2)</f>
        <v>0</v>
      </c>
      <c r="BL218" s="18" t="s">
        <v>172</v>
      </c>
      <c r="BM218" s="238" t="s">
        <v>543</v>
      </c>
    </row>
    <row r="219" s="12" customFormat="1" ht="22.8" customHeight="1">
      <c r="A219" s="12"/>
      <c r="B219" s="211"/>
      <c r="C219" s="212"/>
      <c r="D219" s="213" t="s">
        <v>77</v>
      </c>
      <c r="E219" s="225" t="s">
        <v>2006</v>
      </c>
      <c r="F219" s="225" t="s">
        <v>2007</v>
      </c>
      <c r="G219" s="212"/>
      <c r="H219" s="212"/>
      <c r="I219" s="215"/>
      <c r="J219" s="226">
        <f>BK219</f>
        <v>0</v>
      </c>
      <c r="K219" s="212"/>
      <c r="L219" s="217"/>
      <c r="M219" s="218"/>
      <c r="N219" s="219"/>
      <c r="O219" s="219"/>
      <c r="P219" s="220">
        <v>0</v>
      </c>
      <c r="Q219" s="219"/>
      <c r="R219" s="220">
        <v>0</v>
      </c>
      <c r="S219" s="219"/>
      <c r="T219" s="221"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2" t="s">
        <v>85</v>
      </c>
      <c r="AT219" s="223" t="s">
        <v>77</v>
      </c>
      <c r="AU219" s="223" t="s">
        <v>85</v>
      </c>
      <c r="AY219" s="222" t="s">
        <v>165</v>
      </c>
      <c r="BK219" s="224">
        <v>0</v>
      </c>
    </row>
    <row r="220" s="12" customFormat="1" ht="22.8" customHeight="1">
      <c r="A220" s="12"/>
      <c r="B220" s="211"/>
      <c r="C220" s="212"/>
      <c r="D220" s="213" t="s">
        <v>77</v>
      </c>
      <c r="E220" s="225" t="s">
        <v>2008</v>
      </c>
      <c r="F220" s="225" t="s">
        <v>2009</v>
      </c>
      <c r="G220" s="212"/>
      <c r="H220" s="212"/>
      <c r="I220" s="215"/>
      <c r="J220" s="226">
        <f>BK220</f>
        <v>0</v>
      </c>
      <c r="K220" s="212"/>
      <c r="L220" s="217"/>
      <c r="M220" s="218"/>
      <c r="N220" s="219"/>
      <c r="O220" s="219"/>
      <c r="P220" s="220">
        <f>P221</f>
        <v>0</v>
      </c>
      <c r="Q220" s="219"/>
      <c r="R220" s="220">
        <f>R221</f>
        <v>0</v>
      </c>
      <c r="S220" s="219"/>
      <c r="T220" s="221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2" t="s">
        <v>85</v>
      </c>
      <c r="AT220" s="223" t="s">
        <v>77</v>
      </c>
      <c r="AU220" s="223" t="s">
        <v>85</v>
      </c>
      <c r="AY220" s="222" t="s">
        <v>165</v>
      </c>
      <c r="BK220" s="224">
        <f>BK221</f>
        <v>0</v>
      </c>
    </row>
    <row r="221" s="2" customFormat="1" ht="16.5" customHeight="1">
      <c r="A221" s="39"/>
      <c r="B221" s="40"/>
      <c r="C221" s="227" t="s">
        <v>382</v>
      </c>
      <c r="D221" s="227" t="s">
        <v>167</v>
      </c>
      <c r="E221" s="228" t="s">
        <v>2010</v>
      </c>
      <c r="F221" s="229" t="s">
        <v>2011</v>
      </c>
      <c r="G221" s="230" t="s">
        <v>1081</v>
      </c>
      <c r="H221" s="231">
        <v>2</v>
      </c>
      <c r="I221" s="232"/>
      <c r="J221" s="233">
        <f>ROUND(I221*H221,2)</f>
        <v>0</v>
      </c>
      <c r="K221" s="229" t="s">
        <v>1</v>
      </c>
      <c r="L221" s="45"/>
      <c r="M221" s="234" t="s">
        <v>1</v>
      </c>
      <c r="N221" s="235" t="s">
        <v>43</v>
      </c>
      <c r="O221" s="92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172</v>
      </c>
      <c r="AT221" s="238" t="s">
        <v>167</v>
      </c>
      <c r="AU221" s="238" t="s">
        <v>87</v>
      </c>
      <c r="AY221" s="18" t="s">
        <v>165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85</v>
      </c>
      <c r="BK221" s="239">
        <f>ROUND(I221*H221,2)</f>
        <v>0</v>
      </c>
      <c r="BL221" s="18" t="s">
        <v>172</v>
      </c>
      <c r="BM221" s="238" t="s">
        <v>554</v>
      </c>
    </row>
    <row r="222" s="12" customFormat="1" ht="22.8" customHeight="1">
      <c r="A222" s="12"/>
      <c r="B222" s="211"/>
      <c r="C222" s="212"/>
      <c r="D222" s="213" t="s">
        <v>77</v>
      </c>
      <c r="E222" s="225" t="s">
        <v>2012</v>
      </c>
      <c r="F222" s="225" t="s">
        <v>2013</v>
      </c>
      <c r="G222" s="212"/>
      <c r="H222" s="212"/>
      <c r="I222" s="215"/>
      <c r="J222" s="226">
        <f>BK222</f>
        <v>0</v>
      </c>
      <c r="K222" s="212"/>
      <c r="L222" s="217"/>
      <c r="M222" s="218"/>
      <c r="N222" s="219"/>
      <c r="O222" s="219"/>
      <c r="P222" s="220">
        <f>SUM(P223:P225)</f>
        <v>0</v>
      </c>
      <c r="Q222" s="219"/>
      <c r="R222" s="220">
        <f>SUM(R223:R225)</f>
        <v>0</v>
      </c>
      <c r="S222" s="219"/>
      <c r="T222" s="221">
        <f>SUM(T223:T225)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2" t="s">
        <v>85</v>
      </c>
      <c r="AT222" s="223" t="s">
        <v>77</v>
      </c>
      <c r="AU222" s="223" t="s">
        <v>85</v>
      </c>
      <c r="AY222" s="222" t="s">
        <v>165</v>
      </c>
      <c r="BK222" s="224">
        <f>SUM(BK223:BK225)</f>
        <v>0</v>
      </c>
    </row>
    <row r="223" s="2" customFormat="1" ht="16.5" customHeight="1">
      <c r="A223" s="39"/>
      <c r="B223" s="40"/>
      <c r="C223" s="227" t="s">
        <v>390</v>
      </c>
      <c r="D223" s="227" t="s">
        <v>167</v>
      </c>
      <c r="E223" s="228" t="s">
        <v>2014</v>
      </c>
      <c r="F223" s="229" t="s">
        <v>2015</v>
      </c>
      <c r="G223" s="230" t="s">
        <v>1081</v>
      </c>
      <c r="H223" s="231">
        <v>80</v>
      </c>
      <c r="I223" s="232"/>
      <c r="J223" s="233">
        <f>ROUND(I223*H223,2)</f>
        <v>0</v>
      </c>
      <c r="K223" s="229" t="s">
        <v>1</v>
      </c>
      <c r="L223" s="45"/>
      <c r="M223" s="234" t="s">
        <v>1</v>
      </c>
      <c r="N223" s="235" t="s">
        <v>43</v>
      </c>
      <c r="O223" s="92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172</v>
      </c>
      <c r="AT223" s="238" t="s">
        <v>167</v>
      </c>
      <c r="AU223" s="238" t="s">
        <v>87</v>
      </c>
      <c r="AY223" s="18" t="s">
        <v>165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85</v>
      </c>
      <c r="BK223" s="239">
        <f>ROUND(I223*H223,2)</f>
        <v>0</v>
      </c>
      <c r="BL223" s="18" t="s">
        <v>172</v>
      </c>
      <c r="BM223" s="238" t="s">
        <v>587</v>
      </c>
    </row>
    <row r="224" s="2" customFormat="1" ht="16.5" customHeight="1">
      <c r="A224" s="39"/>
      <c r="B224" s="40"/>
      <c r="C224" s="227" t="s">
        <v>396</v>
      </c>
      <c r="D224" s="227" t="s">
        <v>167</v>
      </c>
      <c r="E224" s="228" t="s">
        <v>2016</v>
      </c>
      <c r="F224" s="229" t="s">
        <v>2017</v>
      </c>
      <c r="G224" s="230" t="s">
        <v>1081</v>
      </c>
      <c r="H224" s="231">
        <v>1</v>
      </c>
      <c r="I224" s="232"/>
      <c r="J224" s="233">
        <f>ROUND(I224*H224,2)</f>
        <v>0</v>
      </c>
      <c r="K224" s="229" t="s">
        <v>1</v>
      </c>
      <c r="L224" s="45"/>
      <c r="M224" s="234" t="s">
        <v>1</v>
      </c>
      <c r="N224" s="235" t="s">
        <v>43</v>
      </c>
      <c r="O224" s="92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172</v>
      </c>
      <c r="AT224" s="238" t="s">
        <v>167</v>
      </c>
      <c r="AU224" s="238" t="s">
        <v>87</v>
      </c>
      <c r="AY224" s="18" t="s">
        <v>165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85</v>
      </c>
      <c r="BK224" s="239">
        <f>ROUND(I224*H224,2)</f>
        <v>0</v>
      </c>
      <c r="BL224" s="18" t="s">
        <v>172</v>
      </c>
      <c r="BM224" s="238" t="s">
        <v>636</v>
      </c>
    </row>
    <row r="225" s="2" customFormat="1" ht="16.5" customHeight="1">
      <c r="A225" s="39"/>
      <c r="B225" s="40"/>
      <c r="C225" s="227" t="s">
        <v>408</v>
      </c>
      <c r="D225" s="227" t="s">
        <v>167</v>
      </c>
      <c r="E225" s="228" t="s">
        <v>2018</v>
      </c>
      <c r="F225" s="229" t="s">
        <v>2019</v>
      </c>
      <c r="G225" s="230" t="s">
        <v>1081</v>
      </c>
      <c r="H225" s="231">
        <v>1</v>
      </c>
      <c r="I225" s="232"/>
      <c r="J225" s="233">
        <f>ROUND(I225*H225,2)</f>
        <v>0</v>
      </c>
      <c r="K225" s="229" t="s">
        <v>1</v>
      </c>
      <c r="L225" s="45"/>
      <c r="M225" s="234" t="s">
        <v>1</v>
      </c>
      <c r="N225" s="235" t="s">
        <v>43</v>
      </c>
      <c r="O225" s="92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8" t="s">
        <v>172</v>
      </c>
      <c r="AT225" s="238" t="s">
        <v>167</v>
      </c>
      <c r="AU225" s="238" t="s">
        <v>87</v>
      </c>
      <c r="AY225" s="18" t="s">
        <v>165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8" t="s">
        <v>85</v>
      </c>
      <c r="BK225" s="239">
        <f>ROUND(I225*H225,2)</f>
        <v>0</v>
      </c>
      <c r="BL225" s="18" t="s">
        <v>172</v>
      </c>
      <c r="BM225" s="238" t="s">
        <v>681</v>
      </c>
    </row>
    <row r="226" s="12" customFormat="1" ht="22.8" customHeight="1">
      <c r="A226" s="12"/>
      <c r="B226" s="211"/>
      <c r="C226" s="212"/>
      <c r="D226" s="213" t="s">
        <v>77</v>
      </c>
      <c r="E226" s="225" t="s">
        <v>2020</v>
      </c>
      <c r="F226" s="225" t="s">
        <v>2021</v>
      </c>
      <c r="G226" s="212"/>
      <c r="H226" s="212"/>
      <c r="I226" s="215"/>
      <c r="J226" s="226">
        <f>BK226</f>
        <v>0</v>
      </c>
      <c r="K226" s="212"/>
      <c r="L226" s="217"/>
      <c r="M226" s="218"/>
      <c r="N226" s="219"/>
      <c r="O226" s="219"/>
      <c r="P226" s="220">
        <f>SUM(P227:P232)</f>
        <v>0</v>
      </c>
      <c r="Q226" s="219"/>
      <c r="R226" s="220">
        <f>SUM(R227:R232)</f>
        <v>0</v>
      </c>
      <c r="S226" s="219"/>
      <c r="T226" s="221">
        <f>SUM(T227:T232)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2" t="s">
        <v>85</v>
      </c>
      <c r="AT226" s="223" t="s">
        <v>77</v>
      </c>
      <c r="AU226" s="223" t="s">
        <v>85</v>
      </c>
      <c r="AY226" s="222" t="s">
        <v>165</v>
      </c>
      <c r="BK226" s="224">
        <f>SUM(BK227:BK232)</f>
        <v>0</v>
      </c>
    </row>
    <row r="227" s="2" customFormat="1" ht="16.5" customHeight="1">
      <c r="A227" s="39"/>
      <c r="B227" s="40"/>
      <c r="C227" s="227" t="s">
        <v>421</v>
      </c>
      <c r="D227" s="227" t="s">
        <v>167</v>
      </c>
      <c r="E227" s="228" t="s">
        <v>2022</v>
      </c>
      <c r="F227" s="229" t="s">
        <v>2023</v>
      </c>
      <c r="G227" s="230" t="s">
        <v>302</v>
      </c>
      <c r="H227" s="231">
        <v>110</v>
      </c>
      <c r="I227" s="232"/>
      <c r="J227" s="233">
        <f>ROUND(I227*H227,2)</f>
        <v>0</v>
      </c>
      <c r="K227" s="229" t="s">
        <v>1</v>
      </c>
      <c r="L227" s="45"/>
      <c r="M227" s="234" t="s">
        <v>1</v>
      </c>
      <c r="N227" s="235" t="s">
        <v>43</v>
      </c>
      <c r="O227" s="92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172</v>
      </c>
      <c r="AT227" s="238" t="s">
        <v>167</v>
      </c>
      <c r="AU227" s="238" t="s">
        <v>87</v>
      </c>
      <c r="AY227" s="18" t="s">
        <v>165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85</v>
      </c>
      <c r="BK227" s="239">
        <f>ROUND(I227*H227,2)</f>
        <v>0</v>
      </c>
      <c r="BL227" s="18" t="s">
        <v>172</v>
      </c>
      <c r="BM227" s="238" t="s">
        <v>689</v>
      </c>
    </row>
    <row r="228" s="2" customFormat="1" ht="16.5" customHeight="1">
      <c r="A228" s="39"/>
      <c r="B228" s="40"/>
      <c r="C228" s="227" t="s">
        <v>426</v>
      </c>
      <c r="D228" s="227" t="s">
        <v>167</v>
      </c>
      <c r="E228" s="228" t="s">
        <v>2024</v>
      </c>
      <c r="F228" s="229" t="s">
        <v>2025</v>
      </c>
      <c r="G228" s="230" t="s">
        <v>302</v>
      </c>
      <c r="H228" s="231">
        <v>94</v>
      </c>
      <c r="I228" s="232"/>
      <c r="J228" s="233">
        <f>ROUND(I228*H228,2)</f>
        <v>0</v>
      </c>
      <c r="K228" s="229" t="s">
        <v>1</v>
      </c>
      <c r="L228" s="45"/>
      <c r="M228" s="234" t="s">
        <v>1</v>
      </c>
      <c r="N228" s="235" t="s">
        <v>43</v>
      </c>
      <c r="O228" s="92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172</v>
      </c>
      <c r="AT228" s="238" t="s">
        <v>167</v>
      </c>
      <c r="AU228" s="238" t="s">
        <v>87</v>
      </c>
      <c r="AY228" s="18" t="s">
        <v>165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85</v>
      </c>
      <c r="BK228" s="239">
        <f>ROUND(I228*H228,2)</f>
        <v>0</v>
      </c>
      <c r="BL228" s="18" t="s">
        <v>172</v>
      </c>
      <c r="BM228" s="238" t="s">
        <v>699</v>
      </c>
    </row>
    <row r="229" s="2" customFormat="1" ht="16.5" customHeight="1">
      <c r="A229" s="39"/>
      <c r="B229" s="40"/>
      <c r="C229" s="227" t="s">
        <v>444</v>
      </c>
      <c r="D229" s="227" t="s">
        <v>167</v>
      </c>
      <c r="E229" s="228" t="s">
        <v>2026</v>
      </c>
      <c r="F229" s="229" t="s">
        <v>2027</v>
      </c>
      <c r="G229" s="230" t="s">
        <v>302</v>
      </c>
      <c r="H229" s="231">
        <v>16</v>
      </c>
      <c r="I229" s="232"/>
      <c r="J229" s="233">
        <f>ROUND(I229*H229,2)</f>
        <v>0</v>
      </c>
      <c r="K229" s="229" t="s">
        <v>1</v>
      </c>
      <c r="L229" s="45"/>
      <c r="M229" s="234" t="s">
        <v>1</v>
      </c>
      <c r="N229" s="235" t="s">
        <v>43</v>
      </c>
      <c r="O229" s="92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172</v>
      </c>
      <c r="AT229" s="238" t="s">
        <v>167</v>
      </c>
      <c r="AU229" s="238" t="s">
        <v>87</v>
      </c>
      <c r="AY229" s="18" t="s">
        <v>165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85</v>
      </c>
      <c r="BK229" s="239">
        <f>ROUND(I229*H229,2)</f>
        <v>0</v>
      </c>
      <c r="BL229" s="18" t="s">
        <v>172</v>
      </c>
      <c r="BM229" s="238" t="s">
        <v>708</v>
      </c>
    </row>
    <row r="230" s="2" customFormat="1" ht="16.5" customHeight="1">
      <c r="A230" s="39"/>
      <c r="B230" s="40"/>
      <c r="C230" s="227" t="s">
        <v>449</v>
      </c>
      <c r="D230" s="227" t="s">
        <v>167</v>
      </c>
      <c r="E230" s="228" t="s">
        <v>2028</v>
      </c>
      <c r="F230" s="229" t="s">
        <v>2029</v>
      </c>
      <c r="G230" s="230" t="s">
        <v>302</v>
      </c>
      <c r="H230" s="231">
        <v>210</v>
      </c>
      <c r="I230" s="232"/>
      <c r="J230" s="233">
        <f>ROUND(I230*H230,2)</f>
        <v>0</v>
      </c>
      <c r="K230" s="229" t="s">
        <v>1</v>
      </c>
      <c r="L230" s="45"/>
      <c r="M230" s="234" t="s">
        <v>1</v>
      </c>
      <c r="N230" s="235" t="s">
        <v>43</v>
      </c>
      <c r="O230" s="92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8" t="s">
        <v>172</v>
      </c>
      <c r="AT230" s="238" t="s">
        <v>167</v>
      </c>
      <c r="AU230" s="238" t="s">
        <v>87</v>
      </c>
      <c r="AY230" s="18" t="s">
        <v>165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8" t="s">
        <v>85</v>
      </c>
      <c r="BK230" s="239">
        <f>ROUND(I230*H230,2)</f>
        <v>0</v>
      </c>
      <c r="BL230" s="18" t="s">
        <v>172</v>
      </c>
      <c r="BM230" s="238" t="s">
        <v>719</v>
      </c>
    </row>
    <row r="231" s="2" customFormat="1" ht="16.5" customHeight="1">
      <c r="A231" s="39"/>
      <c r="B231" s="40"/>
      <c r="C231" s="227" t="s">
        <v>453</v>
      </c>
      <c r="D231" s="227" t="s">
        <v>167</v>
      </c>
      <c r="E231" s="228" t="s">
        <v>2030</v>
      </c>
      <c r="F231" s="229" t="s">
        <v>2031</v>
      </c>
      <c r="G231" s="230" t="s">
        <v>302</v>
      </c>
      <c r="H231" s="231">
        <v>45</v>
      </c>
      <c r="I231" s="232"/>
      <c r="J231" s="233">
        <f>ROUND(I231*H231,2)</f>
        <v>0</v>
      </c>
      <c r="K231" s="229" t="s">
        <v>1</v>
      </c>
      <c r="L231" s="45"/>
      <c r="M231" s="234" t="s">
        <v>1</v>
      </c>
      <c r="N231" s="235" t="s">
        <v>43</v>
      </c>
      <c r="O231" s="92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172</v>
      </c>
      <c r="AT231" s="238" t="s">
        <v>167</v>
      </c>
      <c r="AU231" s="238" t="s">
        <v>87</v>
      </c>
      <c r="AY231" s="18" t="s">
        <v>165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85</v>
      </c>
      <c r="BK231" s="239">
        <f>ROUND(I231*H231,2)</f>
        <v>0</v>
      </c>
      <c r="BL231" s="18" t="s">
        <v>172</v>
      </c>
      <c r="BM231" s="238" t="s">
        <v>730</v>
      </c>
    </row>
    <row r="232" s="2" customFormat="1" ht="16.5" customHeight="1">
      <c r="A232" s="39"/>
      <c r="B232" s="40"/>
      <c r="C232" s="227" t="s">
        <v>458</v>
      </c>
      <c r="D232" s="227" t="s">
        <v>167</v>
      </c>
      <c r="E232" s="228" t="s">
        <v>2032</v>
      </c>
      <c r="F232" s="229" t="s">
        <v>2033</v>
      </c>
      <c r="G232" s="230" t="s">
        <v>302</v>
      </c>
      <c r="H232" s="231">
        <v>60</v>
      </c>
      <c r="I232" s="232"/>
      <c r="J232" s="233">
        <f>ROUND(I232*H232,2)</f>
        <v>0</v>
      </c>
      <c r="K232" s="229" t="s">
        <v>1</v>
      </c>
      <c r="L232" s="45"/>
      <c r="M232" s="234" t="s">
        <v>1</v>
      </c>
      <c r="N232" s="235" t="s">
        <v>43</v>
      </c>
      <c r="O232" s="92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8" t="s">
        <v>172</v>
      </c>
      <c r="AT232" s="238" t="s">
        <v>167</v>
      </c>
      <c r="AU232" s="238" t="s">
        <v>87</v>
      </c>
      <c r="AY232" s="18" t="s">
        <v>165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8" t="s">
        <v>85</v>
      </c>
      <c r="BK232" s="239">
        <f>ROUND(I232*H232,2)</f>
        <v>0</v>
      </c>
      <c r="BL232" s="18" t="s">
        <v>172</v>
      </c>
      <c r="BM232" s="238" t="s">
        <v>744</v>
      </c>
    </row>
    <row r="233" s="12" customFormat="1" ht="22.8" customHeight="1">
      <c r="A233" s="12"/>
      <c r="B233" s="211"/>
      <c r="C233" s="212"/>
      <c r="D233" s="213" t="s">
        <v>77</v>
      </c>
      <c r="E233" s="225" t="s">
        <v>2034</v>
      </c>
      <c r="F233" s="225" t="s">
        <v>2035</v>
      </c>
      <c r="G233" s="212"/>
      <c r="H233" s="212"/>
      <c r="I233" s="215"/>
      <c r="J233" s="226">
        <f>BK233</f>
        <v>0</v>
      </c>
      <c r="K233" s="212"/>
      <c r="L233" s="217"/>
      <c r="M233" s="218"/>
      <c r="N233" s="219"/>
      <c r="O233" s="219"/>
      <c r="P233" s="220">
        <f>P234</f>
        <v>0</v>
      </c>
      <c r="Q233" s="219"/>
      <c r="R233" s="220">
        <f>R234</f>
        <v>0</v>
      </c>
      <c r="S233" s="219"/>
      <c r="T233" s="221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2" t="s">
        <v>85</v>
      </c>
      <c r="AT233" s="223" t="s">
        <v>77</v>
      </c>
      <c r="AU233" s="223" t="s">
        <v>85</v>
      </c>
      <c r="AY233" s="222" t="s">
        <v>165</v>
      </c>
      <c r="BK233" s="224">
        <f>BK234</f>
        <v>0</v>
      </c>
    </row>
    <row r="234" s="2" customFormat="1" ht="16.5" customHeight="1">
      <c r="A234" s="39"/>
      <c r="B234" s="40"/>
      <c r="C234" s="227" t="s">
        <v>471</v>
      </c>
      <c r="D234" s="227" t="s">
        <v>167</v>
      </c>
      <c r="E234" s="228" t="s">
        <v>2036</v>
      </c>
      <c r="F234" s="229" t="s">
        <v>2037</v>
      </c>
      <c r="G234" s="230" t="s">
        <v>1081</v>
      </c>
      <c r="H234" s="231">
        <v>60</v>
      </c>
      <c r="I234" s="232"/>
      <c r="J234" s="233">
        <f>ROUND(I234*H234,2)</f>
        <v>0</v>
      </c>
      <c r="K234" s="229" t="s">
        <v>1</v>
      </c>
      <c r="L234" s="45"/>
      <c r="M234" s="234" t="s">
        <v>1</v>
      </c>
      <c r="N234" s="235" t="s">
        <v>43</v>
      </c>
      <c r="O234" s="92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172</v>
      </c>
      <c r="AT234" s="238" t="s">
        <v>167</v>
      </c>
      <c r="AU234" s="238" t="s">
        <v>87</v>
      </c>
      <c r="AY234" s="18" t="s">
        <v>165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85</v>
      </c>
      <c r="BK234" s="239">
        <f>ROUND(I234*H234,2)</f>
        <v>0</v>
      </c>
      <c r="BL234" s="18" t="s">
        <v>172</v>
      </c>
      <c r="BM234" s="238" t="s">
        <v>766</v>
      </c>
    </row>
    <row r="235" s="12" customFormat="1" ht="22.8" customHeight="1">
      <c r="A235" s="12"/>
      <c r="B235" s="211"/>
      <c r="C235" s="212"/>
      <c r="D235" s="213" t="s">
        <v>77</v>
      </c>
      <c r="E235" s="225" t="s">
        <v>2038</v>
      </c>
      <c r="F235" s="225" t="s">
        <v>2039</v>
      </c>
      <c r="G235" s="212"/>
      <c r="H235" s="212"/>
      <c r="I235" s="215"/>
      <c r="J235" s="226">
        <f>BK235</f>
        <v>0</v>
      </c>
      <c r="K235" s="212"/>
      <c r="L235" s="217"/>
      <c r="M235" s="218"/>
      <c r="N235" s="219"/>
      <c r="O235" s="219"/>
      <c r="P235" s="220">
        <f>P236</f>
        <v>0</v>
      </c>
      <c r="Q235" s="219"/>
      <c r="R235" s="220">
        <f>R236</f>
        <v>0</v>
      </c>
      <c r="S235" s="219"/>
      <c r="T235" s="221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22" t="s">
        <v>85</v>
      </c>
      <c r="AT235" s="223" t="s">
        <v>77</v>
      </c>
      <c r="AU235" s="223" t="s">
        <v>85</v>
      </c>
      <c r="AY235" s="222" t="s">
        <v>165</v>
      </c>
      <c r="BK235" s="224">
        <f>BK236</f>
        <v>0</v>
      </c>
    </row>
    <row r="236" s="2" customFormat="1" ht="21.75" customHeight="1">
      <c r="A236" s="39"/>
      <c r="B236" s="40"/>
      <c r="C236" s="227" t="s">
        <v>475</v>
      </c>
      <c r="D236" s="227" t="s">
        <v>167</v>
      </c>
      <c r="E236" s="228" t="s">
        <v>2040</v>
      </c>
      <c r="F236" s="229" t="s">
        <v>2041</v>
      </c>
      <c r="G236" s="230" t="s">
        <v>198</v>
      </c>
      <c r="H236" s="231">
        <v>0.5</v>
      </c>
      <c r="I236" s="232"/>
      <c r="J236" s="233">
        <f>ROUND(I236*H236,2)</f>
        <v>0</v>
      </c>
      <c r="K236" s="229" t="s">
        <v>1</v>
      </c>
      <c r="L236" s="45"/>
      <c r="M236" s="234" t="s">
        <v>1</v>
      </c>
      <c r="N236" s="235" t="s">
        <v>43</v>
      </c>
      <c r="O236" s="92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172</v>
      </c>
      <c r="AT236" s="238" t="s">
        <v>167</v>
      </c>
      <c r="AU236" s="238" t="s">
        <v>87</v>
      </c>
      <c r="AY236" s="18" t="s">
        <v>165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85</v>
      </c>
      <c r="BK236" s="239">
        <f>ROUND(I236*H236,2)</f>
        <v>0</v>
      </c>
      <c r="BL236" s="18" t="s">
        <v>172</v>
      </c>
      <c r="BM236" s="238" t="s">
        <v>795</v>
      </c>
    </row>
    <row r="237" s="12" customFormat="1" ht="22.8" customHeight="1">
      <c r="A237" s="12"/>
      <c r="B237" s="211"/>
      <c r="C237" s="212"/>
      <c r="D237" s="213" t="s">
        <v>77</v>
      </c>
      <c r="E237" s="225" t="s">
        <v>2042</v>
      </c>
      <c r="F237" s="225" t="s">
        <v>2043</v>
      </c>
      <c r="G237" s="212"/>
      <c r="H237" s="212"/>
      <c r="I237" s="215"/>
      <c r="J237" s="226">
        <f>BK237</f>
        <v>0</v>
      </c>
      <c r="K237" s="212"/>
      <c r="L237" s="217"/>
      <c r="M237" s="218"/>
      <c r="N237" s="219"/>
      <c r="O237" s="219"/>
      <c r="P237" s="220">
        <f>SUM(P238:P241)</f>
        <v>0</v>
      </c>
      <c r="Q237" s="219"/>
      <c r="R237" s="220">
        <f>SUM(R238:R241)</f>
        <v>0</v>
      </c>
      <c r="S237" s="219"/>
      <c r="T237" s="221">
        <f>SUM(T238:T241)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2" t="s">
        <v>85</v>
      </c>
      <c r="AT237" s="223" t="s">
        <v>77</v>
      </c>
      <c r="AU237" s="223" t="s">
        <v>85</v>
      </c>
      <c r="AY237" s="222" t="s">
        <v>165</v>
      </c>
      <c r="BK237" s="224">
        <f>SUM(BK238:BK241)</f>
        <v>0</v>
      </c>
    </row>
    <row r="238" s="2" customFormat="1" ht="16.5" customHeight="1">
      <c r="A238" s="39"/>
      <c r="B238" s="40"/>
      <c r="C238" s="227" t="s">
        <v>480</v>
      </c>
      <c r="D238" s="227" t="s">
        <v>167</v>
      </c>
      <c r="E238" s="228" t="s">
        <v>2044</v>
      </c>
      <c r="F238" s="229" t="s">
        <v>2045</v>
      </c>
      <c r="G238" s="230" t="s">
        <v>1081</v>
      </c>
      <c r="H238" s="231">
        <v>1</v>
      </c>
      <c r="I238" s="232"/>
      <c r="J238" s="233">
        <f>ROUND(I238*H238,2)</f>
        <v>0</v>
      </c>
      <c r="K238" s="229" t="s">
        <v>1</v>
      </c>
      <c r="L238" s="45"/>
      <c r="M238" s="234" t="s">
        <v>1</v>
      </c>
      <c r="N238" s="235" t="s">
        <v>43</v>
      </c>
      <c r="O238" s="92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172</v>
      </c>
      <c r="AT238" s="238" t="s">
        <v>167</v>
      </c>
      <c r="AU238" s="238" t="s">
        <v>87</v>
      </c>
      <c r="AY238" s="18" t="s">
        <v>165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85</v>
      </c>
      <c r="BK238" s="239">
        <f>ROUND(I238*H238,2)</f>
        <v>0</v>
      </c>
      <c r="BL238" s="18" t="s">
        <v>172</v>
      </c>
      <c r="BM238" s="238" t="s">
        <v>804</v>
      </c>
    </row>
    <row r="239" s="2" customFormat="1" ht="24.15" customHeight="1">
      <c r="A239" s="39"/>
      <c r="B239" s="40"/>
      <c r="C239" s="227" t="s">
        <v>485</v>
      </c>
      <c r="D239" s="227" t="s">
        <v>167</v>
      </c>
      <c r="E239" s="228" t="s">
        <v>2046</v>
      </c>
      <c r="F239" s="229" t="s">
        <v>2047</v>
      </c>
      <c r="G239" s="230" t="s">
        <v>1081</v>
      </c>
      <c r="H239" s="231">
        <v>2</v>
      </c>
      <c r="I239" s="232"/>
      <c r="J239" s="233">
        <f>ROUND(I239*H239,2)</f>
        <v>0</v>
      </c>
      <c r="K239" s="229" t="s">
        <v>1</v>
      </c>
      <c r="L239" s="45"/>
      <c r="M239" s="234" t="s">
        <v>1</v>
      </c>
      <c r="N239" s="235" t="s">
        <v>43</v>
      </c>
      <c r="O239" s="92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172</v>
      </c>
      <c r="AT239" s="238" t="s">
        <v>167</v>
      </c>
      <c r="AU239" s="238" t="s">
        <v>87</v>
      </c>
      <c r="AY239" s="18" t="s">
        <v>165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85</v>
      </c>
      <c r="BK239" s="239">
        <f>ROUND(I239*H239,2)</f>
        <v>0</v>
      </c>
      <c r="BL239" s="18" t="s">
        <v>172</v>
      </c>
      <c r="BM239" s="238" t="s">
        <v>816</v>
      </c>
    </row>
    <row r="240" s="2" customFormat="1" ht="16.5" customHeight="1">
      <c r="A240" s="39"/>
      <c r="B240" s="40"/>
      <c r="C240" s="227" t="s">
        <v>497</v>
      </c>
      <c r="D240" s="227" t="s">
        <v>167</v>
      </c>
      <c r="E240" s="228" t="s">
        <v>2048</v>
      </c>
      <c r="F240" s="229" t="s">
        <v>2049</v>
      </c>
      <c r="G240" s="230" t="s">
        <v>1081</v>
      </c>
      <c r="H240" s="231">
        <v>8</v>
      </c>
      <c r="I240" s="232"/>
      <c r="J240" s="233">
        <f>ROUND(I240*H240,2)</f>
        <v>0</v>
      </c>
      <c r="K240" s="229" t="s">
        <v>1</v>
      </c>
      <c r="L240" s="45"/>
      <c r="M240" s="234" t="s">
        <v>1</v>
      </c>
      <c r="N240" s="235" t="s">
        <v>43</v>
      </c>
      <c r="O240" s="92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172</v>
      </c>
      <c r="AT240" s="238" t="s">
        <v>167</v>
      </c>
      <c r="AU240" s="238" t="s">
        <v>87</v>
      </c>
      <c r="AY240" s="18" t="s">
        <v>165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85</v>
      </c>
      <c r="BK240" s="239">
        <f>ROUND(I240*H240,2)</f>
        <v>0</v>
      </c>
      <c r="BL240" s="18" t="s">
        <v>172</v>
      </c>
      <c r="BM240" s="238" t="s">
        <v>824</v>
      </c>
    </row>
    <row r="241" s="2" customFormat="1" ht="16.5" customHeight="1">
      <c r="A241" s="39"/>
      <c r="B241" s="40"/>
      <c r="C241" s="227" t="s">
        <v>502</v>
      </c>
      <c r="D241" s="227" t="s">
        <v>167</v>
      </c>
      <c r="E241" s="228" t="s">
        <v>2050</v>
      </c>
      <c r="F241" s="229" t="s">
        <v>2051</v>
      </c>
      <c r="G241" s="230" t="s">
        <v>1081</v>
      </c>
      <c r="H241" s="231">
        <v>2</v>
      </c>
      <c r="I241" s="232"/>
      <c r="J241" s="233">
        <f>ROUND(I241*H241,2)</f>
        <v>0</v>
      </c>
      <c r="K241" s="229" t="s">
        <v>1</v>
      </c>
      <c r="L241" s="45"/>
      <c r="M241" s="234" t="s">
        <v>1</v>
      </c>
      <c r="N241" s="235" t="s">
        <v>43</v>
      </c>
      <c r="O241" s="92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172</v>
      </c>
      <c r="AT241" s="238" t="s">
        <v>167</v>
      </c>
      <c r="AU241" s="238" t="s">
        <v>87</v>
      </c>
      <c r="AY241" s="18" t="s">
        <v>165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85</v>
      </c>
      <c r="BK241" s="239">
        <f>ROUND(I241*H241,2)</f>
        <v>0</v>
      </c>
      <c r="BL241" s="18" t="s">
        <v>172</v>
      </c>
      <c r="BM241" s="238" t="s">
        <v>833</v>
      </c>
    </row>
    <row r="242" s="12" customFormat="1" ht="22.8" customHeight="1">
      <c r="A242" s="12"/>
      <c r="B242" s="211"/>
      <c r="C242" s="212"/>
      <c r="D242" s="213" t="s">
        <v>77</v>
      </c>
      <c r="E242" s="225" t="s">
        <v>2052</v>
      </c>
      <c r="F242" s="225" t="s">
        <v>2053</v>
      </c>
      <c r="G242" s="212"/>
      <c r="H242" s="212"/>
      <c r="I242" s="215"/>
      <c r="J242" s="226">
        <f>BK242</f>
        <v>0</v>
      </c>
      <c r="K242" s="212"/>
      <c r="L242" s="217"/>
      <c r="M242" s="218"/>
      <c r="N242" s="219"/>
      <c r="O242" s="219"/>
      <c r="P242" s="220">
        <f>SUM(P243:P260)</f>
        <v>0</v>
      </c>
      <c r="Q242" s="219"/>
      <c r="R242" s="220">
        <f>SUM(R243:R260)</f>
        <v>0</v>
      </c>
      <c r="S242" s="219"/>
      <c r="T242" s="221">
        <f>SUM(T243:T260)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22" t="s">
        <v>85</v>
      </c>
      <c r="AT242" s="223" t="s">
        <v>77</v>
      </c>
      <c r="AU242" s="223" t="s">
        <v>85</v>
      </c>
      <c r="AY242" s="222" t="s">
        <v>165</v>
      </c>
      <c r="BK242" s="224">
        <f>SUM(BK243:BK260)</f>
        <v>0</v>
      </c>
    </row>
    <row r="243" s="2" customFormat="1" ht="16.5" customHeight="1">
      <c r="A243" s="39"/>
      <c r="B243" s="40"/>
      <c r="C243" s="227" t="s">
        <v>506</v>
      </c>
      <c r="D243" s="227" t="s">
        <v>167</v>
      </c>
      <c r="E243" s="228" t="s">
        <v>2054</v>
      </c>
      <c r="F243" s="229" t="s">
        <v>2055</v>
      </c>
      <c r="G243" s="230" t="s">
        <v>1081</v>
      </c>
      <c r="H243" s="231">
        <v>1</v>
      </c>
      <c r="I243" s="232"/>
      <c r="J243" s="233">
        <f>ROUND(I243*H243,2)</f>
        <v>0</v>
      </c>
      <c r="K243" s="229" t="s">
        <v>1</v>
      </c>
      <c r="L243" s="45"/>
      <c r="M243" s="234" t="s">
        <v>1</v>
      </c>
      <c r="N243" s="235" t="s">
        <v>43</v>
      </c>
      <c r="O243" s="92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8" t="s">
        <v>172</v>
      </c>
      <c r="AT243" s="238" t="s">
        <v>167</v>
      </c>
      <c r="AU243" s="238" t="s">
        <v>87</v>
      </c>
      <c r="AY243" s="18" t="s">
        <v>165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8" t="s">
        <v>85</v>
      </c>
      <c r="BK243" s="239">
        <f>ROUND(I243*H243,2)</f>
        <v>0</v>
      </c>
      <c r="BL243" s="18" t="s">
        <v>172</v>
      </c>
      <c r="BM243" s="238" t="s">
        <v>844</v>
      </c>
    </row>
    <row r="244" s="2" customFormat="1" ht="16.5" customHeight="1">
      <c r="A244" s="39"/>
      <c r="B244" s="40"/>
      <c r="C244" s="227" t="s">
        <v>510</v>
      </c>
      <c r="D244" s="227" t="s">
        <v>167</v>
      </c>
      <c r="E244" s="228" t="s">
        <v>2056</v>
      </c>
      <c r="F244" s="229" t="s">
        <v>2057</v>
      </c>
      <c r="G244" s="230" t="s">
        <v>1081</v>
      </c>
      <c r="H244" s="231">
        <v>1</v>
      </c>
      <c r="I244" s="232"/>
      <c r="J244" s="233">
        <f>ROUND(I244*H244,2)</f>
        <v>0</v>
      </c>
      <c r="K244" s="229" t="s">
        <v>1</v>
      </c>
      <c r="L244" s="45"/>
      <c r="M244" s="234" t="s">
        <v>1</v>
      </c>
      <c r="N244" s="235" t="s">
        <v>43</v>
      </c>
      <c r="O244" s="92"/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8" t="s">
        <v>172</v>
      </c>
      <c r="AT244" s="238" t="s">
        <v>167</v>
      </c>
      <c r="AU244" s="238" t="s">
        <v>87</v>
      </c>
      <c r="AY244" s="18" t="s">
        <v>165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8" t="s">
        <v>85</v>
      </c>
      <c r="BK244" s="239">
        <f>ROUND(I244*H244,2)</f>
        <v>0</v>
      </c>
      <c r="BL244" s="18" t="s">
        <v>172</v>
      </c>
      <c r="BM244" s="238" t="s">
        <v>854</v>
      </c>
    </row>
    <row r="245" s="2" customFormat="1" ht="16.5" customHeight="1">
      <c r="A245" s="39"/>
      <c r="B245" s="40"/>
      <c r="C245" s="227" t="s">
        <v>514</v>
      </c>
      <c r="D245" s="227" t="s">
        <v>167</v>
      </c>
      <c r="E245" s="228" t="s">
        <v>2058</v>
      </c>
      <c r="F245" s="229" t="s">
        <v>2059</v>
      </c>
      <c r="G245" s="230" t="s">
        <v>1081</v>
      </c>
      <c r="H245" s="231">
        <v>13</v>
      </c>
      <c r="I245" s="232"/>
      <c r="J245" s="233">
        <f>ROUND(I245*H245,2)</f>
        <v>0</v>
      </c>
      <c r="K245" s="229" t="s">
        <v>1</v>
      </c>
      <c r="L245" s="45"/>
      <c r="M245" s="234" t="s">
        <v>1</v>
      </c>
      <c r="N245" s="235" t="s">
        <v>43</v>
      </c>
      <c r="O245" s="92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172</v>
      </c>
      <c r="AT245" s="238" t="s">
        <v>167</v>
      </c>
      <c r="AU245" s="238" t="s">
        <v>87</v>
      </c>
      <c r="AY245" s="18" t="s">
        <v>165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85</v>
      </c>
      <c r="BK245" s="239">
        <f>ROUND(I245*H245,2)</f>
        <v>0</v>
      </c>
      <c r="BL245" s="18" t="s">
        <v>172</v>
      </c>
      <c r="BM245" s="238" t="s">
        <v>863</v>
      </c>
    </row>
    <row r="246" s="2" customFormat="1" ht="16.5" customHeight="1">
      <c r="A246" s="39"/>
      <c r="B246" s="40"/>
      <c r="C246" s="227" t="s">
        <v>518</v>
      </c>
      <c r="D246" s="227" t="s">
        <v>167</v>
      </c>
      <c r="E246" s="228" t="s">
        <v>2060</v>
      </c>
      <c r="F246" s="229" t="s">
        <v>2061</v>
      </c>
      <c r="G246" s="230" t="s">
        <v>1081</v>
      </c>
      <c r="H246" s="231">
        <v>2</v>
      </c>
      <c r="I246" s="232"/>
      <c r="J246" s="233">
        <f>ROUND(I246*H246,2)</f>
        <v>0</v>
      </c>
      <c r="K246" s="229" t="s">
        <v>1</v>
      </c>
      <c r="L246" s="45"/>
      <c r="M246" s="234" t="s">
        <v>1</v>
      </c>
      <c r="N246" s="235" t="s">
        <v>43</v>
      </c>
      <c r="O246" s="92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172</v>
      </c>
      <c r="AT246" s="238" t="s">
        <v>167</v>
      </c>
      <c r="AU246" s="238" t="s">
        <v>87</v>
      </c>
      <c r="AY246" s="18" t="s">
        <v>165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85</v>
      </c>
      <c r="BK246" s="239">
        <f>ROUND(I246*H246,2)</f>
        <v>0</v>
      </c>
      <c r="BL246" s="18" t="s">
        <v>172</v>
      </c>
      <c r="BM246" s="238" t="s">
        <v>874</v>
      </c>
    </row>
    <row r="247" s="2" customFormat="1" ht="16.5" customHeight="1">
      <c r="A247" s="39"/>
      <c r="B247" s="40"/>
      <c r="C247" s="227" t="s">
        <v>524</v>
      </c>
      <c r="D247" s="227" t="s">
        <v>167</v>
      </c>
      <c r="E247" s="228" t="s">
        <v>2062</v>
      </c>
      <c r="F247" s="229" t="s">
        <v>2063</v>
      </c>
      <c r="G247" s="230" t="s">
        <v>2064</v>
      </c>
      <c r="H247" s="231">
        <v>1</v>
      </c>
      <c r="I247" s="232"/>
      <c r="J247" s="233">
        <f>ROUND(I247*H247,2)</f>
        <v>0</v>
      </c>
      <c r="K247" s="229" t="s">
        <v>1</v>
      </c>
      <c r="L247" s="45"/>
      <c r="M247" s="234" t="s">
        <v>1</v>
      </c>
      <c r="N247" s="235" t="s">
        <v>43</v>
      </c>
      <c r="O247" s="92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172</v>
      </c>
      <c r="AT247" s="238" t="s">
        <v>167</v>
      </c>
      <c r="AU247" s="238" t="s">
        <v>87</v>
      </c>
      <c r="AY247" s="18" t="s">
        <v>165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85</v>
      </c>
      <c r="BK247" s="239">
        <f>ROUND(I247*H247,2)</f>
        <v>0</v>
      </c>
      <c r="BL247" s="18" t="s">
        <v>172</v>
      </c>
      <c r="BM247" s="238" t="s">
        <v>884</v>
      </c>
    </row>
    <row r="248" s="2" customFormat="1" ht="16.5" customHeight="1">
      <c r="A248" s="39"/>
      <c r="B248" s="40"/>
      <c r="C248" s="227" t="s">
        <v>529</v>
      </c>
      <c r="D248" s="227" t="s">
        <v>167</v>
      </c>
      <c r="E248" s="228" t="s">
        <v>2065</v>
      </c>
      <c r="F248" s="229" t="s">
        <v>2066</v>
      </c>
      <c r="G248" s="230" t="s">
        <v>2064</v>
      </c>
      <c r="H248" s="231">
        <v>1</v>
      </c>
      <c r="I248" s="232"/>
      <c r="J248" s="233">
        <f>ROUND(I248*H248,2)</f>
        <v>0</v>
      </c>
      <c r="K248" s="229" t="s">
        <v>1</v>
      </c>
      <c r="L248" s="45"/>
      <c r="M248" s="234" t="s">
        <v>1</v>
      </c>
      <c r="N248" s="235" t="s">
        <v>43</v>
      </c>
      <c r="O248" s="92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172</v>
      </c>
      <c r="AT248" s="238" t="s">
        <v>167</v>
      </c>
      <c r="AU248" s="238" t="s">
        <v>87</v>
      </c>
      <c r="AY248" s="18" t="s">
        <v>165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85</v>
      </c>
      <c r="BK248" s="239">
        <f>ROUND(I248*H248,2)</f>
        <v>0</v>
      </c>
      <c r="BL248" s="18" t="s">
        <v>172</v>
      </c>
      <c r="BM248" s="238" t="s">
        <v>894</v>
      </c>
    </row>
    <row r="249" s="2" customFormat="1" ht="16.5" customHeight="1">
      <c r="A249" s="39"/>
      <c r="B249" s="40"/>
      <c r="C249" s="227" t="s">
        <v>534</v>
      </c>
      <c r="D249" s="227" t="s">
        <v>167</v>
      </c>
      <c r="E249" s="228" t="s">
        <v>2067</v>
      </c>
      <c r="F249" s="229" t="s">
        <v>2068</v>
      </c>
      <c r="G249" s="230" t="s">
        <v>2064</v>
      </c>
      <c r="H249" s="231">
        <v>1</v>
      </c>
      <c r="I249" s="232"/>
      <c r="J249" s="233">
        <f>ROUND(I249*H249,2)</f>
        <v>0</v>
      </c>
      <c r="K249" s="229" t="s">
        <v>1</v>
      </c>
      <c r="L249" s="45"/>
      <c r="M249" s="234" t="s">
        <v>1</v>
      </c>
      <c r="N249" s="235" t="s">
        <v>43</v>
      </c>
      <c r="O249" s="92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8" t="s">
        <v>172</v>
      </c>
      <c r="AT249" s="238" t="s">
        <v>167</v>
      </c>
      <c r="AU249" s="238" t="s">
        <v>87</v>
      </c>
      <c r="AY249" s="18" t="s">
        <v>165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8" t="s">
        <v>85</v>
      </c>
      <c r="BK249" s="239">
        <f>ROUND(I249*H249,2)</f>
        <v>0</v>
      </c>
      <c r="BL249" s="18" t="s">
        <v>172</v>
      </c>
      <c r="BM249" s="238" t="s">
        <v>904</v>
      </c>
    </row>
    <row r="250" s="2" customFormat="1" ht="16.5" customHeight="1">
      <c r="A250" s="39"/>
      <c r="B250" s="40"/>
      <c r="C250" s="227" t="s">
        <v>539</v>
      </c>
      <c r="D250" s="227" t="s">
        <v>167</v>
      </c>
      <c r="E250" s="228" t="s">
        <v>2069</v>
      </c>
      <c r="F250" s="229" t="s">
        <v>2070</v>
      </c>
      <c r="G250" s="230" t="s">
        <v>2064</v>
      </c>
      <c r="H250" s="231">
        <v>1</v>
      </c>
      <c r="I250" s="232"/>
      <c r="J250" s="233">
        <f>ROUND(I250*H250,2)</f>
        <v>0</v>
      </c>
      <c r="K250" s="229" t="s">
        <v>1</v>
      </c>
      <c r="L250" s="45"/>
      <c r="M250" s="234" t="s">
        <v>1</v>
      </c>
      <c r="N250" s="235" t="s">
        <v>43</v>
      </c>
      <c r="O250" s="92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8" t="s">
        <v>172</v>
      </c>
      <c r="AT250" s="238" t="s">
        <v>167</v>
      </c>
      <c r="AU250" s="238" t="s">
        <v>87</v>
      </c>
      <c r="AY250" s="18" t="s">
        <v>165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8" t="s">
        <v>85</v>
      </c>
      <c r="BK250" s="239">
        <f>ROUND(I250*H250,2)</f>
        <v>0</v>
      </c>
      <c r="BL250" s="18" t="s">
        <v>172</v>
      </c>
      <c r="BM250" s="238" t="s">
        <v>912</v>
      </c>
    </row>
    <row r="251" s="2" customFormat="1" ht="16.5" customHeight="1">
      <c r="A251" s="39"/>
      <c r="B251" s="40"/>
      <c r="C251" s="227" t="s">
        <v>543</v>
      </c>
      <c r="D251" s="227" t="s">
        <v>167</v>
      </c>
      <c r="E251" s="228" t="s">
        <v>2071</v>
      </c>
      <c r="F251" s="229" t="s">
        <v>2072</v>
      </c>
      <c r="G251" s="230" t="s">
        <v>1081</v>
      </c>
      <c r="H251" s="231">
        <v>1</v>
      </c>
      <c r="I251" s="232"/>
      <c r="J251" s="233">
        <f>ROUND(I251*H251,2)</f>
        <v>0</v>
      </c>
      <c r="K251" s="229" t="s">
        <v>1</v>
      </c>
      <c r="L251" s="45"/>
      <c r="M251" s="234" t="s">
        <v>1</v>
      </c>
      <c r="N251" s="235" t="s">
        <v>43</v>
      </c>
      <c r="O251" s="92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8" t="s">
        <v>172</v>
      </c>
      <c r="AT251" s="238" t="s">
        <v>167</v>
      </c>
      <c r="AU251" s="238" t="s">
        <v>87</v>
      </c>
      <c r="AY251" s="18" t="s">
        <v>165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8" t="s">
        <v>85</v>
      </c>
      <c r="BK251" s="239">
        <f>ROUND(I251*H251,2)</f>
        <v>0</v>
      </c>
      <c r="BL251" s="18" t="s">
        <v>172</v>
      </c>
      <c r="BM251" s="238" t="s">
        <v>924</v>
      </c>
    </row>
    <row r="252" s="2" customFormat="1">
      <c r="A252" s="39"/>
      <c r="B252" s="40"/>
      <c r="C252" s="41"/>
      <c r="D252" s="242" t="s">
        <v>770</v>
      </c>
      <c r="E252" s="41"/>
      <c r="F252" s="294" t="s">
        <v>2073</v>
      </c>
      <c r="G252" s="41"/>
      <c r="H252" s="41"/>
      <c r="I252" s="295"/>
      <c r="J252" s="41"/>
      <c r="K252" s="41"/>
      <c r="L252" s="45"/>
      <c r="M252" s="296"/>
      <c r="N252" s="297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770</v>
      </c>
      <c r="AU252" s="18" t="s">
        <v>87</v>
      </c>
    </row>
    <row r="253" s="2" customFormat="1" ht="16.5" customHeight="1">
      <c r="A253" s="39"/>
      <c r="B253" s="40"/>
      <c r="C253" s="227" t="s">
        <v>547</v>
      </c>
      <c r="D253" s="227" t="s">
        <v>167</v>
      </c>
      <c r="E253" s="228" t="s">
        <v>2054</v>
      </c>
      <c r="F253" s="229" t="s">
        <v>2055</v>
      </c>
      <c r="G253" s="230" t="s">
        <v>1081</v>
      </c>
      <c r="H253" s="231">
        <v>1</v>
      </c>
      <c r="I253" s="232"/>
      <c r="J253" s="233">
        <f>ROUND(I253*H253,2)</f>
        <v>0</v>
      </c>
      <c r="K253" s="229" t="s">
        <v>1</v>
      </c>
      <c r="L253" s="45"/>
      <c r="M253" s="234" t="s">
        <v>1</v>
      </c>
      <c r="N253" s="235" t="s">
        <v>43</v>
      </c>
      <c r="O253" s="92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8" t="s">
        <v>172</v>
      </c>
      <c r="AT253" s="238" t="s">
        <v>167</v>
      </c>
      <c r="AU253" s="238" t="s">
        <v>87</v>
      </c>
      <c r="AY253" s="18" t="s">
        <v>165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8" t="s">
        <v>85</v>
      </c>
      <c r="BK253" s="239">
        <f>ROUND(I253*H253,2)</f>
        <v>0</v>
      </c>
      <c r="BL253" s="18" t="s">
        <v>172</v>
      </c>
      <c r="BM253" s="238" t="s">
        <v>934</v>
      </c>
    </row>
    <row r="254" s="2" customFormat="1" ht="16.5" customHeight="1">
      <c r="A254" s="39"/>
      <c r="B254" s="40"/>
      <c r="C254" s="227" t="s">
        <v>554</v>
      </c>
      <c r="D254" s="227" t="s">
        <v>167</v>
      </c>
      <c r="E254" s="228" t="s">
        <v>2056</v>
      </c>
      <c r="F254" s="229" t="s">
        <v>2057</v>
      </c>
      <c r="G254" s="230" t="s">
        <v>1081</v>
      </c>
      <c r="H254" s="231">
        <v>1</v>
      </c>
      <c r="I254" s="232"/>
      <c r="J254" s="233">
        <f>ROUND(I254*H254,2)</f>
        <v>0</v>
      </c>
      <c r="K254" s="229" t="s">
        <v>1</v>
      </c>
      <c r="L254" s="45"/>
      <c r="M254" s="234" t="s">
        <v>1</v>
      </c>
      <c r="N254" s="235" t="s">
        <v>43</v>
      </c>
      <c r="O254" s="92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8" t="s">
        <v>172</v>
      </c>
      <c r="AT254" s="238" t="s">
        <v>167</v>
      </c>
      <c r="AU254" s="238" t="s">
        <v>87</v>
      </c>
      <c r="AY254" s="18" t="s">
        <v>165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8" t="s">
        <v>85</v>
      </c>
      <c r="BK254" s="239">
        <f>ROUND(I254*H254,2)</f>
        <v>0</v>
      </c>
      <c r="BL254" s="18" t="s">
        <v>172</v>
      </c>
      <c r="BM254" s="238" t="s">
        <v>946</v>
      </c>
    </row>
    <row r="255" s="2" customFormat="1" ht="16.5" customHeight="1">
      <c r="A255" s="39"/>
      <c r="B255" s="40"/>
      <c r="C255" s="227" t="s">
        <v>576</v>
      </c>
      <c r="D255" s="227" t="s">
        <v>167</v>
      </c>
      <c r="E255" s="228" t="s">
        <v>2058</v>
      </c>
      <c r="F255" s="229" t="s">
        <v>2059</v>
      </c>
      <c r="G255" s="230" t="s">
        <v>1081</v>
      </c>
      <c r="H255" s="231">
        <v>11</v>
      </c>
      <c r="I255" s="232"/>
      <c r="J255" s="233">
        <f>ROUND(I255*H255,2)</f>
        <v>0</v>
      </c>
      <c r="K255" s="229" t="s">
        <v>1</v>
      </c>
      <c r="L255" s="45"/>
      <c r="M255" s="234" t="s">
        <v>1</v>
      </c>
      <c r="N255" s="235" t="s">
        <v>43</v>
      </c>
      <c r="O255" s="92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8" t="s">
        <v>172</v>
      </c>
      <c r="AT255" s="238" t="s">
        <v>167</v>
      </c>
      <c r="AU255" s="238" t="s">
        <v>87</v>
      </c>
      <c r="AY255" s="18" t="s">
        <v>165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8" t="s">
        <v>85</v>
      </c>
      <c r="BK255" s="239">
        <f>ROUND(I255*H255,2)</f>
        <v>0</v>
      </c>
      <c r="BL255" s="18" t="s">
        <v>172</v>
      </c>
      <c r="BM255" s="238" t="s">
        <v>957</v>
      </c>
    </row>
    <row r="256" s="2" customFormat="1" ht="16.5" customHeight="1">
      <c r="A256" s="39"/>
      <c r="B256" s="40"/>
      <c r="C256" s="227" t="s">
        <v>587</v>
      </c>
      <c r="D256" s="227" t="s">
        <v>167</v>
      </c>
      <c r="E256" s="228" t="s">
        <v>2060</v>
      </c>
      <c r="F256" s="229" t="s">
        <v>2061</v>
      </c>
      <c r="G256" s="230" t="s">
        <v>1081</v>
      </c>
      <c r="H256" s="231">
        <v>4</v>
      </c>
      <c r="I256" s="232"/>
      <c r="J256" s="233">
        <f>ROUND(I256*H256,2)</f>
        <v>0</v>
      </c>
      <c r="K256" s="229" t="s">
        <v>1</v>
      </c>
      <c r="L256" s="45"/>
      <c r="M256" s="234" t="s">
        <v>1</v>
      </c>
      <c r="N256" s="235" t="s">
        <v>43</v>
      </c>
      <c r="O256" s="92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172</v>
      </c>
      <c r="AT256" s="238" t="s">
        <v>167</v>
      </c>
      <c r="AU256" s="238" t="s">
        <v>87</v>
      </c>
      <c r="AY256" s="18" t="s">
        <v>165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85</v>
      </c>
      <c r="BK256" s="239">
        <f>ROUND(I256*H256,2)</f>
        <v>0</v>
      </c>
      <c r="BL256" s="18" t="s">
        <v>172</v>
      </c>
      <c r="BM256" s="238" t="s">
        <v>990</v>
      </c>
    </row>
    <row r="257" s="2" customFormat="1" ht="16.5" customHeight="1">
      <c r="A257" s="39"/>
      <c r="B257" s="40"/>
      <c r="C257" s="227" t="s">
        <v>593</v>
      </c>
      <c r="D257" s="227" t="s">
        <v>167</v>
      </c>
      <c r="E257" s="228" t="s">
        <v>2074</v>
      </c>
      <c r="F257" s="229" t="s">
        <v>2075</v>
      </c>
      <c r="G257" s="230" t="s">
        <v>1081</v>
      </c>
      <c r="H257" s="231">
        <v>1</v>
      </c>
      <c r="I257" s="232"/>
      <c r="J257" s="233">
        <f>ROUND(I257*H257,2)</f>
        <v>0</v>
      </c>
      <c r="K257" s="229" t="s">
        <v>1</v>
      </c>
      <c r="L257" s="45"/>
      <c r="M257" s="234" t="s">
        <v>1</v>
      </c>
      <c r="N257" s="235" t="s">
        <v>43</v>
      </c>
      <c r="O257" s="92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8" t="s">
        <v>172</v>
      </c>
      <c r="AT257" s="238" t="s">
        <v>167</v>
      </c>
      <c r="AU257" s="238" t="s">
        <v>87</v>
      </c>
      <c r="AY257" s="18" t="s">
        <v>165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8" t="s">
        <v>85</v>
      </c>
      <c r="BK257" s="239">
        <f>ROUND(I257*H257,2)</f>
        <v>0</v>
      </c>
      <c r="BL257" s="18" t="s">
        <v>172</v>
      </c>
      <c r="BM257" s="238" t="s">
        <v>1014</v>
      </c>
    </row>
    <row r="258" s="2" customFormat="1">
      <c r="A258" s="39"/>
      <c r="B258" s="40"/>
      <c r="C258" s="41"/>
      <c r="D258" s="242" t="s">
        <v>770</v>
      </c>
      <c r="E258" s="41"/>
      <c r="F258" s="294" t="s">
        <v>2076</v>
      </c>
      <c r="G258" s="41"/>
      <c r="H258" s="41"/>
      <c r="I258" s="295"/>
      <c r="J258" s="41"/>
      <c r="K258" s="41"/>
      <c r="L258" s="45"/>
      <c r="M258" s="296"/>
      <c r="N258" s="297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770</v>
      </c>
      <c r="AU258" s="18" t="s">
        <v>87</v>
      </c>
    </row>
    <row r="259" s="2" customFormat="1" ht="16.5" customHeight="1">
      <c r="A259" s="39"/>
      <c r="B259" s="40"/>
      <c r="C259" s="227" t="s">
        <v>636</v>
      </c>
      <c r="D259" s="227" t="s">
        <v>167</v>
      </c>
      <c r="E259" s="228" t="s">
        <v>2058</v>
      </c>
      <c r="F259" s="229" t="s">
        <v>2059</v>
      </c>
      <c r="G259" s="230" t="s">
        <v>1081</v>
      </c>
      <c r="H259" s="231">
        <v>2</v>
      </c>
      <c r="I259" s="232"/>
      <c r="J259" s="233">
        <f>ROUND(I259*H259,2)</f>
        <v>0</v>
      </c>
      <c r="K259" s="229" t="s">
        <v>1</v>
      </c>
      <c r="L259" s="45"/>
      <c r="M259" s="234" t="s">
        <v>1</v>
      </c>
      <c r="N259" s="235" t="s">
        <v>43</v>
      </c>
      <c r="O259" s="92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172</v>
      </c>
      <c r="AT259" s="238" t="s">
        <v>167</v>
      </c>
      <c r="AU259" s="238" t="s">
        <v>87</v>
      </c>
      <c r="AY259" s="18" t="s">
        <v>165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85</v>
      </c>
      <c r="BK259" s="239">
        <f>ROUND(I259*H259,2)</f>
        <v>0</v>
      </c>
      <c r="BL259" s="18" t="s">
        <v>172</v>
      </c>
      <c r="BM259" s="238" t="s">
        <v>1036</v>
      </c>
    </row>
    <row r="260" s="2" customFormat="1" ht="16.5" customHeight="1">
      <c r="A260" s="39"/>
      <c r="B260" s="40"/>
      <c r="C260" s="227" t="s">
        <v>642</v>
      </c>
      <c r="D260" s="227" t="s">
        <v>167</v>
      </c>
      <c r="E260" s="228" t="s">
        <v>2077</v>
      </c>
      <c r="F260" s="229" t="s">
        <v>2078</v>
      </c>
      <c r="G260" s="230" t="s">
        <v>1081</v>
      </c>
      <c r="H260" s="231">
        <v>1</v>
      </c>
      <c r="I260" s="232"/>
      <c r="J260" s="233">
        <f>ROUND(I260*H260,2)</f>
        <v>0</v>
      </c>
      <c r="K260" s="229" t="s">
        <v>1</v>
      </c>
      <c r="L260" s="45"/>
      <c r="M260" s="234" t="s">
        <v>1</v>
      </c>
      <c r="N260" s="235" t="s">
        <v>43</v>
      </c>
      <c r="O260" s="92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8" t="s">
        <v>172</v>
      </c>
      <c r="AT260" s="238" t="s">
        <v>167</v>
      </c>
      <c r="AU260" s="238" t="s">
        <v>87</v>
      </c>
      <c r="AY260" s="18" t="s">
        <v>165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8" t="s">
        <v>85</v>
      </c>
      <c r="BK260" s="239">
        <f>ROUND(I260*H260,2)</f>
        <v>0</v>
      </c>
      <c r="BL260" s="18" t="s">
        <v>172</v>
      </c>
      <c r="BM260" s="238" t="s">
        <v>1051</v>
      </c>
    </row>
    <row r="261" s="12" customFormat="1" ht="22.8" customHeight="1">
      <c r="A261" s="12"/>
      <c r="B261" s="211"/>
      <c r="C261" s="212"/>
      <c r="D261" s="213" t="s">
        <v>77</v>
      </c>
      <c r="E261" s="225" t="s">
        <v>2079</v>
      </c>
      <c r="F261" s="225" t="s">
        <v>2080</v>
      </c>
      <c r="G261" s="212"/>
      <c r="H261" s="212"/>
      <c r="I261" s="215"/>
      <c r="J261" s="226">
        <f>BK261</f>
        <v>0</v>
      </c>
      <c r="K261" s="212"/>
      <c r="L261" s="217"/>
      <c r="M261" s="218"/>
      <c r="N261" s="219"/>
      <c r="O261" s="219"/>
      <c r="P261" s="220">
        <v>0</v>
      </c>
      <c r="Q261" s="219"/>
      <c r="R261" s="220">
        <v>0</v>
      </c>
      <c r="S261" s="219"/>
      <c r="T261" s="221"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22" t="s">
        <v>85</v>
      </c>
      <c r="AT261" s="223" t="s">
        <v>77</v>
      </c>
      <c r="AU261" s="223" t="s">
        <v>85</v>
      </c>
      <c r="AY261" s="222" t="s">
        <v>165</v>
      </c>
      <c r="BK261" s="224">
        <v>0</v>
      </c>
    </row>
    <row r="262" s="12" customFormat="1" ht="22.8" customHeight="1">
      <c r="A262" s="12"/>
      <c r="B262" s="211"/>
      <c r="C262" s="212"/>
      <c r="D262" s="213" t="s">
        <v>77</v>
      </c>
      <c r="E262" s="225" t="s">
        <v>2081</v>
      </c>
      <c r="F262" s="225" t="s">
        <v>2082</v>
      </c>
      <c r="G262" s="212"/>
      <c r="H262" s="212"/>
      <c r="I262" s="215"/>
      <c r="J262" s="226">
        <f>BK262</f>
        <v>0</v>
      </c>
      <c r="K262" s="212"/>
      <c r="L262" s="217"/>
      <c r="M262" s="218"/>
      <c r="N262" s="219"/>
      <c r="O262" s="219"/>
      <c r="P262" s="220">
        <f>P263</f>
        <v>0</v>
      </c>
      <c r="Q262" s="219"/>
      <c r="R262" s="220">
        <f>R263</f>
        <v>0</v>
      </c>
      <c r="S262" s="219"/>
      <c r="T262" s="221">
        <f>T263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22" t="s">
        <v>85</v>
      </c>
      <c r="AT262" s="223" t="s">
        <v>77</v>
      </c>
      <c r="AU262" s="223" t="s">
        <v>85</v>
      </c>
      <c r="AY262" s="222" t="s">
        <v>165</v>
      </c>
      <c r="BK262" s="224">
        <f>BK263</f>
        <v>0</v>
      </c>
    </row>
    <row r="263" s="2" customFormat="1" ht="16.5" customHeight="1">
      <c r="A263" s="39"/>
      <c r="B263" s="40"/>
      <c r="C263" s="227" t="s">
        <v>681</v>
      </c>
      <c r="D263" s="227" t="s">
        <v>167</v>
      </c>
      <c r="E263" s="228" t="s">
        <v>2083</v>
      </c>
      <c r="F263" s="229" t="s">
        <v>2084</v>
      </c>
      <c r="G263" s="230" t="s">
        <v>302</v>
      </c>
      <c r="H263" s="231">
        <v>924</v>
      </c>
      <c r="I263" s="232"/>
      <c r="J263" s="233">
        <f>ROUND(I263*H263,2)</f>
        <v>0</v>
      </c>
      <c r="K263" s="229" t="s">
        <v>1</v>
      </c>
      <c r="L263" s="45"/>
      <c r="M263" s="234" t="s">
        <v>1</v>
      </c>
      <c r="N263" s="235" t="s">
        <v>43</v>
      </c>
      <c r="O263" s="92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8" t="s">
        <v>172</v>
      </c>
      <c r="AT263" s="238" t="s">
        <v>167</v>
      </c>
      <c r="AU263" s="238" t="s">
        <v>87</v>
      </c>
      <c r="AY263" s="18" t="s">
        <v>165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8" t="s">
        <v>85</v>
      </c>
      <c r="BK263" s="239">
        <f>ROUND(I263*H263,2)</f>
        <v>0</v>
      </c>
      <c r="BL263" s="18" t="s">
        <v>172</v>
      </c>
      <c r="BM263" s="238" t="s">
        <v>1066</v>
      </c>
    </row>
    <row r="264" s="12" customFormat="1" ht="22.8" customHeight="1">
      <c r="A264" s="12"/>
      <c r="B264" s="211"/>
      <c r="C264" s="212"/>
      <c r="D264" s="213" t="s">
        <v>77</v>
      </c>
      <c r="E264" s="225" t="s">
        <v>2085</v>
      </c>
      <c r="F264" s="225" t="s">
        <v>2086</v>
      </c>
      <c r="G264" s="212"/>
      <c r="H264" s="212"/>
      <c r="I264" s="215"/>
      <c r="J264" s="226">
        <f>BK264</f>
        <v>0</v>
      </c>
      <c r="K264" s="212"/>
      <c r="L264" s="217"/>
      <c r="M264" s="218"/>
      <c r="N264" s="219"/>
      <c r="O264" s="219"/>
      <c r="P264" s="220">
        <f>P265</f>
        <v>0</v>
      </c>
      <c r="Q264" s="219"/>
      <c r="R264" s="220">
        <f>R265</f>
        <v>0</v>
      </c>
      <c r="S264" s="219"/>
      <c r="T264" s="221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2" t="s">
        <v>85</v>
      </c>
      <c r="AT264" s="223" t="s">
        <v>77</v>
      </c>
      <c r="AU264" s="223" t="s">
        <v>85</v>
      </c>
      <c r="AY264" s="222" t="s">
        <v>165</v>
      </c>
      <c r="BK264" s="224">
        <f>BK265</f>
        <v>0</v>
      </c>
    </row>
    <row r="265" s="2" customFormat="1" ht="16.5" customHeight="1">
      <c r="A265" s="39"/>
      <c r="B265" s="40"/>
      <c r="C265" s="227" t="s">
        <v>685</v>
      </c>
      <c r="D265" s="227" t="s">
        <v>167</v>
      </c>
      <c r="E265" s="228" t="s">
        <v>2087</v>
      </c>
      <c r="F265" s="229" t="s">
        <v>2088</v>
      </c>
      <c r="G265" s="230" t="s">
        <v>302</v>
      </c>
      <c r="H265" s="231">
        <v>120</v>
      </c>
      <c r="I265" s="232"/>
      <c r="J265" s="233">
        <f>ROUND(I265*H265,2)</f>
        <v>0</v>
      </c>
      <c r="K265" s="229" t="s">
        <v>1</v>
      </c>
      <c r="L265" s="45"/>
      <c r="M265" s="234" t="s">
        <v>1</v>
      </c>
      <c r="N265" s="235" t="s">
        <v>43</v>
      </c>
      <c r="O265" s="92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172</v>
      </c>
      <c r="AT265" s="238" t="s">
        <v>167</v>
      </c>
      <c r="AU265" s="238" t="s">
        <v>87</v>
      </c>
      <c r="AY265" s="18" t="s">
        <v>165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85</v>
      </c>
      <c r="BK265" s="239">
        <f>ROUND(I265*H265,2)</f>
        <v>0</v>
      </c>
      <c r="BL265" s="18" t="s">
        <v>172</v>
      </c>
      <c r="BM265" s="238" t="s">
        <v>1078</v>
      </c>
    </row>
    <row r="266" s="12" customFormat="1" ht="22.8" customHeight="1">
      <c r="A266" s="12"/>
      <c r="B266" s="211"/>
      <c r="C266" s="212"/>
      <c r="D266" s="213" t="s">
        <v>77</v>
      </c>
      <c r="E266" s="225" t="s">
        <v>2089</v>
      </c>
      <c r="F266" s="225" t="s">
        <v>2090</v>
      </c>
      <c r="G266" s="212"/>
      <c r="H266" s="212"/>
      <c r="I266" s="215"/>
      <c r="J266" s="226">
        <f>BK266</f>
        <v>0</v>
      </c>
      <c r="K266" s="212"/>
      <c r="L266" s="217"/>
      <c r="M266" s="218"/>
      <c r="N266" s="219"/>
      <c r="O266" s="219"/>
      <c r="P266" s="220">
        <f>P267</f>
        <v>0</v>
      </c>
      <c r="Q266" s="219"/>
      <c r="R266" s="220">
        <f>R267</f>
        <v>0</v>
      </c>
      <c r="S266" s="219"/>
      <c r="T266" s="221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22" t="s">
        <v>85</v>
      </c>
      <c r="AT266" s="223" t="s">
        <v>77</v>
      </c>
      <c r="AU266" s="223" t="s">
        <v>85</v>
      </c>
      <c r="AY266" s="222" t="s">
        <v>165</v>
      </c>
      <c r="BK266" s="224">
        <f>BK267</f>
        <v>0</v>
      </c>
    </row>
    <row r="267" s="2" customFormat="1" ht="16.5" customHeight="1">
      <c r="A267" s="39"/>
      <c r="B267" s="40"/>
      <c r="C267" s="227" t="s">
        <v>689</v>
      </c>
      <c r="D267" s="227" t="s">
        <v>167</v>
      </c>
      <c r="E267" s="228" t="s">
        <v>2091</v>
      </c>
      <c r="F267" s="229" t="s">
        <v>2092</v>
      </c>
      <c r="G267" s="230" t="s">
        <v>302</v>
      </c>
      <c r="H267" s="231">
        <v>80</v>
      </c>
      <c r="I267" s="232"/>
      <c r="J267" s="233">
        <f>ROUND(I267*H267,2)</f>
        <v>0</v>
      </c>
      <c r="K267" s="229" t="s">
        <v>1</v>
      </c>
      <c r="L267" s="45"/>
      <c r="M267" s="234" t="s">
        <v>1</v>
      </c>
      <c r="N267" s="235" t="s">
        <v>43</v>
      </c>
      <c r="O267" s="92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8" t="s">
        <v>172</v>
      </c>
      <c r="AT267" s="238" t="s">
        <v>167</v>
      </c>
      <c r="AU267" s="238" t="s">
        <v>87</v>
      </c>
      <c r="AY267" s="18" t="s">
        <v>165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8" t="s">
        <v>85</v>
      </c>
      <c r="BK267" s="239">
        <f>ROUND(I267*H267,2)</f>
        <v>0</v>
      </c>
      <c r="BL267" s="18" t="s">
        <v>172</v>
      </c>
      <c r="BM267" s="238" t="s">
        <v>1091</v>
      </c>
    </row>
    <row r="268" s="12" customFormat="1" ht="22.8" customHeight="1">
      <c r="A268" s="12"/>
      <c r="B268" s="211"/>
      <c r="C268" s="212"/>
      <c r="D268" s="213" t="s">
        <v>77</v>
      </c>
      <c r="E268" s="225" t="s">
        <v>2093</v>
      </c>
      <c r="F268" s="225" t="s">
        <v>2094</v>
      </c>
      <c r="G268" s="212"/>
      <c r="H268" s="212"/>
      <c r="I268" s="215"/>
      <c r="J268" s="226">
        <f>BK268</f>
        <v>0</v>
      </c>
      <c r="K268" s="212"/>
      <c r="L268" s="217"/>
      <c r="M268" s="218"/>
      <c r="N268" s="219"/>
      <c r="O268" s="219"/>
      <c r="P268" s="220">
        <f>P269</f>
        <v>0</v>
      </c>
      <c r="Q268" s="219"/>
      <c r="R268" s="220">
        <f>R269</f>
        <v>0</v>
      </c>
      <c r="S268" s="219"/>
      <c r="T268" s="221">
        <f>T269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2" t="s">
        <v>85</v>
      </c>
      <c r="AT268" s="223" t="s">
        <v>77</v>
      </c>
      <c r="AU268" s="223" t="s">
        <v>85</v>
      </c>
      <c r="AY268" s="222" t="s">
        <v>165</v>
      </c>
      <c r="BK268" s="224">
        <f>BK269</f>
        <v>0</v>
      </c>
    </row>
    <row r="269" s="2" customFormat="1" ht="16.5" customHeight="1">
      <c r="A269" s="39"/>
      <c r="B269" s="40"/>
      <c r="C269" s="227" t="s">
        <v>693</v>
      </c>
      <c r="D269" s="227" t="s">
        <v>167</v>
      </c>
      <c r="E269" s="228" t="s">
        <v>2095</v>
      </c>
      <c r="F269" s="229" t="s">
        <v>2096</v>
      </c>
      <c r="G269" s="230" t="s">
        <v>1081</v>
      </c>
      <c r="H269" s="231">
        <v>3</v>
      </c>
      <c r="I269" s="232"/>
      <c r="J269" s="233">
        <f>ROUND(I269*H269,2)</f>
        <v>0</v>
      </c>
      <c r="K269" s="229" t="s">
        <v>1</v>
      </c>
      <c r="L269" s="45"/>
      <c r="M269" s="234" t="s">
        <v>1</v>
      </c>
      <c r="N269" s="235" t="s">
        <v>43</v>
      </c>
      <c r="O269" s="92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8" t="s">
        <v>172</v>
      </c>
      <c r="AT269" s="238" t="s">
        <v>167</v>
      </c>
      <c r="AU269" s="238" t="s">
        <v>87</v>
      </c>
      <c r="AY269" s="18" t="s">
        <v>165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8" t="s">
        <v>85</v>
      </c>
      <c r="BK269" s="239">
        <f>ROUND(I269*H269,2)</f>
        <v>0</v>
      </c>
      <c r="BL269" s="18" t="s">
        <v>172</v>
      </c>
      <c r="BM269" s="238" t="s">
        <v>1102</v>
      </c>
    </row>
    <row r="270" s="12" customFormat="1" ht="22.8" customHeight="1">
      <c r="A270" s="12"/>
      <c r="B270" s="211"/>
      <c r="C270" s="212"/>
      <c r="D270" s="213" t="s">
        <v>77</v>
      </c>
      <c r="E270" s="225" t="s">
        <v>2097</v>
      </c>
      <c r="F270" s="225" t="s">
        <v>2098</v>
      </c>
      <c r="G270" s="212"/>
      <c r="H270" s="212"/>
      <c r="I270" s="215"/>
      <c r="J270" s="226">
        <f>BK270</f>
        <v>0</v>
      </c>
      <c r="K270" s="212"/>
      <c r="L270" s="217"/>
      <c r="M270" s="218"/>
      <c r="N270" s="219"/>
      <c r="O270" s="219"/>
      <c r="P270" s="220">
        <f>SUM(P271:P273)</f>
        <v>0</v>
      </c>
      <c r="Q270" s="219"/>
      <c r="R270" s="220">
        <f>SUM(R271:R273)</f>
        <v>0</v>
      </c>
      <c r="S270" s="219"/>
      <c r="T270" s="221">
        <f>SUM(T271:T273)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22" t="s">
        <v>85</v>
      </c>
      <c r="AT270" s="223" t="s">
        <v>77</v>
      </c>
      <c r="AU270" s="223" t="s">
        <v>85</v>
      </c>
      <c r="AY270" s="222" t="s">
        <v>165</v>
      </c>
      <c r="BK270" s="224">
        <f>SUM(BK271:BK273)</f>
        <v>0</v>
      </c>
    </row>
    <row r="271" s="2" customFormat="1" ht="16.5" customHeight="1">
      <c r="A271" s="39"/>
      <c r="B271" s="40"/>
      <c r="C271" s="227" t="s">
        <v>699</v>
      </c>
      <c r="D271" s="227" t="s">
        <v>167</v>
      </c>
      <c r="E271" s="228" t="s">
        <v>2099</v>
      </c>
      <c r="F271" s="229" t="s">
        <v>2100</v>
      </c>
      <c r="G271" s="230" t="s">
        <v>1081</v>
      </c>
      <c r="H271" s="231">
        <v>14</v>
      </c>
      <c r="I271" s="232"/>
      <c r="J271" s="233">
        <f>ROUND(I271*H271,2)</f>
        <v>0</v>
      </c>
      <c r="K271" s="229" t="s">
        <v>1</v>
      </c>
      <c r="L271" s="45"/>
      <c r="M271" s="234" t="s">
        <v>1</v>
      </c>
      <c r="N271" s="235" t="s">
        <v>43</v>
      </c>
      <c r="O271" s="92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172</v>
      </c>
      <c r="AT271" s="238" t="s">
        <v>167</v>
      </c>
      <c r="AU271" s="238" t="s">
        <v>87</v>
      </c>
      <c r="AY271" s="18" t="s">
        <v>165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85</v>
      </c>
      <c r="BK271" s="239">
        <f>ROUND(I271*H271,2)</f>
        <v>0</v>
      </c>
      <c r="BL271" s="18" t="s">
        <v>172</v>
      </c>
      <c r="BM271" s="238" t="s">
        <v>1112</v>
      </c>
    </row>
    <row r="272" s="2" customFormat="1" ht="16.5" customHeight="1">
      <c r="A272" s="39"/>
      <c r="B272" s="40"/>
      <c r="C272" s="227" t="s">
        <v>704</v>
      </c>
      <c r="D272" s="227" t="s">
        <v>167</v>
      </c>
      <c r="E272" s="228" t="s">
        <v>2101</v>
      </c>
      <c r="F272" s="229" t="s">
        <v>2102</v>
      </c>
      <c r="G272" s="230" t="s">
        <v>1081</v>
      </c>
      <c r="H272" s="231">
        <v>8</v>
      </c>
      <c r="I272" s="232"/>
      <c r="J272" s="233">
        <f>ROUND(I272*H272,2)</f>
        <v>0</v>
      </c>
      <c r="K272" s="229" t="s">
        <v>1</v>
      </c>
      <c r="L272" s="45"/>
      <c r="M272" s="234" t="s">
        <v>1</v>
      </c>
      <c r="N272" s="235" t="s">
        <v>43</v>
      </c>
      <c r="O272" s="92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8" t="s">
        <v>172</v>
      </c>
      <c r="AT272" s="238" t="s">
        <v>167</v>
      </c>
      <c r="AU272" s="238" t="s">
        <v>87</v>
      </c>
      <c r="AY272" s="18" t="s">
        <v>165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8" t="s">
        <v>85</v>
      </c>
      <c r="BK272" s="239">
        <f>ROUND(I272*H272,2)</f>
        <v>0</v>
      </c>
      <c r="BL272" s="18" t="s">
        <v>172</v>
      </c>
      <c r="BM272" s="238" t="s">
        <v>1121</v>
      </c>
    </row>
    <row r="273" s="2" customFormat="1" ht="16.5" customHeight="1">
      <c r="A273" s="39"/>
      <c r="B273" s="40"/>
      <c r="C273" s="227" t="s">
        <v>708</v>
      </c>
      <c r="D273" s="227" t="s">
        <v>167</v>
      </c>
      <c r="E273" s="228" t="s">
        <v>2103</v>
      </c>
      <c r="F273" s="229" t="s">
        <v>2104</v>
      </c>
      <c r="G273" s="230" t="s">
        <v>1081</v>
      </c>
      <c r="H273" s="231">
        <v>2</v>
      </c>
      <c r="I273" s="232"/>
      <c r="J273" s="233">
        <f>ROUND(I273*H273,2)</f>
        <v>0</v>
      </c>
      <c r="K273" s="229" t="s">
        <v>1</v>
      </c>
      <c r="L273" s="45"/>
      <c r="M273" s="234" t="s">
        <v>1</v>
      </c>
      <c r="N273" s="235" t="s">
        <v>43</v>
      </c>
      <c r="O273" s="92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8" t="s">
        <v>172</v>
      </c>
      <c r="AT273" s="238" t="s">
        <v>167</v>
      </c>
      <c r="AU273" s="238" t="s">
        <v>87</v>
      </c>
      <c r="AY273" s="18" t="s">
        <v>165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8" t="s">
        <v>85</v>
      </c>
      <c r="BK273" s="239">
        <f>ROUND(I273*H273,2)</f>
        <v>0</v>
      </c>
      <c r="BL273" s="18" t="s">
        <v>172</v>
      </c>
      <c r="BM273" s="238" t="s">
        <v>1131</v>
      </c>
    </row>
    <row r="274" s="12" customFormat="1" ht="22.8" customHeight="1">
      <c r="A274" s="12"/>
      <c r="B274" s="211"/>
      <c r="C274" s="212"/>
      <c r="D274" s="213" t="s">
        <v>77</v>
      </c>
      <c r="E274" s="225" t="s">
        <v>2093</v>
      </c>
      <c r="F274" s="225" t="s">
        <v>2094</v>
      </c>
      <c r="G274" s="212"/>
      <c r="H274" s="212"/>
      <c r="I274" s="215"/>
      <c r="J274" s="226">
        <f>BK274</f>
        <v>0</v>
      </c>
      <c r="K274" s="212"/>
      <c r="L274" s="217"/>
      <c r="M274" s="218"/>
      <c r="N274" s="219"/>
      <c r="O274" s="219"/>
      <c r="P274" s="220">
        <f>SUM(P275:P281)</f>
        <v>0</v>
      </c>
      <c r="Q274" s="219"/>
      <c r="R274" s="220">
        <f>SUM(R275:R281)</f>
        <v>0</v>
      </c>
      <c r="S274" s="219"/>
      <c r="T274" s="221">
        <f>SUM(T275:T281)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2" t="s">
        <v>85</v>
      </c>
      <c r="AT274" s="223" t="s">
        <v>77</v>
      </c>
      <c r="AU274" s="223" t="s">
        <v>85</v>
      </c>
      <c r="AY274" s="222" t="s">
        <v>165</v>
      </c>
      <c r="BK274" s="224">
        <f>SUM(BK275:BK281)</f>
        <v>0</v>
      </c>
    </row>
    <row r="275" s="2" customFormat="1" ht="16.5" customHeight="1">
      <c r="A275" s="39"/>
      <c r="B275" s="40"/>
      <c r="C275" s="227" t="s">
        <v>713</v>
      </c>
      <c r="D275" s="227" t="s">
        <v>167</v>
      </c>
      <c r="E275" s="228" t="s">
        <v>2105</v>
      </c>
      <c r="F275" s="229" t="s">
        <v>2106</v>
      </c>
      <c r="G275" s="230" t="s">
        <v>1081</v>
      </c>
      <c r="H275" s="231">
        <v>8</v>
      </c>
      <c r="I275" s="232"/>
      <c r="J275" s="233">
        <f>ROUND(I275*H275,2)</f>
        <v>0</v>
      </c>
      <c r="K275" s="229" t="s">
        <v>1</v>
      </c>
      <c r="L275" s="45"/>
      <c r="M275" s="234" t="s">
        <v>1</v>
      </c>
      <c r="N275" s="235" t="s">
        <v>43</v>
      </c>
      <c r="O275" s="92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8" t="s">
        <v>172</v>
      </c>
      <c r="AT275" s="238" t="s">
        <v>167</v>
      </c>
      <c r="AU275" s="238" t="s">
        <v>87</v>
      </c>
      <c r="AY275" s="18" t="s">
        <v>165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8" t="s">
        <v>85</v>
      </c>
      <c r="BK275" s="239">
        <f>ROUND(I275*H275,2)</f>
        <v>0</v>
      </c>
      <c r="BL275" s="18" t="s">
        <v>172</v>
      </c>
      <c r="BM275" s="238" t="s">
        <v>1141</v>
      </c>
    </row>
    <row r="276" s="2" customFormat="1" ht="16.5" customHeight="1">
      <c r="A276" s="39"/>
      <c r="B276" s="40"/>
      <c r="C276" s="227" t="s">
        <v>719</v>
      </c>
      <c r="D276" s="227" t="s">
        <v>167</v>
      </c>
      <c r="E276" s="228" t="s">
        <v>2107</v>
      </c>
      <c r="F276" s="229" t="s">
        <v>2108</v>
      </c>
      <c r="G276" s="230" t="s">
        <v>1081</v>
      </c>
      <c r="H276" s="231">
        <v>8</v>
      </c>
      <c r="I276" s="232"/>
      <c r="J276" s="233">
        <f>ROUND(I276*H276,2)</f>
        <v>0</v>
      </c>
      <c r="K276" s="229" t="s">
        <v>1</v>
      </c>
      <c r="L276" s="45"/>
      <c r="M276" s="234" t="s">
        <v>1</v>
      </c>
      <c r="N276" s="235" t="s">
        <v>43</v>
      </c>
      <c r="O276" s="92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8" t="s">
        <v>172</v>
      </c>
      <c r="AT276" s="238" t="s">
        <v>167</v>
      </c>
      <c r="AU276" s="238" t="s">
        <v>87</v>
      </c>
      <c r="AY276" s="18" t="s">
        <v>165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8" t="s">
        <v>85</v>
      </c>
      <c r="BK276" s="239">
        <f>ROUND(I276*H276,2)</f>
        <v>0</v>
      </c>
      <c r="BL276" s="18" t="s">
        <v>172</v>
      </c>
      <c r="BM276" s="238" t="s">
        <v>1150</v>
      </c>
    </row>
    <row r="277" s="2" customFormat="1" ht="16.5" customHeight="1">
      <c r="A277" s="39"/>
      <c r="B277" s="40"/>
      <c r="C277" s="227" t="s">
        <v>725</v>
      </c>
      <c r="D277" s="227" t="s">
        <v>167</v>
      </c>
      <c r="E277" s="228" t="s">
        <v>2109</v>
      </c>
      <c r="F277" s="229" t="s">
        <v>2110</v>
      </c>
      <c r="G277" s="230" t="s">
        <v>1081</v>
      </c>
      <c r="H277" s="231">
        <v>6</v>
      </c>
      <c r="I277" s="232"/>
      <c r="J277" s="233">
        <f>ROUND(I277*H277,2)</f>
        <v>0</v>
      </c>
      <c r="K277" s="229" t="s">
        <v>1</v>
      </c>
      <c r="L277" s="45"/>
      <c r="M277" s="234" t="s">
        <v>1</v>
      </c>
      <c r="N277" s="235" t="s">
        <v>43</v>
      </c>
      <c r="O277" s="92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8" t="s">
        <v>172</v>
      </c>
      <c r="AT277" s="238" t="s">
        <v>167</v>
      </c>
      <c r="AU277" s="238" t="s">
        <v>87</v>
      </c>
      <c r="AY277" s="18" t="s">
        <v>165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8" t="s">
        <v>85</v>
      </c>
      <c r="BK277" s="239">
        <f>ROUND(I277*H277,2)</f>
        <v>0</v>
      </c>
      <c r="BL277" s="18" t="s">
        <v>172</v>
      </c>
      <c r="BM277" s="238" t="s">
        <v>1160</v>
      </c>
    </row>
    <row r="278" s="2" customFormat="1" ht="16.5" customHeight="1">
      <c r="A278" s="39"/>
      <c r="B278" s="40"/>
      <c r="C278" s="227" t="s">
        <v>730</v>
      </c>
      <c r="D278" s="227" t="s">
        <v>167</v>
      </c>
      <c r="E278" s="228" t="s">
        <v>2111</v>
      </c>
      <c r="F278" s="229" t="s">
        <v>2112</v>
      </c>
      <c r="G278" s="230" t="s">
        <v>1081</v>
      </c>
      <c r="H278" s="231">
        <v>6</v>
      </c>
      <c r="I278" s="232"/>
      <c r="J278" s="233">
        <f>ROUND(I278*H278,2)</f>
        <v>0</v>
      </c>
      <c r="K278" s="229" t="s">
        <v>1</v>
      </c>
      <c r="L278" s="45"/>
      <c r="M278" s="234" t="s">
        <v>1</v>
      </c>
      <c r="N278" s="235" t="s">
        <v>43</v>
      </c>
      <c r="O278" s="92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8" t="s">
        <v>172</v>
      </c>
      <c r="AT278" s="238" t="s">
        <v>167</v>
      </c>
      <c r="AU278" s="238" t="s">
        <v>87</v>
      </c>
      <c r="AY278" s="18" t="s">
        <v>165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8" t="s">
        <v>85</v>
      </c>
      <c r="BK278" s="239">
        <f>ROUND(I278*H278,2)</f>
        <v>0</v>
      </c>
      <c r="BL278" s="18" t="s">
        <v>172</v>
      </c>
      <c r="BM278" s="238" t="s">
        <v>1176</v>
      </c>
    </row>
    <row r="279" s="2" customFormat="1" ht="16.5" customHeight="1">
      <c r="A279" s="39"/>
      <c r="B279" s="40"/>
      <c r="C279" s="227" t="s">
        <v>736</v>
      </c>
      <c r="D279" s="227" t="s">
        <v>167</v>
      </c>
      <c r="E279" s="228" t="s">
        <v>2113</v>
      </c>
      <c r="F279" s="229" t="s">
        <v>2114</v>
      </c>
      <c r="G279" s="230" t="s">
        <v>1081</v>
      </c>
      <c r="H279" s="231">
        <v>2</v>
      </c>
      <c r="I279" s="232"/>
      <c r="J279" s="233">
        <f>ROUND(I279*H279,2)</f>
        <v>0</v>
      </c>
      <c r="K279" s="229" t="s">
        <v>1</v>
      </c>
      <c r="L279" s="45"/>
      <c r="M279" s="234" t="s">
        <v>1</v>
      </c>
      <c r="N279" s="235" t="s">
        <v>43</v>
      </c>
      <c r="O279" s="92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172</v>
      </c>
      <c r="AT279" s="238" t="s">
        <v>167</v>
      </c>
      <c r="AU279" s="238" t="s">
        <v>87</v>
      </c>
      <c r="AY279" s="18" t="s">
        <v>165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85</v>
      </c>
      <c r="BK279" s="239">
        <f>ROUND(I279*H279,2)</f>
        <v>0</v>
      </c>
      <c r="BL279" s="18" t="s">
        <v>172</v>
      </c>
      <c r="BM279" s="238" t="s">
        <v>1185</v>
      </c>
    </row>
    <row r="280" s="2" customFormat="1" ht="16.5" customHeight="1">
      <c r="A280" s="39"/>
      <c r="B280" s="40"/>
      <c r="C280" s="227" t="s">
        <v>744</v>
      </c>
      <c r="D280" s="227" t="s">
        <v>167</v>
      </c>
      <c r="E280" s="228" t="s">
        <v>2115</v>
      </c>
      <c r="F280" s="229" t="s">
        <v>2116</v>
      </c>
      <c r="G280" s="230" t="s">
        <v>1081</v>
      </c>
      <c r="H280" s="231">
        <v>2</v>
      </c>
      <c r="I280" s="232"/>
      <c r="J280" s="233">
        <f>ROUND(I280*H280,2)</f>
        <v>0</v>
      </c>
      <c r="K280" s="229" t="s">
        <v>1</v>
      </c>
      <c r="L280" s="45"/>
      <c r="M280" s="234" t="s">
        <v>1</v>
      </c>
      <c r="N280" s="235" t="s">
        <v>43</v>
      </c>
      <c r="O280" s="92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8" t="s">
        <v>172</v>
      </c>
      <c r="AT280" s="238" t="s">
        <v>167</v>
      </c>
      <c r="AU280" s="238" t="s">
        <v>87</v>
      </c>
      <c r="AY280" s="18" t="s">
        <v>165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8" t="s">
        <v>85</v>
      </c>
      <c r="BK280" s="239">
        <f>ROUND(I280*H280,2)</f>
        <v>0</v>
      </c>
      <c r="BL280" s="18" t="s">
        <v>172</v>
      </c>
      <c r="BM280" s="238" t="s">
        <v>1230</v>
      </c>
    </row>
    <row r="281" s="2" customFormat="1" ht="16.5" customHeight="1">
      <c r="A281" s="39"/>
      <c r="B281" s="40"/>
      <c r="C281" s="227" t="s">
        <v>752</v>
      </c>
      <c r="D281" s="227" t="s">
        <v>167</v>
      </c>
      <c r="E281" s="228" t="s">
        <v>2117</v>
      </c>
      <c r="F281" s="229" t="s">
        <v>2118</v>
      </c>
      <c r="G281" s="230" t="s">
        <v>1081</v>
      </c>
      <c r="H281" s="231">
        <v>2</v>
      </c>
      <c r="I281" s="232"/>
      <c r="J281" s="233">
        <f>ROUND(I281*H281,2)</f>
        <v>0</v>
      </c>
      <c r="K281" s="229" t="s">
        <v>1</v>
      </c>
      <c r="L281" s="45"/>
      <c r="M281" s="234" t="s">
        <v>1</v>
      </c>
      <c r="N281" s="235" t="s">
        <v>43</v>
      </c>
      <c r="O281" s="92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8" t="s">
        <v>172</v>
      </c>
      <c r="AT281" s="238" t="s">
        <v>167</v>
      </c>
      <c r="AU281" s="238" t="s">
        <v>87</v>
      </c>
      <c r="AY281" s="18" t="s">
        <v>165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8" t="s">
        <v>85</v>
      </c>
      <c r="BK281" s="239">
        <f>ROUND(I281*H281,2)</f>
        <v>0</v>
      </c>
      <c r="BL281" s="18" t="s">
        <v>172</v>
      </c>
      <c r="BM281" s="238" t="s">
        <v>1245</v>
      </c>
    </row>
    <row r="282" s="12" customFormat="1" ht="22.8" customHeight="1">
      <c r="A282" s="12"/>
      <c r="B282" s="211"/>
      <c r="C282" s="212"/>
      <c r="D282" s="213" t="s">
        <v>77</v>
      </c>
      <c r="E282" s="225" t="s">
        <v>2119</v>
      </c>
      <c r="F282" s="225" t="s">
        <v>2120</v>
      </c>
      <c r="G282" s="212"/>
      <c r="H282" s="212"/>
      <c r="I282" s="215"/>
      <c r="J282" s="226">
        <f>BK282</f>
        <v>0</v>
      </c>
      <c r="K282" s="212"/>
      <c r="L282" s="217"/>
      <c r="M282" s="218"/>
      <c r="N282" s="219"/>
      <c r="O282" s="219"/>
      <c r="P282" s="220">
        <f>P283</f>
        <v>0</v>
      </c>
      <c r="Q282" s="219"/>
      <c r="R282" s="220">
        <f>R283</f>
        <v>0</v>
      </c>
      <c r="S282" s="219"/>
      <c r="T282" s="221">
        <f>T283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22" t="s">
        <v>85</v>
      </c>
      <c r="AT282" s="223" t="s">
        <v>77</v>
      </c>
      <c r="AU282" s="223" t="s">
        <v>85</v>
      </c>
      <c r="AY282" s="222" t="s">
        <v>165</v>
      </c>
      <c r="BK282" s="224">
        <f>BK283</f>
        <v>0</v>
      </c>
    </row>
    <row r="283" s="2" customFormat="1" ht="16.5" customHeight="1">
      <c r="A283" s="39"/>
      <c r="B283" s="40"/>
      <c r="C283" s="227" t="s">
        <v>766</v>
      </c>
      <c r="D283" s="227" t="s">
        <v>167</v>
      </c>
      <c r="E283" s="228" t="s">
        <v>2121</v>
      </c>
      <c r="F283" s="229" t="s">
        <v>2122</v>
      </c>
      <c r="G283" s="230" t="s">
        <v>1081</v>
      </c>
      <c r="H283" s="231">
        <v>62</v>
      </c>
      <c r="I283" s="232"/>
      <c r="J283" s="233">
        <f>ROUND(I283*H283,2)</f>
        <v>0</v>
      </c>
      <c r="K283" s="229" t="s">
        <v>1</v>
      </c>
      <c r="L283" s="45"/>
      <c r="M283" s="234" t="s">
        <v>1</v>
      </c>
      <c r="N283" s="235" t="s">
        <v>43</v>
      </c>
      <c r="O283" s="92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8" t="s">
        <v>172</v>
      </c>
      <c r="AT283" s="238" t="s">
        <v>167</v>
      </c>
      <c r="AU283" s="238" t="s">
        <v>87</v>
      </c>
      <c r="AY283" s="18" t="s">
        <v>165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8" t="s">
        <v>85</v>
      </c>
      <c r="BK283" s="239">
        <f>ROUND(I283*H283,2)</f>
        <v>0</v>
      </c>
      <c r="BL283" s="18" t="s">
        <v>172</v>
      </c>
      <c r="BM283" s="238" t="s">
        <v>1266</v>
      </c>
    </row>
    <row r="284" s="12" customFormat="1" ht="22.8" customHeight="1">
      <c r="A284" s="12"/>
      <c r="B284" s="211"/>
      <c r="C284" s="212"/>
      <c r="D284" s="213" t="s">
        <v>77</v>
      </c>
      <c r="E284" s="225" t="s">
        <v>2123</v>
      </c>
      <c r="F284" s="225" t="s">
        <v>2124</v>
      </c>
      <c r="G284" s="212"/>
      <c r="H284" s="212"/>
      <c r="I284" s="215"/>
      <c r="J284" s="226">
        <f>BK284</f>
        <v>0</v>
      </c>
      <c r="K284" s="212"/>
      <c r="L284" s="217"/>
      <c r="M284" s="218"/>
      <c r="N284" s="219"/>
      <c r="O284" s="219"/>
      <c r="P284" s="220">
        <f>P285</f>
        <v>0</v>
      </c>
      <c r="Q284" s="219"/>
      <c r="R284" s="220">
        <f>R285</f>
        <v>0</v>
      </c>
      <c r="S284" s="219"/>
      <c r="T284" s="221">
        <f>T285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22" t="s">
        <v>85</v>
      </c>
      <c r="AT284" s="223" t="s">
        <v>77</v>
      </c>
      <c r="AU284" s="223" t="s">
        <v>85</v>
      </c>
      <c r="AY284" s="222" t="s">
        <v>165</v>
      </c>
      <c r="BK284" s="224">
        <f>BK285</f>
        <v>0</v>
      </c>
    </row>
    <row r="285" s="2" customFormat="1" ht="21.75" customHeight="1">
      <c r="A285" s="39"/>
      <c r="B285" s="40"/>
      <c r="C285" s="227" t="s">
        <v>773</v>
      </c>
      <c r="D285" s="227" t="s">
        <v>167</v>
      </c>
      <c r="E285" s="228" t="s">
        <v>2125</v>
      </c>
      <c r="F285" s="229" t="s">
        <v>2126</v>
      </c>
      <c r="G285" s="230" t="s">
        <v>1081</v>
      </c>
      <c r="H285" s="231">
        <v>200</v>
      </c>
      <c r="I285" s="232"/>
      <c r="J285" s="233">
        <f>ROUND(I285*H285,2)</f>
        <v>0</v>
      </c>
      <c r="K285" s="229" t="s">
        <v>1</v>
      </c>
      <c r="L285" s="45"/>
      <c r="M285" s="234" t="s">
        <v>1</v>
      </c>
      <c r="N285" s="235" t="s">
        <v>43</v>
      </c>
      <c r="O285" s="92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8" t="s">
        <v>172</v>
      </c>
      <c r="AT285" s="238" t="s">
        <v>167</v>
      </c>
      <c r="AU285" s="238" t="s">
        <v>87</v>
      </c>
      <c r="AY285" s="18" t="s">
        <v>165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8" t="s">
        <v>85</v>
      </c>
      <c r="BK285" s="239">
        <f>ROUND(I285*H285,2)</f>
        <v>0</v>
      </c>
      <c r="BL285" s="18" t="s">
        <v>172</v>
      </c>
      <c r="BM285" s="238" t="s">
        <v>1275</v>
      </c>
    </row>
    <row r="286" s="12" customFormat="1" ht="22.8" customHeight="1">
      <c r="A286" s="12"/>
      <c r="B286" s="211"/>
      <c r="C286" s="212"/>
      <c r="D286" s="213" t="s">
        <v>77</v>
      </c>
      <c r="E286" s="225" t="s">
        <v>2127</v>
      </c>
      <c r="F286" s="225" t="s">
        <v>2124</v>
      </c>
      <c r="G286" s="212"/>
      <c r="H286" s="212"/>
      <c r="I286" s="215"/>
      <c r="J286" s="226">
        <f>BK286</f>
        <v>0</v>
      </c>
      <c r="K286" s="212"/>
      <c r="L286" s="217"/>
      <c r="M286" s="218"/>
      <c r="N286" s="219"/>
      <c r="O286" s="219"/>
      <c r="P286" s="220">
        <f>P287</f>
        <v>0</v>
      </c>
      <c r="Q286" s="219"/>
      <c r="R286" s="220">
        <f>R287</f>
        <v>0</v>
      </c>
      <c r="S286" s="219"/>
      <c r="T286" s="221">
        <f>T287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22" t="s">
        <v>85</v>
      </c>
      <c r="AT286" s="223" t="s">
        <v>77</v>
      </c>
      <c r="AU286" s="223" t="s">
        <v>85</v>
      </c>
      <c r="AY286" s="222" t="s">
        <v>165</v>
      </c>
      <c r="BK286" s="224">
        <f>BK287</f>
        <v>0</v>
      </c>
    </row>
    <row r="287" s="2" customFormat="1" ht="21.75" customHeight="1">
      <c r="A287" s="39"/>
      <c r="B287" s="40"/>
      <c r="C287" s="227" t="s">
        <v>795</v>
      </c>
      <c r="D287" s="227" t="s">
        <v>167</v>
      </c>
      <c r="E287" s="228" t="s">
        <v>2128</v>
      </c>
      <c r="F287" s="229" t="s">
        <v>2129</v>
      </c>
      <c r="G287" s="230" t="s">
        <v>1081</v>
      </c>
      <c r="H287" s="231">
        <v>270</v>
      </c>
      <c r="I287" s="232"/>
      <c r="J287" s="233">
        <f>ROUND(I287*H287,2)</f>
        <v>0</v>
      </c>
      <c r="K287" s="229" t="s">
        <v>1</v>
      </c>
      <c r="L287" s="45"/>
      <c r="M287" s="234" t="s">
        <v>1</v>
      </c>
      <c r="N287" s="235" t="s">
        <v>43</v>
      </c>
      <c r="O287" s="92"/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7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8" t="s">
        <v>172</v>
      </c>
      <c r="AT287" s="238" t="s">
        <v>167</v>
      </c>
      <c r="AU287" s="238" t="s">
        <v>87</v>
      </c>
      <c r="AY287" s="18" t="s">
        <v>165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8" t="s">
        <v>85</v>
      </c>
      <c r="BK287" s="239">
        <f>ROUND(I287*H287,2)</f>
        <v>0</v>
      </c>
      <c r="BL287" s="18" t="s">
        <v>172</v>
      </c>
      <c r="BM287" s="238" t="s">
        <v>1463</v>
      </c>
    </row>
    <row r="288" s="12" customFormat="1" ht="22.8" customHeight="1">
      <c r="A288" s="12"/>
      <c r="B288" s="211"/>
      <c r="C288" s="212"/>
      <c r="D288" s="213" t="s">
        <v>77</v>
      </c>
      <c r="E288" s="225" t="s">
        <v>2123</v>
      </c>
      <c r="F288" s="225" t="s">
        <v>2124</v>
      </c>
      <c r="G288" s="212"/>
      <c r="H288" s="212"/>
      <c r="I288" s="215"/>
      <c r="J288" s="226">
        <f>BK288</f>
        <v>0</v>
      </c>
      <c r="K288" s="212"/>
      <c r="L288" s="217"/>
      <c r="M288" s="218"/>
      <c r="N288" s="219"/>
      <c r="O288" s="219"/>
      <c r="P288" s="220">
        <f>SUM(P289:P290)</f>
        <v>0</v>
      </c>
      <c r="Q288" s="219"/>
      <c r="R288" s="220">
        <f>SUM(R289:R290)</f>
        <v>0</v>
      </c>
      <c r="S288" s="219"/>
      <c r="T288" s="221">
        <f>SUM(T289:T290)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22" t="s">
        <v>85</v>
      </c>
      <c r="AT288" s="223" t="s">
        <v>77</v>
      </c>
      <c r="AU288" s="223" t="s">
        <v>85</v>
      </c>
      <c r="AY288" s="222" t="s">
        <v>165</v>
      </c>
      <c r="BK288" s="224">
        <f>SUM(BK289:BK290)</f>
        <v>0</v>
      </c>
    </row>
    <row r="289" s="2" customFormat="1" ht="16.5" customHeight="1">
      <c r="A289" s="39"/>
      <c r="B289" s="40"/>
      <c r="C289" s="227" t="s">
        <v>799</v>
      </c>
      <c r="D289" s="227" t="s">
        <v>167</v>
      </c>
      <c r="E289" s="228" t="s">
        <v>2130</v>
      </c>
      <c r="F289" s="229" t="s">
        <v>2131</v>
      </c>
      <c r="G289" s="230" t="s">
        <v>1081</v>
      </c>
      <c r="H289" s="231">
        <v>110</v>
      </c>
      <c r="I289" s="232"/>
      <c r="J289" s="233">
        <f>ROUND(I289*H289,2)</f>
        <v>0</v>
      </c>
      <c r="K289" s="229" t="s">
        <v>1</v>
      </c>
      <c r="L289" s="45"/>
      <c r="M289" s="234" t="s">
        <v>1</v>
      </c>
      <c r="N289" s="235" t="s">
        <v>43</v>
      </c>
      <c r="O289" s="92"/>
      <c r="P289" s="236">
        <f>O289*H289</f>
        <v>0</v>
      </c>
      <c r="Q289" s="236">
        <v>0</v>
      </c>
      <c r="R289" s="236">
        <f>Q289*H289</f>
        <v>0</v>
      </c>
      <c r="S289" s="236">
        <v>0</v>
      </c>
      <c r="T289" s="23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8" t="s">
        <v>172</v>
      </c>
      <c r="AT289" s="238" t="s">
        <v>167</v>
      </c>
      <c r="AU289" s="238" t="s">
        <v>87</v>
      </c>
      <c r="AY289" s="18" t="s">
        <v>165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8" t="s">
        <v>85</v>
      </c>
      <c r="BK289" s="239">
        <f>ROUND(I289*H289,2)</f>
        <v>0</v>
      </c>
      <c r="BL289" s="18" t="s">
        <v>172</v>
      </c>
      <c r="BM289" s="238" t="s">
        <v>1466</v>
      </c>
    </row>
    <row r="290" s="2" customFormat="1" ht="16.5" customHeight="1">
      <c r="A290" s="39"/>
      <c r="B290" s="40"/>
      <c r="C290" s="227" t="s">
        <v>804</v>
      </c>
      <c r="D290" s="227" t="s">
        <v>167</v>
      </c>
      <c r="E290" s="228" t="s">
        <v>2132</v>
      </c>
      <c r="F290" s="229" t="s">
        <v>2133</v>
      </c>
      <c r="G290" s="230" t="s">
        <v>1081</v>
      </c>
      <c r="H290" s="231">
        <v>60</v>
      </c>
      <c r="I290" s="232"/>
      <c r="J290" s="233">
        <f>ROUND(I290*H290,2)</f>
        <v>0</v>
      </c>
      <c r="K290" s="229" t="s">
        <v>1</v>
      </c>
      <c r="L290" s="45"/>
      <c r="M290" s="234" t="s">
        <v>1</v>
      </c>
      <c r="N290" s="235" t="s">
        <v>43</v>
      </c>
      <c r="O290" s="92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8" t="s">
        <v>172</v>
      </c>
      <c r="AT290" s="238" t="s">
        <v>167</v>
      </c>
      <c r="AU290" s="238" t="s">
        <v>87</v>
      </c>
      <c r="AY290" s="18" t="s">
        <v>165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8" t="s">
        <v>85</v>
      </c>
      <c r="BK290" s="239">
        <f>ROUND(I290*H290,2)</f>
        <v>0</v>
      </c>
      <c r="BL290" s="18" t="s">
        <v>172</v>
      </c>
      <c r="BM290" s="238" t="s">
        <v>1469</v>
      </c>
    </row>
    <row r="291" s="12" customFormat="1" ht="22.8" customHeight="1">
      <c r="A291" s="12"/>
      <c r="B291" s="211"/>
      <c r="C291" s="212"/>
      <c r="D291" s="213" t="s">
        <v>77</v>
      </c>
      <c r="E291" s="225" t="s">
        <v>2134</v>
      </c>
      <c r="F291" s="225" t="s">
        <v>2135</v>
      </c>
      <c r="G291" s="212"/>
      <c r="H291" s="212"/>
      <c r="I291" s="215"/>
      <c r="J291" s="226">
        <f>BK291</f>
        <v>0</v>
      </c>
      <c r="K291" s="212"/>
      <c r="L291" s="217"/>
      <c r="M291" s="218"/>
      <c r="N291" s="219"/>
      <c r="O291" s="219"/>
      <c r="P291" s="220">
        <f>SUM(P292:P299)</f>
        <v>0</v>
      </c>
      <c r="Q291" s="219"/>
      <c r="R291" s="220">
        <f>SUM(R292:R299)</f>
        <v>0</v>
      </c>
      <c r="S291" s="219"/>
      <c r="T291" s="221">
        <f>SUM(T292:T299)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22" t="s">
        <v>85</v>
      </c>
      <c r="AT291" s="223" t="s">
        <v>77</v>
      </c>
      <c r="AU291" s="223" t="s">
        <v>85</v>
      </c>
      <c r="AY291" s="222" t="s">
        <v>165</v>
      </c>
      <c r="BK291" s="224">
        <f>SUM(BK292:BK299)</f>
        <v>0</v>
      </c>
    </row>
    <row r="292" s="2" customFormat="1" ht="16.5" customHeight="1">
      <c r="A292" s="39"/>
      <c r="B292" s="40"/>
      <c r="C292" s="227" t="s">
        <v>811</v>
      </c>
      <c r="D292" s="227" t="s">
        <v>167</v>
      </c>
      <c r="E292" s="228" t="s">
        <v>2136</v>
      </c>
      <c r="F292" s="229" t="s">
        <v>2137</v>
      </c>
      <c r="G292" s="230" t="s">
        <v>1081</v>
      </c>
      <c r="H292" s="231">
        <v>60</v>
      </c>
      <c r="I292" s="232"/>
      <c r="J292" s="233">
        <f>ROUND(I292*H292,2)</f>
        <v>0</v>
      </c>
      <c r="K292" s="229" t="s">
        <v>1</v>
      </c>
      <c r="L292" s="45"/>
      <c r="M292" s="234" t="s">
        <v>1</v>
      </c>
      <c r="N292" s="235" t="s">
        <v>43</v>
      </c>
      <c r="O292" s="92"/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8" t="s">
        <v>172</v>
      </c>
      <c r="AT292" s="238" t="s">
        <v>167</v>
      </c>
      <c r="AU292" s="238" t="s">
        <v>87</v>
      </c>
      <c r="AY292" s="18" t="s">
        <v>165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8" t="s">
        <v>85</v>
      </c>
      <c r="BK292" s="239">
        <f>ROUND(I292*H292,2)</f>
        <v>0</v>
      </c>
      <c r="BL292" s="18" t="s">
        <v>172</v>
      </c>
      <c r="BM292" s="238" t="s">
        <v>1472</v>
      </c>
    </row>
    <row r="293" s="2" customFormat="1" ht="16.5" customHeight="1">
      <c r="A293" s="39"/>
      <c r="B293" s="40"/>
      <c r="C293" s="227" t="s">
        <v>816</v>
      </c>
      <c r="D293" s="227" t="s">
        <v>167</v>
      </c>
      <c r="E293" s="228" t="s">
        <v>2138</v>
      </c>
      <c r="F293" s="229" t="s">
        <v>2139</v>
      </c>
      <c r="G293" s="230" t="s">
        <v>1081</v>
      </c>
      <c r="H293" s="231">
        <v>16</v>
      </c>
      <c r="I293" s="232"/>
      <c r="J293" s="233">
        <f>ROUND(I293*H293,2)</f>
        <v>0</v>
      </c>
      <c r="K293" s="229" t="s">
        <v>1</v>
      </c>
      <c r="L293" s="45"/>
      <c r="M293" s="234" t="s">
        <v>1</v>
      </c>
      <c r="N293" s="235" t="s">
        <v>43</v>
      </c>
      <c r="O293" s="92"/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8" t="s">
        <v>172</v>
      </c>
      <c r="AT293" s="238" t="s">
        <v>167</v>
      </c>
      <c r="AU293" s="238" t="s">
        <v>87</v>
      </c>
      <c r="AY293" s="18" t="s">
        <v>165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8" t="s">
        <v>85</v>
      </c>
      <c r="BK293" s="239">
        <f>ROUND(I293*H293,2)</f>
        <v>0</v>
      </c>
      <c r="BL293" s="18" t="s">
        <v>172</v>
      </c>
      <c r="BM293" s="238" t="s">
        <v>1475</v>
      </c>
    </row>
    <row r="294" s="2" customFormat="1" ht="16.5" customHeight="1">
      <c r="A294" s="39"/>
      <c r="B294" s="40"/>
      <c r="C294" s="227" t="s">
        <v>820</v>
      </c>
      <c r="D294" s="227" t="s">
        <v>167</v>
      </c>
      <c r="E294" s="228" t="s">
        <v>2140</v>
      </c>
      <c r="F294" s="229" t="s">
        <v>2141</v>
      </c>
      <c r="G294" s="230" t="s">
        <v>1081</v>
      </c>
      <c r="H294" s="231">
        <v>70</v>
      </c>
      <c r="I294" s="232"/>
      <c r="J294" s="233">
        <f>ROUND(I294*H294,2)</f>
        <v>0</v>
      </c>
      <c r="K294" s="229" t="s">
        <v>1</v>
      </c>
      <c r="L294" s="45"/>
      <c r="M294" s="234" t="s">
        <v>1</v>
      </c>
      <c r="N294" s="235" t="s">
        <v>43</v>
      </c>
      <c r="O294" s="92"/>
      <c r="P294" s="236">
        <f>O294*H294</f>
        <v>0</v>
      </c>
      <c r="Q294" s="236">
        <v>0</v>
      </c>
      <c r="R294" s="236">
        <f>Q294*H294</f>
        <v>0</v>
      </c>
      <c r="S294" s="236">
        <v>0</v>
      </c>
      <c r="T294" s="23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8" t="s">
        <v>172</v>
      </c>
      <c r="AT294" s="238" t="s">
        <v>167</v>
      </c>
      <c r="AU294" s="238" t="s">
        <v>87</v>
      </c>
      <c r="AY294" s="18" t="s">
        <v>165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8" t="s">
        <v>85</v>
      </c>
      <c r="BK294" s="239">
        <f>ROUND(I294*H294,2)</f>
        <v>0</v>
      </c>
      <c r="BL294" s="18" t="s">
        <v>172</v>
      </c>
      <c r="BM294" s="238" t="s">
        <v>1480</v>
      </c>
    </row>
    <row r="295" s="2" customFormat="1" ht="16.5" customHeight="1">
      <c r="A295" s="39"/>
      <c r="B295" s="40"/>
      <c r="C295" s="227" t="s">
        <v>824</v>
      </c>
      <c r="D295" s="227" t="s">
        <v>167</v>
      </c>
      <c r="E295" s="228" t="s">
        <v>2142</v>
      </c>
      <c r="F295" s="229" t="s">
        <v>2143</v>
      </c>
      <c r="G295" s="230" t="s">
        <v>1081</v>
      </c>
      <c r="H295" s="231">
        <v>14</v>
      </c>
      <c r="I295" s="232"/>
      <c r="J295" s="233">
        <f>ROUND(I295*H295,2)</f>
        <v>0</v>
      </c>
      <c r="K295" s="229" t="s">
        <v>1</v>
      </c>
      <c r="L295" s="45"/>
      <c r="M295" s="234" t="s">
        <v>1</v>
      </c>
      <c r="N295" s="235" t="s">
        <v>43</v>
      </c>
      <c r="O295" s="92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8" t="s">
        <v>172</v>
      </c>
      <c r="AT295" s="238" t="s">
        <v>167</v>
      </c>
      <c r="AU295" s="238" t="s">
        <v>87</v>
      </c>
      <c r="AY295" s="18" t="s">
        <v>165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8" t="s">
        <v>85</v>
      </c>
      <c r="BK295" s="239">
        <f>ROUND(I295*H295,2)</f>
        <v>0</v>
      </c>
      <c r="BL295" s="18" t="s">
        <v>172</v>
      </c>
      <c r="BM295" s="238" t="s">
        <v>1483</v>
      </c>
    </row>
    <row r="296" s="2" customFormat="1" ht="16.5" customHeight="1">
      <c r="A296" s="39"/>
      <c r="B296" s="40"/>
      <c r="C296" s="227" t="s">
        <v>829</v>
      </c>
      <c r="D296" s="227" t="s">
        <v>167</v>
      </c>
      <c r="E296" s="228" t="s">
        <v>2144</v>
      </c>
      <c r="F296" s="229" t="s">
        <v>2145</v>
      </c>
      <c r="G296" s="230" t="s">
        <v>1081</v>
      </c>
      <c r="H296" s="231">
        <v>4</v>
      </c>
      <c r="I296" s="232"/>
      <c r="J296" s="233">
        <f>ROUND(I296*H296,2)</f>
        <v>0</v>
      </c>
      <c r="K296" s="229" t="s">
        <v>1</v>
      </c>
      <c r="L296" s="45"/>
      <c r="M296" s="234" t="s">
        <v>1</v>
      </c>
      <c r="N296" s="235" t="s">
        <v>43</v>
      </c>
      <c r="O296" s="92"/>
      <c r="P296" s="236">
        <f>O296*H296</f>
        <v>0</v>
      </c>
      <c r="Q296" s="236">
        <v>0</v>
      </c>
      <c r="R296" s="236">
        <f>Q296*H296</f>
        <v>0</v>
      </c>
      <c r="S296" s="236">
        <v>0</v>
      </c>
      <c r="T296" s="237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8" t="s">
        <v>172</v>
      </c>
      <c r="AT296" s="238" t="s">
        <v>167</v>
      </c>
      <c r="AU296" s="238" t="s">
        <v>87</v>
      </c>
      <c r="AY296" s="18" t="s">
        <v>165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8" t="s">
        <v>85</v>
      </c>
      <c r="BK296" s="239">
        <f>ROUND(I296*H296,2)</f>
        <v>0</v>
      </c>
      <c r="BL296" s="18" t="s">
        <v>172</v>
      </c>
      <c r="BM296" s="238" t="s">
        <v>1486</v>
      </c>
    </row>
    <row r="297" s="2" customFormat="1" ht="16.5" customHeight="1">
      <c r="A297" s="39"/>
      <c r="B297" s="40"/>
      <c r="C297" s="227" t="s">
        <v>833</v>
      </c>
      <c r="D297" s="227" t="s">
        <v>167</v>
      </c>
      <c r="E297" s="228" t="s">
        <v>2146</v>
      </c>
      <c r="F297" s="229" t="s">
        <v>2147</v>
      </c>
      <c r="G297" s="230" t="s">
        <v>1081</v>
      </c>
      <c r="H297" s="231">
        <v>210</v>
      </c>
      <c r="I297" s="232"/>
      <c r="J297" s="233">
        <f>ROUND(I297*H297,2)</f>
        <v>0</v>
      </c>
      <c r="K297" s="229" t="s">
        <v>1</v>
      </c>
      <c r="L297" s="45"/>
      <c r="M297" s="234" t="s">
        <v>1</v>
      </c>
      <c r="N297" s="235" t="s">
        <v>43</v>
      </c>
      <c r="O297" s="92"/>
      <c r="P297" s="236">
        <f>O297*H297</f>
        <v>0</v>
      </c>
      <c r="Q297" s="236">
        <v>0</v>
      </c>
      <c r="R297" s="236">
        <f>Q297*H297</f>
        <v>0</v>
      </c>
      <c r="S297" s="236">
        <v>0</v>
      </c>
      <c r="T297" s="23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8" t="s">
        <v>172</v>
      </c>
      <c r="AT297" s="238" t="s">
        <v>167</v>
      </c>
      <c r="AU297" s="238" t="s">
        <v>87</v>
      </c>
      <c r="AY297" s="18" t="s">
        <v>165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8" t="s">
        <v>85</v>
      </c>
      <c r="BK297" s="239">
        <f>ROUND(I297*H297,2)</f>
        <v>0</v>
      </c>
      <c r="BL297" s="18" t="s">
        <v>172</v>
      </c>
      <c r="BM297" s="238" t="s">
        <v>1489</v>
      </c>
    </row>
    <row r="298" s="2" customFormat="1" ht="16.5" customHeight="1">
      <c r="A298" s="39"/>
      <c r="B298" s="40"/>
      <c r="C298" s="227" t="s">
        <v>839</v>
      </c>
      <c r="D298" s="227" t="s">
        <v>167</v>
      </c>
      <c r="E298" s="228" t="s">
        <v>2148</v>
      </c>
      <c r="F298" s="229" t="s">
        <v>2149</v>
      </c>
      <c r="G298" s="230" t="s">
        <v>1081</v>
      </c>
      <c r="H298" s="231">
        <v>40</v>
      </c>
      <c r="I298" s="232"/>
      <c r="J298" s="233">
        <f>ROUND(I298*H298,2)</f>
        <v>0</v>
      </c>
      <c r="K298" s="229" t="s">
        <v>1</v>
      </c>
      <c r="L298" s="45"/>
      <c r="M298" s="234" t="s">
        <v>1</v>
      </c>
      <c r="N298" s="235" t="s">
        <v>43</v>
      </c>
      <c r="O298" s="92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8" t="s">
        <v>172</v>
      </c>
      <c r="AT298" s="238" t="s">
        <v>167</v>
      </c>
      <c r="AU298" s="238" t="s">
        <v>87</v>
      </c>
      <c r="AY298" s="18" t="s">
        <v>165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8" t="s">
        <v>85</v>
      </c>
      <c r="BK298" s="239">
        <f>ROUND(I298*H298,2)</f>
        <v>0</v>
      </c>
      <c r="BL298" s="18" t="s">
        <v>172</v>
      </c>
      <c r="BM298" s="238" t="s">
        <v>1492</v>
      </c>
    </row>
    <row r="299" s="2" customFormat="1" ht="16.5" customHeight="1">
      <c r="A299" s="39"/>
      <c r="B299" s="40"/>
      <c r="C299" s="227" t="s">
        <v>844</v>
      </c>
      <c r="D299" s="227" t="s">
        <v>167</v>
      </c>
      <c r="E299" s="228" t="s">
        <v>2150</v>
      </c>
      <c r="F299" s="229" t="s">
        <v>2151</v>
      </c>
      <c r="G299" s="230" t="s">
        <v>1081</v>
      </c>
      <c r="H299" s="231">
        <v>24</v>
      </c>
      <c r="I299" s="232"/>
      <c r="J299" s="233">
        <f>ROUND(I299*H299,2)</f>
        <v>0</v>
      </c>
      <c r="K299" s="229" t="s">
        <v>1</v>
      </c>
      <c r="L299" s="45"/>
      <c r="M299" s="234" t="s">
        <v>1</v>
      </c>
      <c r="N299" s="235" t="s">
        <v>43</v>
      </c>
      <c r="O299" s="92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8" t="s">
        <v>172</v>
      </c>
      <c r="AT299" s="238" t="s">
        <v>167</v>
      </c>
      <c r="AU299" s="238" t="s">
        <v>87</v>
      </c>
      <c r="AY299" s="18" t="s">
        <v>165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8" t="s">
        <v>85</v>
      </c>
      <c r="BK299" s="239">
        <f>ROUND(I299*H299,2)</f>
        <v>0</v>
      </c>
      <c r="BL299" s="18" t="s">
        <v>172</v>
      </c>
      <c r="BM299" s="238" t="s">
        <v>1495</v>
      </c>
    </row>
    <row r="300" s="12" customFormat="1" ht="22.8" customHeight="1">
      <c r="A300" s="12"/>
      <c r="B300" s="211"/>
      <c r="C300" s="212"/>
      <c r="D300" s="213" t="s">
        <v>77</v>
      </c>
      <c r="E300" s="225" t="s">
        <v>2152</v>
      </c>
      <c r="F300" s="225" t="s">
        <v>2153</v>
      </c>
      <c r="G300" s="212"/>
      <c r="H300" s="212"/>
      <c r="I300" s="215"/>
      <c r="J300" s="226">
        <f>BK300</f>
        <v>0</v>
      </c>
      <c r="K300" s="212"/>
      <c r="L300" s="217"/>
      <c r="M300" s="218"/>
      <c r="N300" s="219"/>
      <c r="O300" s="219"/>
      <c r="P300" s="220">
        <f>SUM(P301:P302)</f>
        <v>0</v>
      </c>
      <c r="Q300" s="219"/>
      <c r="R300" s="220">
        <f>SUM(R301:R302)</f>
        <v>0</v>
      </c>
      <c r="S300" s="219"/>
      <c r="T300" s="221">
        <f>SUM(T301:T302)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22" t="s">
        <v>85</v>
      </c>
      <c r="AT300" s="223" t="s">
        <v>77</v>
      </c>
      <c r="AU300" s="223" t="s">
        <v>85</v>
      </c>
      <c r="AY300" s="222" t="s">
        <v>165</v>
      </c>
      <c r="BK300" s="224">
        <f>SUM(BK301:BK302)</f>
        <v>0</v>
      </c>
    </row>
    <row r="301" s="2" customFormat="1" ht="16.5" customHeight="1">
      <c r="A301" s="39"/>
      <c r="B301" s="40"/>
      <c r="C301" s="227" t="s">
        <v>849</v>
      </c>
      <c r="D301" s="227" t="s">
        <v>167</v>
      </c>
      <c r="E301" s="228" t="s">
        <v>2154</v>
      </c>
      <c r="F301" s="229" t="s">
        <v>2155</v>
      </c>
      <c r="G301" s="230" t="s">
        <v>1081</v>
      </c>
      <c r="H301" s="231">
        <v>32</v>
      </c>
      <c r="I301" s="232"/>
      <c r="J301" s="233">
        <f>ROUND(I301*H301,2)</f>
        <v>0</v>
      </c>
      <c r="K301" s="229" t="s">
        <v>1</v>
      </c>
      <c r="L301" s="45"/>
      <c r="M301" s="234" t="s">
        <v>1</v>
      </c>
      <c r="N301" s="235" t="s">
        <v>43</v>
      </c>
      <c r="O301" s="92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8" t="s">
        <v>172</v>
      </c>
      <c r="AT301" s="238" t="s">
        <v>167</v>
      </c>
      <c r="AU301" s="238" t="s">
        <v>87</v>
      </c>
      <c r="AY301" s="18" t="s">
        <v>165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8" t="s">
        <v>85</v>
      </c>
      <c r="BK301" s="239">
        <f>ROUND(I301*H301,2)</f>
        <v>0</v>
      </c>
      <c r="BL301" s="18" t="s">
        <v>172</v>
      </c>
      <c r="BM301" s="238" t="s">
        <v>1498</v>
      </c>
    </row>
    <row r="302" s="2" customFormat="1" ht="16.5" customHeight="1">
      <c r="A302" s="39"/>
      <c r="B302" s="40"/>
      <c r="C302" s="227" t="s">
        <v>854</v>
      </c>
      <c r="D302" s="227" t="s">
        <v>167</v>
      </c>
      <c r="E302" s="228" t="s">
        <v>2156</v>
      </c>
      <c r="F302" s="229" t="s">
        <v>2157</v>
      </c>
      <c r="G302" s="230" t="s">
        <v>1081</v>
      </c>
      <c r="H302" s="231">
        <v>32</v>
      </c>
      <c r="I302" s="232"/>
      <c r="J302" s="233">
        <f>ROUND(I302*H302,2)</f>
        <v>0</v>
      </c>
      <c r="K302" s="229" t="s">
        <v>1</v>
      </c>
      <c r="L302" s="45"/>
      <c r="M302" s="234" t="s">
        <v>1</v>
      </c>
      <c r="N302" s="235" t="s">
        <v>43</v>
      </c>
      <c r="O302" s="92"/>
      <c r="P302" s="236">
        <f>O302*H302</f>
        <v>0</v>
      </c>
      <c r="Q302" s="236">
        <v>0</v>
      </c>
      <c r="R302" s="236">
        <f>Q302*H302</f>
        <v>0</v>
      </c>
      <c r="S302" s="236">
        <v>0</v>
      </c>
      <c r="T302" s="237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8" t="s">
        <v>172</v>
      </c>
      <c r="AT302" s="238" t="s">
        <v>167</v>
      </c>
      <c r="AU302" s="238" t="s">
        <v>87</v>
      </c>
      <c r="AY302" s="18" t="s">
        <v>165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8" t="s">
        <v>85</v>
      </c>
      <c r="BK302" s="239">
        <f>ROUND(I302*H302,2)</f>
        <v>0</v>
      </c>
      <c r="BL302" s="18" t="s">
        <v>172</v>
      </c>
      <c r="BM302" s="238" t="s">
        <v>1501</v>
      </c>
    </row>
    <row r="303" s="12" customFormat="1" ht="22.8" customHeight="1">
      <c r="A303" s="12"/>
      <c r="B303" s="211"/>
      <c r="C303" s="212"/>
      <c r="D303" s="213" t="s">
        <v>77</v>
      </c>
      <c r="E303" s="225" t="s">
        <v>2158</v>
      </c>
      <c r="F303" s="225" t="s">
        <v>2159</v>
      </c>
      <c r="G303" s="212"/>
      <c r="H303" s="212"/>
      <c r="I303" s="215"/>
      <c r="J303" s="226">
        <f>BK303</f>
        <v>0</v>
      </c>
      <c r="K303" s="212"/>
      <c r="L303" s="217"/>
      <c r="M303" s="218"/>
      <c r="N303" s="219"/>
      <c r="O303" s="219"/>
      <c r="P303" s="220">
        <f>SUM(P304:P305)</f>
        <v>0</v>
      </c>
      <c r="Q303" s="219"/>
      <c r="R303" s="220">
        <f>SUM(R304:R305)</f>
        <v>0</v>
      </c>
      <c r="S303" s="219"/>
      <c r="T303" s="221">
        <f>SUM(T304:T305)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22" t="s">
        <v>85</v>
      </c>
      <c r="AT303" s="223" t="s">
        <v>77</v>
      </c>
      <c r="AU303" s="223" t="s">
        <v>85</v>
      </c>
      <c r="AY303" s="222" t="s">
        <v>165</v>
      </c>
      <c r="BK303" s="224">
        <f>SUM(BK304:BK305)</f>
        <v>0</v>
      </c>
    </row>
    <row r="304" s="2" customFormat="1" ht="16.5" customHeight="1">
      <c r="A304" s="39"/>
      <c r="B304" s="40"/>
      <c r="C304" s="227" t="s">
        <v>858</v>
      </c>
      <c r="D304" s="227" t="s">
        <v>167</v>
      </c>
      <c r="E304" s="228" t="s">
        <v>2160</v>
      </c>
      <c r="F304" s="229" t="s">
        <v>2161</v>
      </c>
      <c r="G304" s="230" t="s">
        <v>1081</v>
      </c>
      <c r="H304" s="231">
        <v>32</v>
      </c>
      <c r="I304" s="232"/>
      <c r="J304" s="233">
        <f>ROUND(I304*H304,2)</f>
        <v>0</v>
      </c>
      <c r="K304" s="229" t="s">
        <v>1</v>
      </c>
      <c r="L304" s="45"/>
      <c r="M304" s="234" t="s">
        <v>1</v>
      </c>
      <c r="N304" s="235" t="s">
        <v>43</v>
      </c>
      <c r="O304" s="92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8" t="s">
        <v>172</v>
      </c>
      <c r="AT304" s="238" t="s">
        <v>167</v>
      </c>
      <c r="AU304" s="238" t="s">
        <v>87</v>
      </c>
      <c r="AY304" s="18" t="s">
        <v>165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8" t="s">
        <v>85</v>
      </c>
      <c r="BK304" s="239">
        <f>ROUND(I304*H304,2)</f>
        <v>0</v>
      </c>
      <c r="BL304" s="18" t="s">
        <v>172</v>
      </c>
      <c r="BM304" s="238" t="s">
        <v>1504</v>
      </c>
    </row>
    <row r="305" s="2" customFormat="1" ht="21.75" customHeight="1">
      <c r="A305" s="39"/>
      <c r="B305" s="40"/>
      <c r="C305" s="227" t="s">
        <v>863</v>
      </c>
      <c r="D305" s="227" t="s">
        <v>167</v>
      </c>
      <c r="E305" s="228" t="s">
        <v>2162</v>
      </c>
      <c r="F305" s="229" t="s">
        <v>2163</v>
      </c>
      <c r="G305" s="230" t="s">
        <v>1081</v>
      </c>
      <c r="H305" s="231">
        <v>64</v>
      </c>
      <c r="I305" s="232"/>
      <c r="J305" s="233">
        <f>ROUND(I305*H305,2)</f>
        <v>0</v>
      </c>
      <c r="K305" s="229" t="s">
        <v>1</v>
      </c>
      <c r="L305" s="45"/>
      <c r="M305" s="234" t="s">
        <v>1</v>
      </c>
      <c r="N305" s="235" t="s">
        <v>43</v>
      </c>
      <c r="O305" s="92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8" t="s">
        <v>172</v>
      </c>
      <c r="AT305" s="238" t="s">
        <v>167</v>
      </c>
      <c r="AU305" s="238" t="s">
        <v>87</v>
      </c>
      <c r="AY305" s="18" t="s">
        <v>165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8" t="s">
        <v>85</v>
      </c>
      <c r="BK305" s="239">
        <f>ROUND(I305*H305,2)</f>
        <v>0</v>
      </c>
      <c r="BL305" s="18" t="s">
        <v>172</v>
      </c>
      <c r="BM305" s="238" t="s">
        <v>1507</v>
      </c>
    </row>
    <row r="306" s="12" customFormat="1" ht="22.8" customHeight="1">
      <c r="A306" s="12"/>
      <c r="B306" s="211"/>
      <c r="C306" s="212"/>
      <c r="D306" s="213" t="s">
        <v>77</v>
      </c>
      <c r="E306" s="225" t="s">
        <v>2164</v>
      </c>
      <c r="F306" s="225" t="s">
        <v>2165</v>
      </c>
      <c r="G306" s="212"/>
      <c r="H306" s="212"/>
      <c r="I306" s="215"/>
      <c r="J306" s="226">
        <f>BK306</f>
        <v>0</v>
      </c>
      <c r="K306" s="212"/>
      <c r="L306" s="217"/>
      <c r="M306" s="218"/>
      <c r="N306" s="219"/>
      <c r="O306" s="219"/>
      <c r="P306" s="220">
        <f>P307</f>
        <v>0</v>
      </c>
      <c r="Q306" s="219"/>
      <c r="R306" s="220">
        <f>R307</f>
        <v>0</v>
      </c>
      <c r="S306" s="219"/>
      <c r="T306" s="221">
        <f>T307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22" t="s">
        <v>85</v>
      </c>
      <c r="AT306" s="223" t="s">
        <v>77</v>
      </c>
      <c r="AU306" s="223" t="s">
        <v>85</v>
      </c>
      <c r="AY306" s="222" t="s">
        <v>165</v>
      </c>
      <c r="BK306" s="224">
        <f>BK307</f>
        <v>0</v>
      </c>
    </row>
    <row r="307" s="2" customFormat="1" ht="16.5" customHeight="1">
      <c r="A307" s="39"/>
      <c r="B307" s="40"/>
      <c r="C307" s="227" t="s">
        <v>867</v>
      </c>
      <c r="D307" s="227" t="s">
        <v>167</v>
      </c>
      <c r="E307" s="228" t="s">
        <v>2166</v>
      </c>
      <c r="F307" s="229" t="s">
        <v>2167</v>
      </c>
      <c r="G307" s="230" t="s">
        <v>1455</v>
      </c>
      <c r="H307" s="231">
        <v>20</v>
      </c>
      <c r="I307" s="232"/>
      <c r="J307" s="233">
        <f>ROUND(I307*H307,2)</f>
        <v>0</v>
      </c>
      <c r="K307" s="229" t="s">
        <v>1</v>
      </c>
      <c r="L307" s="45"/>
      <c r="M307" s="234" t="s">
        <v>1</v>
      </c>
      <c r="N307" s="235" t="s">
        <v>43</v>
      </c>
      <c r="O307" s="92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8" t="s">
        <v>172</v>
      </c>
      <c r="AT307" s="238" t="s">
        <v>167</v>
      </c>
      <c r="AU307" s="238" t="s">
        <v>87</v>
      </c>
      <c r="AY307" s="18" t="s">
        <v>165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8" t="s">
        <v>85</v>
      </c>
      <c r="BK307" s="239">
        <f>ROUND(I307*H307,2)</f>
        <v>0</v>
      </c>
      <c r="BL307" s="18" t="s">
        <v>172</v>
      </c>
      <c r="BM307" s="238" t="s">
        <v>1510</v>
      </c>
    </row>
    <row r="308" s="12" customFormat="1" ht="22.8" customHeight="1">
      <c r="A308" s="12"/>
      <c r="B308" s="211"/>
      <c r="C308" s="212"/>
      <c r="D308" s="213" t="s">
        <v>77</v>
      </c>
      <c r="E308" s="225" t="s">
        <v>2168</v>
      </c>
      <c r="F308" s="225" t="s">
        <v>2169</v>
      </c>
      <c r="G308" s="212"/>
      <c r="H308" s="212"/>
      <c r="I308" s="215"/>
      <c r="J308" s="226">
        <f>BK308</f>
        <v>0</v>
      </c>
      <c r="K308" s="212"/>
      <c r="L308" s="217"/>
      <c r="M308" s="218"/>
      <c r="N308" s="219"/>
      <c r="O308" s="219"/>
      <c r="P308" s="220">
        <f>P309</f>
        <v>0</v>
      </c>
      <c r="Q308" s="219"/>
      <c r="R308" s="220">
        <f>R309</f>
        <v>0</v>
      </c>
      <c r="S308" s="219"/>
      <c r="T308" s="221">
        <f>T309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22" t="s">
        <v>85</v>
      </c>
      <c r="AT308" s="223" t="s">
        <v>77</v>
      </c>
      <c r="AU308" s="223" t="s">
        <v>85</v>
      </c>
      <c r="AY308" s="222" t="s">
        <v>165</v>
      </c>
      <c r="BK308" s="224">
        <f>BK309</f>
        <v>0</v>
      </c>
    </row>
    <row r="309" s="2" customFormat="1" ht="16.5" customHeight="1">
      <c r="A309" s="39"/>
      <c r="B309" s="40"/>
      <c r="C309" s="227" t="s">
        <v>874</v>
      </c>
      <c r="D309" s="227" t="s">
        <v>167</v>
      </c>
      <c r="E309" s="228" t="s">
        <v>2170</v>
      </c>
      <c r="F309" s="229" t="s">
        <v>2171</v>
      </c>
      <c r="G309" s="230" t="s">
        <v>302</v>
      </c>
      <c r="H309" s="231">
        <v>60</v>
      </c>
      <c r="I309" s="232"/>
      <c r="J309" s="233">
        <f>ROUND(I309*H309,2)</f>
        <v>0</v>
      </c>
      <c r="K309" s="229" t="s">
        <v>1</v>
      </c>
      <c r="L309" s="45"/>
      <c r="M309" s="234" t="s">
        <v>1</v>
      </c>
      <c r="N309" s="235" t="s">
        <v>43</v>
      </c>
      <c r="O309" s="92"/>
      <c r="P309" s="236">
        <f>O309*H309</f>
        <v>0</v>
      </c>
      <c r="Q309" s="236">
        <v>0</v>
      </c>
      <c r="R309" s="236">
        <f>Q309*H309</f>
        <v>0</v>
      </c>
      <c r="S309" s="236">
        <v>0</v>
      </c>
      <c r="T309" s="237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8" t="s">
        <v>172</v>
      </c>
      <c r="AT309" s="238" t="s">
        <v>167</v>
      </c>
      <c r="AU309" s="238" t="s">
        <v>87</v>
      </c>
      <c r="AY309" s="18" t="s">
        <v>165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8" t="s">
        <v>85</v>
      </c>
      <c r="BK309" s="239">
        <f>ROUND(I309*H309,2)</f>
        <v>0</v>
      </c>
      <c r="BL309" s="18" t="s">
        <v>172</v>
      </c>
      <c r="BM309" s="238" t="s">
        <v>1513</v>
      </c>
    </row>
    <row r="310" s="12" customFormat="1" ht="22.8" customHeight="1">
      <c r="A310" s="12"/>
      <c r="B310" s="211"/>
      <c r="C310" s="212"/>
      <c r="D310" s="213" t="s">
        <v>77</v>
      </c>
      <c r="E310" s="225" t="s">
        <v>2164</v>
      </c>
      <c r="F310" s="225" t="s">
        <v>2165</v>
      </c>
      <c r="G310" s="212"/>
      <c r="H310" s="212"/>
      <c r="I310" s="215"/>
      <c r="J310" s="226">
        <f>BK310</f>
        <v>0</v>
      </c>
      <c r="K310" s="212"/>
      <c r="L310" s="217"/>
      <c r="M310" s="218"/>
      <c r="N310" s="219"/>
      <c r="O310" s="219"/>
      <c r="P310" s="220">
        <f>SUM(P311:P315)</f>
        <v>0</v>
      </c>
      <c r="Q310" s="219"/>
      <c r="R310" s="220">
        <f>SUM(R311:R315)</f>
        <v>0</v>
      </c>
      <c r="S310" s="219"/>
      <c r="T310" s="221">
        <f>SUM(T311:T315)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22" t="s">
        <v>85</v>
      </c>
      <c r="AT310" s="223" t="s">
        <v>77</v>
      </c>
      <c r="AU310" s="223" t="s">
        <v>85</v>
      </c>
      <c r="AY310" s="222" t="s">
        <v>165</v>
      </c>
      <c r="BK310" s="224">
        <f>SUM(BK311:BK315)</f>
        <v>0</v>
      </c>
    </row>
    <row r="311" s="2" customFormat="1" ht="16.5" customHeight="1">
      <c r="A311" s="39"/>
      <c r="B311" s="40"/>
      <c r="C311" s="227" t="s">
        <v>876</v>
      </c>
      <c r="D311" s="227" t="s">
        <v>167</v>
      </c>
      <c r="E311" s="228" t="s">
        <v>2172</v>
      </c>
      <c r="F311" s="229" t="s">
        <v>2173</v>
      </c>
      <c r="G311" s="230" t="s">
        <v>1455</v>
      </c>
      <c r="H311" s="231">
        <v>48</v>
      </c>
      <c r="I311" s="232"/>
      <c r="J311" s="233">
        <f>ROUND(I311*H311,2)</f>
        <v>0</v>
      </c>
      <c r="K311" s="229" t="s">
        <v>1</v>
      </c>
      <c r="L311" s="45"/>
      <c r="M311" s="234" t="s">
        <v>1</v>
      </c>
      <c r="N311" s="235" t="s">
        <v>43</v>
      </c>
      <c r="O311" s="92"/>
      <c r="P311" s="236">
        <f>O311*H311</f>
        <v>0</v>
      </c>
      <c r="Q311" s="236">
        <v>0</v>
      </c>
      <c r="R311" s="236">
        <f>Q311*H311</f>
        <v>0</v>
      </c>
      <c r="S311" s="236">
        <v>0</v>
      </c>
      <c r="T311" s="237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8" t="s">
        <v>172</v>
      </c>
      <c r="AT311" s="238" t="s">
        <v>167</v>
      </c>
      <c r="AU311" s="238" t="s">
        <v>87</v>
      </c>
      <c r="AY311" s="18" t="s">
        <v>165</v>
      </c>
      <c r="BE311" s="239">
        <f>IF(N311="základní",J311,0)</f>
        <v>0</v>
      </c>
      <c r="BF311" s="239">
        <f>IF(N311="snížená",J311,0)</f>
        <v>0</v>
      </c>
      <c r="BG311" s="239">
        <f>IF(N311="zákl. přenesená",J311,0)</f>
        <v>0</v>
      </c>
      <c r="BH311" s="239">
        <f>IF(N311="sníž. přenesená",J311,0)</f>
        <v>0</v>
      </c>
      <c r="BI311" s="239">
        <f>IF(N311="nulová",J311,0)</f>
        <v>0</v>
      </c>
      <c r="BJ311" s="18" t="s">
        <v>85</v>
      </c>
      <c r="BK311" s="239">
        <f>ROUND(I311*H311,2)</f>
        <v>0</v>
      </c>
      <c r="BL311" s="18" t="s">
        <v>172</v>
      </c>
      <c r="BM311" s="238" t="s">
        <v>1516</v>
      </c>
    </row>
    <row r="312" s="2" customFormat="1" ht="16.5" customHeight="1">
      <c r="A312" s="39"/>
      <c r="B312" s="40"/>
      <c r="C312" s="227" t="s">
        <v>884</v>
      </c>
      <c r="D312" s="227" t="s">
        <v>167</v>
      </c>
      <c r="E312" s="228" t="s">
        <v>2174</v>
      </c>
      <c r="F312" s="229" t="s">
        <v>2175</v>
      </c>
      <c r="G312" s="230" t="s">
        <v>1455</v>
      </c>
      <c r="H312" s="231">
        <v>2</v>
      </c>
      <c r="I312" s="232"/>
      <c r="J312" s="233">
        <f>ROUND(I312*H312,2)</f>
        <v>0</v>
      </c>
      <c r="K312" s="229" t="s">
        <v>1</v>
      </c>
      <c r="L312" s="45"/>
      <c r="M312" s="234" t="s">
        <v>1</v>
      </c>
      <c r="N312" s="235" t="s">
        <v>43</v>
      </c>
      <c r="O312" s="92"/>
      <c r="P312" s="236">
        <f>O312*H312</f>
        <v>0</v>
      </c>
      <c r="Q312" s="236">
        <v>0</v>
      </c>
      <c r="R312" s="236">
        <f>Q312*H312</f>
        <v>0</v>
      </c>
      <c r="S312" s="236">
        <v>0</v>
      </c>
      <c r="T312" s="237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8" t="s">
        <v>172</v>
      </c>
      <c r="AT312" s="238" t="s">
        <v>167</v>
      </c>
      <c r="AU312" s="238" t="s">
        <v>87</v>
      </c>
      <c r="AY312" s="18" t="s">
        <v>165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8" t="s">
        <v>85</v>
      </c>
      <c r="BK312" s="239">
        <f>ROUND(I312*H312,2)</f>
        <v>0</v>
      </c>
      <c r="BL312" s="18" t="s">
        <v>172</v>
      </c>
      <c r="BM312" s="238" t="s">
        <v>1519</v>
      </c>
    </row>
    <row r="313" s="2" customFormat="1" ht="16.5" customHeight="1">
      <c r="A313" s="39"/>
      <c r="B313" s="40"/>
      <c r="C313" s="227" t="s">
        <v>890</v>
      </c>
      <c r="D313" s="227" t="s">
        <v>167</v>
      </c>
      <c r="E313" s="228" t="s">
        <v>2176</v>
      </c>
      <c r="F313" s="229" t="s">
        <v>2177</v>
      </c>
      <c r="G313" s="230" t="s">
        <v>1455</v>
      </c>
      <c r="H313" s="231">
        <v>4</v>
      </c>
      <c r="I313" s="232"/>
      <c r="J313" s="233">
        <f>ROUND(I313*H313,2)</f>
        <v>0</v>
      </c>
      <c r="K313" s="229" t="s">
        <v>1</v>
      </c>
      <c r="L313" s="45"/>
      <c r="M313" s="234" t="s">
        <v>1</v>
      </c>
      <c r="N313" s="235" t="s">
        <v>43</v>
      </c>
      <c r="O313" s="92"/>
      <c r="P313" s="236">
        <f>O313*H313</f>
        <v>0</v>
      </c>
      <c r="Q313" s="236">
        <v>0</v>
      </c>
      <c r="R313" s="236">
        <f>Q313*H313</f>
        <v>0</v>
      </c>
      <c r="S313" s="236">
        <v>0</v>
      </c>
      <c r="T313" s="237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8" t="s">
        <v>172</v>
      </c>
      <c r="AT313" s="238" t="s">
        <v>167</v>
      </c>
      <c r="AU313" s="238" t="s">
        <v>87</v>
      </c>
      <c r="AY313" s="18" t="s">
        <v>165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8" t="s">
        <v>85</v>
      </c>
      <c r="BK313" s="239">
        <f>ROUND(I313*H313,2)</f>
        <v>0</v>
      </c>
      <c r="BL313" s="18" t="s">
        <v>172</v>
      </c>
      <c r="BM313" s="238" t="s">
        <v>1522</v>
      </c>
    </row>
    <row r="314" s="2" customFormat="1" ht="16.5" customHeight="1">
      <c r="A314" s="39"/>
      <c r="B314" s="40"/>
      <c r="C314" s="227" t="s">
        <v>894</v>
      </c>
      <c r="D314" s="227" t="s">
        <v>167</v>
      </c>
      <c r="E314" s="228" t="s">
        <v>2178</v>
      </c>
      <c r="F314" s="229" t="s">
        <v>2179</v>
      </c>
      <c r="G314" s="230" t="s">
        <v>1455</v>
      </c>
      <c r="H314" s="231">
        <v>1</v>
      </c>
      <c r="I314" s="232"/>
      <c r="J314" s="233">
        <f>ROUND(I314*H314,2)</f>
        <v>0</v>
      </c>
      <c r="K314" s="229" t="s">
        <v>1</v>
      </c>
      <c r="L314" s="45"/>
      <c r="M314" s="234" t="s">
        <v>1</v>
      </c>
      <c r="N314" s="235" t="s">
        <v>43</v>
      </c>
      <c r="O314" s="92"/>
      <c r="P314" s="236">
        <f>O314*H314</f>
        <v>0</v>
      </c>
      <c r="Q314" s="236">
        <v>0</v>
      </c>
      <c r="R314" s="236">
        <f>Q314*H314</f>
        <v>0</v>
      </c>
      <c r="S314" s="236">
        <v>0</v>
      </c>
      <c r="T314" s="23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8" t="s">
        <v>172</v>
      </c>
      <c r="AT314" s="238" t="s">
        <v>167</v>
      </c>
      <c r="AU314" s="238" t="s">
        <v>87</v>
      </c>
      <c r="AY314" s="18" t="s">
        <v>165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8" t="s">
        <v>85</v>
      </c>
      <c r="BK314" s="239">
        <f>ROUND(I314*H314,2)</f>
        <v>0</v>
      </c>
      <c r="BL314" s="18" t="s">
        <v>172</v>
      </c>
      <c r="BM314" s="238" t="s">
        <v>1525</v>
      </c>
    </row>
    <row r="315" s="2" customFormat="1" ht="16.5" customHeight="1">
      <c r="A315" s="39"/>
      <c r="B315" s="40"/>
      <c r="C315" s="227" t="s">
        <v>899</v>
      </c>
      <c r="D315" s="227" t="s">
        <v>167</v>
      </c>
      <c r="E315" s="228" t="s">
        <v>2180</v>
      </c>
      <c r="F315" s="229" t="s">
        <v>2181</v>
      </c>
      <c r="G315" s="230" t="s">
        <v>1455</v>
      </c>
      <c r="H315" s="231">
        <v>12</v>
      </c>
      <c r="I315" s="232"/>
      <c r="J315" s="233">
        <f>ROUND(I315*H315,2)</f>
        <v>0</v>
      </c>
      <c r="K315" s="229" t="s">
        <v>1</v>
      </c>
      <c r="L315" s="45"/>
      <c r="M315" s="234" t="s">
        <v>1</v>
      </c>
      <c r="N315" s="235" t="s">
        <v>43</v>
      </c>
      <c r="O315" s="92"/>
      <c r="P315" s="236">
        <f>O315*H315</f>
        <v>0</v>
      </c>
      <c r="Q315" s="236">
        <v>0</v>
      </c>
      <c r="R315" s="236">
        <f>Q315*H315</f>
        <v>0</v>
      </c>
      <c r="S315" s="236">
        <v>0</v>
      </c>
      <c r="T315" s="237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8" t="s">
        <v>172</v>
      </c>
      <c r="AT315" s="238" t="s">
        <v>167</v>
      </c>
      <c r="AU315" s="238" t="s">
        <v>87</v>
      </c>
      <c r="AY315" s="18" t="s">
        <v>165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8" t="s">
        <v>85</v>
      </c>
      <c r="BK315" s="239">
        <f>ROUND(I315*H315,2)</f>
        <v>0</v>
      </c>
      <c r="BL315" s="18" t="s">
        <v>172</v>
      </c>
      <c r="BM315" s="238" t="s">
        <v>1528</v>
      </c>
    </row>
    <row r="316" s="12" customFormat="1" ht="22.8" customHeight="1">
      <c r="A316" s="12"/>
      <c r="B316" s="211"/>
      <c r="C316" s="212"/>
      <c r="D316" s="213" t="s">
        <v>77</v>
      </c>
      <c r="E316" s="225" t="s">
        <v>2182</v>
      </c>
      <c r="F316" s="225" t="s">
        <v>2183</v>
      </c>
      <c r="G316" s="212"/>
      <c r="H316" s="212"/>
      <c r="I316" s="215"/>
      <c r="J316" s="226">
        <f>BK316</f>
        <v>0</v>
      </c>
      <c r="K316" s="212"/>
      <c r="L316" s="217"/>
      <c r="M316" s="218"/>
      <c r="N316" s="219"/>
      <c r="O316" s="219"/>
      <c r="P316" s="220">
        <f>P317</f>
        <v>0</v>
      </c>
      <c r="Q316" s="219"/>
      <c r="R316" s="220">
        <f>R317</f>
        <v>0</v>
      </c>
      <c r="S316" s="219"/>
      <c r="T316" s="221">
        <f>T317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22" t="s">
        <v>85</v>
      </c>
      <c r="AT316" s="223" t="s">
        <v>77</v>
      </c>
      <c r="AU316" s="223" t="s">
        <v>85</v>
      </c>
      <c r="AY316" s="222" t="s">
        <v>165</v>
      </c>
      <c r="BK316" s="224">
        <f>BK317</f>
        <v>0</v>
      </c>
    </row>
    <row r="317" s="2" customFormat="1" ht="16.5" customHeight="1">
      <c r="A317" s="39"/>
      <c r="B317" s="40"/>
      <c r="C317" s="227" t="s">
        <v>904</v>
      </c>
      <c r="D317" s="227" t="s">
        <v>167</v>
      </c>
      <c r="E317" s="228" t="s">
        <v>2184</v>
      </c>
      <c r="F317" s="229" t="s">
        <v>2185</v>
      </c>
      <c r="G317" s="230" t="s">
        <v>1455</v>
      </c>
      <c r="H317" s="231">
        <v>20</v>
      </c>
      <c r="I317" s="232"/>
      <c r="J317" s="233">
        <f>ROUND(I317*H317,2)</f>
        <v>0</v>
      </c>
      <c r="K317" s="229" t="s">
        <v>1</v>
      </c>
      <c r="L317" s="45"/>
      <c r="M317" s="234" t="s">
        <v>1</v>
      </c>
      <c r="N317" s="235" t="s">
        <v>43</v>
      </c>
      <c r="O317" s="92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8" t="s">
        <v>172</v>
      </c>
      <c r="AT317" s="238" t="s">
        <v>167</v>
      </c>
      <c r="AU317" s="238" t="s">
        <v>87</v>
      </c>
      <c r="AY317" s="18" t="s">
        <v>165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8" t="s">
        <v>85</v>
      </c>
      <c r="BK317" s="239">
        <f>ROUND(I317*H317,2)</f>
        <v>0</v>
      </c>
      <c r="BL317" s="18" t="s">
        <v>172</v>
      </c>
      <c r="BM317" s="238" t="s">
        <v>1531</v>
      </c>
    </row>
    <row r="318" s="12" customFormat="1" ht="22.8" customHeight="1">
      <c r="A318" s="12"/>
      <c r="B318" s="211"/>
      <c r="C318" s="212"/>
      <c r="D318" s="213" t="s">
        <v>77</v>
      </c>
      <c r="E318" s="225" t="s">
        <v>2164</v>
      </c>
      <c r="F318" s="225" t="s">
        <v>2165</v>
      </c>
      <c r="G318" s="212"/>
      <c r="H318" s="212"/>
      <c r="I318" s="215"/>
      <c r="J318" s="226">
        <f>BK318</f>
        <v>0</v>
      </c>
      <c r="K318" s="212"/>
      <c r="L318" s="217"/>
      <c r="M318" s="218"/>
      <c r="N318" s="219"/>
      <c r="O318" s="219"/>
      <c r="P318" s="220">
        <f>P319</f>
        <v>0</v>
      </c>
      <c r="Q318" s="219"/>
      <c r="R318" s="220">
        <f>R319</f>
        <v>0</v>
      </c>
      <c r="S318" s="219"/>
      <c r="T318" s="221">
        <f>T319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22" t="s">
        <v>85</v>
      </c>
      <c r="AT318" s="223" t="s">
        <v>77</v>
      </c>
      <c r="AU318" s="223" t="s">
        <v>85</v>
      </c>
      <c r="AY318" s="222" t="s">
        <v>165</v>
      </c>
      <c r="BK318" s="224">
        <f>BK319</f>
        <v>0</v>
      </c>
    </row>
    <row r="319" s="2" customFormat="1" ht="16.5" customHeight="1">
      <c r="A319" s="39"/>
      <c r="B319" s="40"/>
      <c r="C319" s="227" t="s">
        <v>908</v>
      </c>
      <c r="D319" s="227" t="s">
        <v>167</v>
      </c>
      <c r="E319" s="228" t="s">
        <v>2186</v>
      </c>
      <c r="F319" s="229" t="s">
        <v>2187</v>
      </c>
      <c r="G319" s="230" t="s">
        <v>1455</v>
      </c>
      <c r="H319" s="231">
        <v>8</v>
      </c>
      <c r="I319" s="232"/>
      <c r="J319" s="233">
        <f>ROUND(I319*H319,2)</f>
        <v>0</v>
      </c>
      <c r="K319" s="229" t="s">
        <v>1</v>
      </c>
      <c r="L319" s="45"/>
      <c r="M319" s="234" t="s">
        <v>1</v>
      </c>
      <c r="N319" s="235" t="s">
        <v>43</v>
      </c>
      <c r="O319" s="92"/>
      <c r="P319" s="236">
        <f>O319*H319</f>
        <v>0</v>
      </c>
      <c r="Q319" s="236">
        <v>0</v>
      </c>
      <c r="R319" s="236">
        <f>Q319*H319</f>
        <v>0</v>
      </c>
      <c r="S319" s="236">
        <v>0</v>
      </c>
      <c r="T319" s="237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8" t="s">
        <v>172</v>
      </c>
      <c r="AT319" s="238" t="s">
        <v>167</v>
      </c>
      <c r="AU319" s="238" t="s">
        <v>87</v>
      </c>
      <c r="AY319" s="18" t="s">
        <v>165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8" t="s">
        <v>85</v>
      </c>
      <c r="BK319" s="239">
        <f>ROUND(I319*H319,2)</f>
        <v>0</v>
      </c>
      <c r="BL319" s="18" t="s">
        <v>172</v>
      </c>
      <c r="BM319" s="238" t="s">
        <v>1534</v>
      </c>
    </row>
    <row r="320" s="12" customFormat="1" ht="22.8" customHeight="1">
      <c r="A320" s="12"/>
      <c r="B320" s="211"/>
      <c r="C320" s="212"/>
      <c r="D320" s="213" t="s">
        <v>77</v>
      </c>
      <c r="E320" s="225" t="s">
        <v>2188</v>
      </c>
      <c r="F320" s="225" t="s">
        <v>2189</v>
      </c>
      <c r="G320" s="212"/>
      <c r="H320" s="212"/>
      <c r="I320" s="215"/>
      <c r="J320" s="226">
        <f>BK320</f>
        <v>0</v>
      </c>
      <c r="K320" s="212"/>
      <c r="L320" s="217"/>
      <c r="M320" s="218"/>
      <c r="N320" s="219"/>
      <c r="O320" s="219"/>
      <c r="P320" s="220">
        <v>0</v>
      </c>
      <c r="Q320" s="219"/>
      <c r="R320" s="220">
        <v>0</v>
      </c>
      <c r="S320" s="219"/>
      <c r="T320" s="221"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22" t="s">
        <v>85</v>
      </c>
      <c r="AT320" s="223" t="s">
        <v>77</v>
      </c>
      <c r="AU320" s="223" t="s">
        <v>85</v>
      </c>
      <c r="AY320" s="222" t="s">
        <v>165</v>
      </c>
      <c r="BK320" s="224">
        <v>0</v>
      </c>
    </row>
    <row r="321" s="12" customFormat="1" ht="22.8" customHeight="1">
      <c r="A321" s="12"/>
      <c r="B321" s="211"/>
      <c r="C321" s="212"/>
      <c r="D321" s="213" t="s">
        <v>77</v>
      </c>
      <c r="E321" s="225" t="s">
        <v>2190</v>
      </c>
      <c r="F321" s="225" t="s">
        <v>2191</v>
      </c>
      <c r="G321" s="212"/>
      <c r="H321" s="212"/>
      <c r="I321" s="215"/>
      <c r="J321" s="226">
        <f>BK321</f>
        <v>0</v>
      </c>
      <c r="K321" s="212"/>
      <c r="L321" s="217"/>
      <c r="M321" s="218"/>
      <c r="N321" s="219"/>
      <c r="O321" s="219"/>
      <c r="P321" s="220">
        <f>SUM(P322:P324)</f>
        <v>0</v>
      </c>
      <c r="Q321" s="219"/>
      <c r="R321" s="220">
        <f>SUM(R322:R324)</f>
        <v>0</v>
      </c>
      <c r="S321" s="219"/>
      <c r="T321" s="221">
        <f>SUM(T322:T324)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22" t="s">
        <v>85</v>
      </c>
      <c r="AT321" s="223" t="s">
        <v>77</v>
      </c>
      <c r="AU321" s="223" t="s">
        <v>85</v>
      </c>
      <c r="AY321" s="222" t="s">
        <v>165</v>
      </c>
      <c r="BK321" s="224">
        <f>SUM(BK322:BK324)</f>
        <v>0</v>
      </c>
    </row>
    <row r="322" s="2" customFormat="1" ht="16.5" customHeight="1">
      <c r="A322" s="39"/>
      <c r="B322" s="40"/>
      <c r="C322" s="227" t="s">
        <v>912</v>
      </c>
      <c r="D322" s="227" t="s">
        <v>167</v>
      </c>
      <c r="E322" s="228" t="s">
        <v>2192</v>
      </c>
      <c r="F322" s="229" t="s">
        <v>2193</v>
      </c>
      <c r="G322" s="230" t="s">
        <v>1455</v>
      </c>
      <c r="H322" s="231">
        <v>4</v>
      </c>
      <c r="I322" s="232"/>
      <c r="J322" s="233">
        <f>ROUND(I322*H322,2)</f>
        <v>0</v>
      </c>
      <c r="K322" s="229" t="s">
        <v>1</v>
      </c>
      <c r="L322" s="45"/>
      <c r="M322" s="234" t="s">
        <v>1</v>
      </c>
      <c r="N322" s="235" t="s">
        <v>43</v>
      </c>
      <c r="O322" s="92"/>
      <c r="P322" s="236">
        <f>O322*H322</f>
        <v>0</v>
      </c>
      <c r="Q322" s="236">
        <v>0</v>
      </c>
      <c r="R322" s="236">
        <f>Q322*H322</f>
        <v>0</v>
      </c>
      <c r="S322" s="236">
        <v>0</v>
      </c>
      <c r="T322" s="23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8" t="s">
        <v>172</v>
      </c>
      <c r="AT322" s="238" t="s">
        <v>167</v>
      </c>
      <c r="AU322" s="238" t="s">
        <v>87</v>
      </c>
      <c r="AY322" s="18" t="s">
        <v>165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8" t="s">
        <v>85</v>
      </c>
      <c r="BK322" s="239">
        <f>ROUND(I322*H322,2)</f>
        <v>0</v>
      </c>
      <c r="BL322" s="18" t="s">
        <v>172</v>
      </c>
      <c r="BM322" s="238" t="s">
        <v>1537</v>
      </c>
    </row>
    <row r="323" s="2" customFormat="1" ht="16.5" customHeight="1">
      <c r="A323" s="39"/>
      <c r="B323" s="40"/>
      <c r="C323" s="227" t="s">
        <v>918</v>
      </c>
      <c r="D323" s="227" t="s">
        <v>167</v>
      </c>
      <c r="E323" s="228" t="s">
        <v>2194</v>
      </c>
      <c r="F323" s="229" t="s">
        <v>2195</v>
      </c>
      <c r="G323" s="230" t="s">
        <v>1455</v>
      </c>
      <c r="H323" s="231">
        <v>40</v>
      </c>
      <c r="I323" s="232"/>
      <c r="J323" s="233">
        <f>ROUND(I323*H323,2)</f>
        <v>0</v>
      </c>
      <c r="K323" s="229" t="s">
        <v>1</v>
      </c>
      <c r="L323" s="45"/>
      <c r="M323" s="234" t="s">
        <v>1</v>
      </c>
      <c r="N323" s="235" t="s">
        <v>43</v>
      </c>
      <c r="O323" s="92"/>
      <c r="P323" s="236">
        <f>O323*H323</f>
        <v>0</v>
      </c>
      <c r="Q323" s="236">
        <v>0</v>
      </c>
      <c r="R323" s="236">
        <f>Q323*H323</f>
        <v>0</v>
      </c>
      <c r="S323" s="236">
        <v>0</v>
      </c>
      <c r="T323" s="237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8" t="s">
        <v>172</v>
      </c>
      <c r="AT323" s="238" t="s">
        <v>167</v>
      </c>
      <c r="AU323" s="238" t="s">
        <v>87</v>
      </c>
      <c r="AY323" s="18" t="s">
        <v>165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8" t="s">
        <v>85</v>
      </c>
      <c r="BK323" s="239">
        <f>ROUND(I323*H323,2)</f>
        <v>0</v>
      </c>
      <c r="BL323" s="18" t="s">
        <v>172</v>
      </c>
      <c r="BM323" s="238" t="s">
        <v>1542</v>
      </c>
    </row>
    <row r="324" s="2" customFormat="1">
      <c r="A324" s="39"/>
      <c r="B324" s="40"/>
      <c r="C324" s="41"/>
      <c r="D324" s="242" t="s">
        <v>770</v>
      </c>
      <c r="E324" s="41"/>
      <c r="F324" s="294" t="s">
        <v>2196</v>
      </c>
      <c r="G324" s="41"/>
      <c r="H324" s="41"/>
      <c r="I324" s="295"/>
      <c r="J324" s="41"/>
      <c r="K324" s="41"/>
      <c r="L324" s="45"/>
      <c r="M324" s="296"/>
      <c r="N324" s="297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770</v>
      </c>
      <c r="AU324" s="18" t="s">
        <v>87</v>
      </c>
    </row>
    <row r="325" s="12" customFormat="1" ht="25.92" customHeight="1">
      <c r="A325" s="12"/>
      <c r="B325" s="211"/>
      <c r="C325" s="212"/>
      <c r="D325" s="213" t="s">
        <v>77</v>
      </c>
      <c r="E325" s="214" t="s">
        <v>2197</v>
      </c>
      <c r="F325" s="214" t="s">
        <v>166</v>
      </c>
      <c r="G325" s="212"/>
      <c r="H325" s="212"/>
      <c r="I325" s="215"/>
      <c r="J325" s="216">
        <f>BK325</f>
        <v>0</v>
      </c>
      <c r="K325" s="212"/>
      <c r="L325" s="217"/>
      <c r="M325" s="218"/>
      <c r="N325" s="219"/>
      <c r="O325" s="219"/>
      <c r="P325" s="220">
        <f>P326+P327+P329+P331+P334+P336+P338+P339+P341+P342+P344+P346+P348</f>
        <v>0</v>
      </c>
      <c r="Q325" s="219"/>
      <c r="R325" s="220">
        <f>R326+R327+R329+R331+R334+R336+R338+R339+R341+R342+R344+R346+R348</f>
        <v>0</v>
      </c>
      <c r="S325" s="219"/>
      <c r="T325" s="221">
        <f>T326+T327+T329+T331+T334+T336+T338+T339+T341+T342+T344+T346+T348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22" t="s">
        <v>85</v>
      </c>
      <c r="AT325" s="223" t="s">
        <v>77</v>
      </c>
      <c r="AU325" s="223" t="s">
        <v>78</v>
      </c>
      <c r="AY325" s="222" t="s">
        <v>165</v>
      </c>
      <c r="BK325" s="224">
        <f>BK326+BK327+BK329+BK331+BK334+BK336+BK338+BK339+BK341+BK342+BK344+BK346+BK348</f>
        <v>0</v>
      </c>
    </row>
    <row r="326" s="12" customFormat="1" ht="22.8" customHeight="1">
      <c r="A326" s="12"/>
      <c r="B326" s="211"/>
      <c r="C326" s="212"/>
      <c r="D326" s="213" t="s">
        <v>77</v>
      </c>
      <c r="E326" s="225" t="s">
        <v>2198</v>
      </c>
      <c r="F326" s="225" t="s">
        <v>2199</v>
      </c>
      <c r="G326" s="212"/>
      <c r="H326" s="212"/>
      <c r="I326" s="215"/>
      <c r="J326" s="226">
        <f>BK326</f>
        <v>0</v>
      </c>
      <c r="K326" s="212"/>
      <c r="L326" s="217"/>
      <c r="M326" s="218"/>
      <c r="N326" s="219"/>
      <c r="O326" s="219"/>
      <c r="P326" s="220">
        <v>0</v>
      </c>
      <c r="Q326" s="219"/>
      <c r="R326" s="220">
        <v>0</v>
      </c>
      <c r="S326" s="219"/>
      <c r="T326" s="221"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22" t="s">
        <v>85</v>
      </c>
      <c r="AT326" s="223" t="s">
        <v>77</v>
      </c>
      <c r="AU326" s="223" t="s">
        <v>85</v>
      </c>
      <c r="AY326" s="222" t="s">
        <v>165</v>
      </c>
      <c r="BK326" s="224">
        <v>0</v>
      </c>
    </row>
    <row r="327" s="12" customFormat="1" ht="22.8" customHeight="1">
      <c r="A327" s="12"/>
      <c r="B327" s="211"/>
      <c r="C327" s="212"/>
      <c r="D327" s="213" t="s">
        <v>77</v>
      </c>
      <c r="E327" s="225" t="s">
        <v>2200</v>
      </c>
      <c r="F327" s="225" t="s">
        <v>2201</v>
      </c>
      <c r="G327" s="212"/>
      <c r="H327" s="212"/>
      <c r="I327" s="215"/>
      <c r="J327" s="226">
        <f>BK327</f>
        <v>0</v>
      </c>
      <c r="K327" s="212"/>
      <c r="L327" s="217"/>
      <c r="M327" s="218"/>
      <c r="N327" s="219"/>
      <c r="O327" s="219"/>
      <c r="P327" s="220">
        <f>P328</f>
        <v>0</v>
      </c>
      <c r="Q327" s="219"/>
      <c r="R327" s="220">
        <f>R328</f>
        <v>0</v>
      </c>
      <c r="S327" s="219"/>
      <c r="T327" s="221">
        <f>T328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22" t="s">
        <v>85</v>
      </c>
      <c r="AT327" s="223" t="s">
        <v>77</v>
      </c>
      <c r="AU327" s="223" t="s">
        <v>85</v>
      </c>
      <c r="AY327" s="222" t="s">
        <v>165</v>
      </c>
      <c r="BK327" s="224">
        <f>BK328</f>
        <v>0</v>
      </c>
    </row>
    <row r="328" s="2" customFormat="1" ht="16.5" customHeight="1">
      <c r="A328" s="39"/>
      <c r="B328" s="40"/>
      <c r="C328" s="227" t="s">
        <v>924</v>
      </c>
      <c r="D328" s="227" t="s">
        <v>167</v>
      </c>
      <c r="E328" s="228" t="s">
        <v>2202</v>
      </c>
      <c r="F328" s="229" t="s">
        <v>2203</v>
      </c>
      <c r="G328" s="230" t="s">
        <v>2204</v>
      </c>
      <c r="H328" s="231">
        <v>0.10000000000000001</v>
      </c>
      <c r="I328" s="232"/>
      <c r="J328" s="233">
        <f>ROUND(I328*H328,2)</f>
        <v>0</v>
      </c>
      <c r="K328" s="229" t="s">
        <v>1</v>
      </c>
      <c r="L328" s="45"/>
      <c r="M328" s="234" t="s">
        <v>1</v>
      </c>
      <c r="N328" s="235" t="s">
        <v>43</v>
      </c>
      <c r="O328" s="92"/>
      <c r="P328" s="236">
        <f>O328*H328</f>
        <v>0</v>
      </c>
      <c r="Q328" s="236">
        <v>0</v>
      </c>
      <c r="R328" s="236">
        <f>Q328*H328</f>
        <v>0</v>
      </c>
      <c r="S328" s="236">
        <v>0</v>
      </c>
      <c r="T328" s="237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8" t="s">
        <v>172</v>
      </c>
      <c r="AT328" s="238" t="s">
        <v>167</v>
      </c>
      <c r="AU328" s="238" t="s">
        <v>87</v>
      </c>
      <c r="AY328" s="18" t="s">
        <v>165</v>
      </c>
      <c r="BE328" s="239">
        <f>IF(N328="základní",J328,0)</f>
        <v>0</v>
      </c>
      <c r="BF328" s="239">
        <f>IF(N328="snížená",J328,0)</f>
        <v>0</v>
      </c>
      <c r="BG328" s="239">
        <f>IF(N328="zákl. přenesená",J328,0)</f>
        <v>0</v>
      </c>
      <c r="BH328" s="239">
        <f>IF(N328="sníž. přenesená",J328,0)</f>
        <v>0</v>
      </c>
      <c r="BI328" s="239">
        <f>IF(N328="nulová",J328,0)</f>
        <v>0</v>
      </c>
      <c r="BJ328" s="18" t="s">
        <v>85</v>
      </c>
      <c r="BK328" s="239">
        <f>ROUND(I328*H328,2)</f>
        <v>0</v>
      </c>
      <c r="BL328" s="18" t="s">
        <v>172</v>
      </c>
      <c r="BM328" s="238" t="s">
        <v>1545</v>
      </c>
    </row>
    <row r="329" s="12" customFormat="1" ht="22.8" customHeight="1">
      <c r="A329" s="12"/>
      <c r="B329" s="211"/>
      <c r="C329" s="212"/>
      <c r="D329" s="213" t="s">
        <v>77</v>
      </c>
      <c r="E329" s="225" t="s">
        <v>2205</v>
      </c>
      <c r="F329" s="225" t="s">
        <v>2206</v>
      </c>
      <c r="G329" s="212"/>
      <c r="H329" s="212"/>
      <c r="I329" s="215"/>
      <c r="J329" s="226">
        <f>BK329</f>
        <v>0</v>
      </c>
      <c r="K329" s="212"/>
      <c r="L329" s="217"/>
      <c r="M329" s="218"/>
      <c r="N329" s="219"/>
      <c r="O329" s="219"/>
      <c r="P329" s="220">
        <f>P330</f>
        <v>0</v>
      </c>
      <c r="Q329" s="219"/>
      <c r="R329" s="220">
        <f>R330</f>
        <v>0</v>
      </c>
      <c r="S329" s="219"/>
      <c r="T329" s="221">
        <f>T330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22" t="s">
        <v>85</v>
      </c>
      <c r="AT329" s="223" t="s">
        <v>77</v>
      </c>
      <c r="AU329" s="223" t="s">
        <v>85</v>
      </c>
      <c r="AY329" s="222" t="s">
        <v>165</v>
      </c>
      <c r="BK329" s="224">
        <f>BK330</f>
        <v>0</v>
      </c>
    </row>
    <row r="330" s="2" customFormat="1" ht="16.5" customHeight="1">
      <c r="A330" s="39"/>
      <c r="B330" s="40"/>
      <c r="C330" s="227" t="s">
        <v>929</v>
      </c>
      <c r="D330" s="227" t="s">
        <v>167</v>
      </c>
      <c r="E330" s="228" t="s">
        <v>2207</v>
      </c>
      <c r="F330" s="229" t="s">
        <v>2206</v>
      </c>
      <c r="G330" s="230" t="s">
        <v>302</v>
      </c>
      <c r="H330" s="231">
        <v>10</v>
      </c>
      <c r="I330" s="232"/>
      <c r="J330" s="233">
        <f>ROUND(I330*H330,2)</f>
        <v>0</v>
      </c>
      <c r="K330" s="229" t="s">
        <v>1</v>
      </c>
      <c r="L330" s="45"/>
      <c r="M330" s="234" t="s">
        <v>1</v>
      </c>
      <c r="N330" s="235" t="s">
        <v>43</v>
      </c>
      <c r="O330" s="92"/>
      <c r="P330" s="236">
        <f>O330*H330</f>
        <v>0</v>
      </c>
      <c r="Q330" s="236">
        <v>0</v>
      </c>
      <c r="R330" s="236">
        <f>Q330*H330</f>
        <v>0</v>
      </c>
      <c r="S330" s="236">
        <v>0</v>
      </c>
      <c r="T330" s="237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8" t="s">
        <v>172</v>
      </c>
      <c r="AT330" s="238" t="s">
        <v>167</v>
      </c>
      <c r="AU330" s="238" t="s">
        <v>87</v>
      </c>
      <c r="AY330" s="18" t="s">
        <v>165</v>
      </c>
      <c r="BE330" s="239">
        <f>IF(N330="základní",J330,0)</f>
        <v>0</v>
      </c>
      <c r="BF330" s="239">
        <f>IF(N330="snížená",J330,0)</f>
        <v>0</v>
      </c>
      <c r="BG330" s="239">
        <f>IF(N330="zákl. přenesená",J330,0)</f>
        <v>0</v>
      </c>
      <c r="BH330" s="239">
        <f>IF(N330="sníž. přenesená",J330,0)</f>
        <v>0</v>
      </c>
      <c r="BI330" s="239">
        <f>IF(N330="nulová",J330,0)</f>
        <v>0</v>
      </c>
      <c r="BJ330" s="18" t="s">
        <v>85</v>
      </c>
      <c r="BK330" s="239">
        <f>ROUND(I330*H330,2)</f>
        <v>0</v>
      </c>
      <c r="BL330" s="18" t="s">
        <v>172</v>
      </c>
      <c r="BM330" s="238" t="s">
        <v>1548</v>
      </c>
    </row>
    <row r="331" s="12" customFormat="1" ht="22.8" customHeight="1">
      <c r="A331" s="12"/>
      <c r="B331" s="211"/>
      <c r="C331" s="212"/>
      <c r="D331" s="213" t="s">
        <v>77</v>
      </c>
      <c r="E331" s="225" t="s">
        <v>2208</v>
      </c>
      <c r="F331" s="225" t="s">
        <v>2209</v>
      </c>
      <c r="G331" s="212"/>
      <c r="H331" s="212"/>
      <c r="I331" s="215"/>
      <c r="J331" s="226">
        <f>BK331</f>
        <v>0</v>
      </c>
      <c r="K331" s="212"/>
      <c r="L331" s="217"/>
      <c r="M331" s="218"/>
      <c r="N331" s="219"/>
      <c r="O331" s="219"/>
      <c r="P331" s="220">
        <f>SUM(P332:P333)</f>
        <v>0</v>
      </c>
      <c r="Q331" s="219"/>
      <c r="R331" s="220">
        <f>SUM(R332:R333)</f>
        <v>0</v>
      </c>
      <c r="S331" s="219"/>
      <c r="T331" s="221">
        <f>SUM(T332:T333)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22" t="s">
        <v>85</v>
      </c>
      <c r="AT331" s="223" t="s">
        <v>77</v>
      </c>
      <c r="AU331" s="223" t="s">
        <v>85</v>
      </c>
      <c r="AY331" s="222" t="s">
        <v>165</v>
      </c>
      <c r="BK331" s="224">
        <f>SUM(BK332:BK333)</f>
        <v>0</v>
      </c>
    </row>
    <row r="332" s="2" customFormat="1" ht="16.5" customHeight="1">
      <c r="A332" s="39"/>
      <c r="B332" s="40"/>
      <c r="C332" s="227" t="s">
        <v>934</v>
      </c>
      <c r="D332" s="227" t="s">
        <v>167</v>
      </c>
      <c r="E332" s="228" t="s">
        <v>2210</v>
      </c>
      <c r="F332" s="229" t="s">
        <v>2211</v>
      </c>
      <c r="G332" s="230" t="s">
        <v>302</v>
      </c>
      <c r="H332" s="231">
        <v>10</v>
      </c>
      <c r="I332" s="232"/>
      <c r="J332" s="233">
        <f>ROUND(I332*H332,2)</f>
        <v>0</v>
      </c>
      <c r="K332" s="229" t="s">
        <v>1</v>
      </c>
      <c r="L332" s="45"/>
      <c r="M332" s="234" t="s">
        <v>1</v>
      </c>
      <c r="N332" s="235" t="s">
        <v>43</v>
      </c>
      <c r="O332" s="92"/>
      <c r="P332" s="236">
        <f>O332*H332</f>
        <v>0</v>
      </c>
      <c r="Q332" s="236">
        <v>0</v>
      </c>
      <c r="R332" s="236">
        <f>Q332*H332</f>
        <v>0</v>
      </c>
      <c r="S332" s="236">
        <v>0</v>
      </c>
      <c r="T332" s="237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8" t="s">
        <v>172</v>
      </c>
      <c r="AT332" s="238" t="s">
        <v>167</v>
      </c>
      <c r="AU332" s="238" t="s">
        <v>87</v>
      </c>
      <c r="AY332" s="18" t="s">
        <v>165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8" t="s">
        <v>85</v>
      </c>
      <c r="BK332" s="239">
        <f>ROUND(I332*H332,2)</f>
        <v>0</v>
      </c>
      <c r="BL332" s="18" t="s">
        <v>172</v>
      </c>
      <c r="BM332" s="238" t="s">
        <v>1551</v>
      </c>
    </row>
    <row r="333" s="2" customFormat="1" ht="16.5" customHeight="1">
      <c r="A333" s="39"/>
      <c r="B333" s="40"/>
      <c r="C333" s="227" t="s">
        <v>939</v>
      </c>
      <c r="D333" s="227" t="s">
        <v>167</v>
      </c>
      <c r="E333" s="228" t="s">
        <v>2212</v>
      </c>
      <c r="F333" s="229" t="s">
        <v>2213</v>
      </c>
      <c r="G333" s="230" t="s">
        <v>302</v>
      </c>
      <c r="H333" s="231">
        <v>60</v>
      </c>
      <c r="I333" s="232"/>
      <c r="J333" s="233">
        <f>ROUND(I333*H333,2)</f>
        <v>0</v>
      </c>
      <c r="K333" s="229" t="s">
        <v>1</v>
      </c>
      <c r="L333" s="45"/>
      <c r="M333" s="234" t="s">
        <v>1</v>
      </c>
      <c r="N333" s="235" t="s">
        <v>43</v>
      </c>
      <c r="O333" s="92"/>
      <c r="P333" s="236">
        <f>O333*H333</f>
        <v>0</v>
      </c>
      <c r="Q333" s="236">
        <v>0</v>
      </c>
      <c r="R333" s="236">
        <f>Q333*H333</f>
        <v>0</v>
      </c>
      <c r="S333" s="236">
        <v>0</v>
      </c>
      <c r="T333" s="237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8" t="s">
        <v>172</v>
      </c>
      <c r="AT333" s="238" t="s">
        <v>167</v>
      </c>
      <c r="AU333" s="238" t="s">
        <v>87</v>
      </c>
      <c r="AY333" s="18" t="s">
        <v>165</v>
      </c>
      <c r="BE333" s="239">
        <f>IF(N333="základní",J333,0)</f>
        <v>0</v>
      </c>
      <c r="BF333" s="239">
        <f>IF(N333="snížená",J333,0)</f>
        <v>0</v>
      </c>
      <c r="BG333" s="239">
        <f>IF(N333="zákl. přenesená",J333,0)</f>
        <v>0</v>
      </c>
      <c r="BH333" s="239">
        <f>IF(N333="sníž. přenesená",J333,0)</f>
        <v>0</v>
      </c>
      <c r="BI333" s="239">
        <f>IF(N333="nulová",J333,0)</f>
        <v>0</v>
      </c>
      <c r="BJ333" s="18" t="s">
        <v>85</v>
      </c>
      <c r="BK333" s="239">
        <f>ROUND(I333*H333,2)</f>
        <v>0</v>
      </c>
      <c r="BL333" s="18" t="s">
        <v>172</v>
      </c>
      <c r="BM333" s="238" t="s">
        <v>1554</v>
      </c>
    </row>
    <row r="334" s="12" customFormat="1" ht="22.8" customHeight="1">
      <c r="A334" s="12"/>
      <c r="B334" s="211"/>
      <c r="C334" s="212"/>
      <c r="D334" s="213" t="s">
        <v>77</v>
      </c>
      <c r="E334" s="225" t="s">
        <v>2214</v>
      </c>
      <c r="F334" s="225" t="s">
        <v>2215</v>
      </c>
      <c r="G334" s="212"/>
      <c r="H334" s="212"/>
      <c r="I334" s="215"/>
      <c r="J334" s="226">
        <f>BK334</f>
        <v>0</v>
      </c>
      <c r="K334" s="212"/>
      <c r="L334" s="217"/>
      <c r="M334" s="218"/>
      <c r="N334" s="219"/>
      <c r="O334" s="219"/>
      <c r="P334" s="220">
        <f>P335</f>
        <v>0</v>
      </c>
      <c r="Q334" s="219"/>
      <c r="R334" s="220">
        <f>R335</f>
        <v>0</v>
      </c>
      <c r="S334" s="219"/>
      <c r="T334" s="221">
        <f>T335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2" t="s">
        <v>85</v>
      </c>
      <c r="AT334" s="223" t="s">
        <v>77</v>
      </c>
      <c r="AU334" s="223" t="s">
        <v>85</v>
      </c>
      <c r="AY334" s="222" t="s">
        <v>165</v>
      </c>
      <c r="BK334" s="224">
        <f>BK335</f>
        <v>0</v>
      </c>
    </row>
    <row r="335" s="2" customFormat="1" ht="16.5" customHeight="1">
      <c r="A335" s="39"/>
      <c r="B335" s="40"/>
      <c r="C335" s="227" t="s">
        <v>946</v>
      </c>
      <c r="D335" s="227" t="s">
        <v>167</v>
      </c>
      <c r="E335" s="228" t="s">
        <v>2216</v>
      </c>
      <c r="F335" s="229" t="s">
        <v>2217</v>
      </c>
      <c r="G335" s="230" t="s">
        <v>302</v>
      </c>
      <c r="H335" s="231">
        <v>10</v>
      </c>
      <c r="I335" s="232"/>
      <c r="J335" s="233">
        <f>ROUND(I335*H335,2)</f>
        <v>0</v>
      </c>
      <c r="K335" s="229" t="s">
        <v>1</v>
      </c>
      <c r="L335" s="45"/>
      <c r="M335" s="234" t="s">
        <v>1</v>
      </c>
      <c r="N335" s="235" t="s">
        <v>43</v>
      </c>
      <c r="O335" s="92"/>
      <c r="P335" s="236">
        <f>O335*H335</f>
        <v>0</v>
      </c>
      <c r="Q335" s="236">
        <v>0</v>
      </c>
      <c r="R335" s="236">
        <f>Q335*H335</f>
        <v>0</v>
      </c>
      <c r="S335" s="236">
        <v>0</v>
      </c>
      <c r="T335" s="237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8" t="s">
        <v>172</v>
      </c>
      <c r="AT335" s="238" t="s">
        <v>167</v>
      </c>
      <c r="AU335" s="238" t="s">
        <v>87</v>
      </c>
      <c r="AY335" s="18" t="s">
        <v>165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8" t="s">
        <v>85</v>
      </c>
      <c r="BK335" s="239">
        <f>ROUND(I335*H335,2)</f>
        <v>0</v>
      </c>
      <c r="BL335" s="18" t="s">
        <v>172</v>
      </c>
      <c r="BM335" s="238" t="s">
        <v>1557</v>
      </c>
    </row>
    <row r="336" s="12" customFormat="1" ht="22.8" customHeight="1">
      <c r="A336" s="12"/>
      <c r="B336" s="211"/>
      <c r="C336" s="212"/>
      <c r="D336" s="213" t="s">
        <v>77</v>
      </c>
      <c r="E336" s="225" t="s">
        <v>2218</v>
      </c>
      <c r="F336" s="225" t="s">
        <v>2219</v>
      </c>
      <c r="G336" s="212"/>
      <c r="H336" s="212"/>
      <c r="I336" s="215"/>
      <c r="J336" s="226">
        <f>BK336</f>
        <v>0</v>
      </c>
      <c r="K336" s="212"/>
      <c r="L336" s="217"/>
      <c r="M336" s="218"/>
      <c r="N336" s="219"/>
      <c r="O336" s="219"/>
      <c r="P336" s="220">
        <f>P337</f>
        <v>0</v>
      </c>
      <c r="Q336" s="219"/>
      <c r="R336" s="220">
        <f>R337</f>
        <v>0</v>
      </c>
      <c r="S336" s="219"/>
      <c r="T336" s="221">
        <f>T337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22" t="s">
        <v>85</v>
      </c>
      <c r="AT336" s="223" t="s">
        <v>77</v>
      </c>
      <c r="AU336" s="223" t="s">
        <v>85</v>
      </c>
      <c r="AY336" s="222" t="s">
        <v>165</v>
      </c>
      <c r="BK336" s="224">
        <f>BK337</f>
        <v>0</v>
      </c>
    </row>
    <row r="337" s="2" customFormat="1" ht="16.5" customHeight="1">
      <c r="A337" s="39"/>
      <c r="B337" s="40"/>
      <c r="C337" s="227" t="s">
        <v>951</v>
      </c>
      <c r="D337" s="227" t="s">
        <v>167</v>
      </c>
      <c r="E337" s="228" t="s">
        <v>2220</v>
      </c>
      <c r="F337" s="229" t="s">
        <v>2213</v>
      </c>
      <c r="G337" s="230" t="s">
        <v>302</v>
      </c>
      <c r="H337" s="231">
        <v>60</v>
      </c>
      <c r="I337" s="232"/>
      <c r="J337" s="233">
        <f>ROUND(I337*H337,2)</f>
        <v>0</v>
      </c>
      <c r="K337" s="229" t="s">
        <v>1</v>
      </c>
      <c r="L337" s="45"/>
      <c r="M337" s="234" t="s">
        <v>1</v>
      </c>
      <c r="N337" s="235" t="s">
        <v>43</v>
      </c>
      <c r="O337" s="92"/>
      <c r="P337" s="236">
        <f>O337*H337</f>
        <v>0</v>
      </c>
      <c r="Q337" s="236">
        <v>0</v>
      </c>
      <c r="R337" s="236">
        <f>Q337*H337</f>
        <v>0</v>
      </c>
      <c r="S337" s="236">
        <v>0</v>
      </c>
      <c r="T337" s="237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8" t="s">
        <v>172</v>
      </c>
      <c r="AT337" s="238" t="s">
        <v>167</v>
      </c>
      <c r="AU337" s="238" t="s">
        <v>87</v>
      </c>
      <c r="AY337" s="18" t="s">
        <v>165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8" t="s">
        <v>85</v>
      </c>
      <c r="BK337" s="239">
        <f>ROUND(I337*H337,2)</f>
        <v>0</v>
      </c>
      <c r="BL337" s="18" t="s">
        <v>172</v>
      </c>
      <c r="BM337" s="238" t="s">
        <v>1560</v>
      </c>
    </row>
    <row r="338" s="12" customFormat="1" ht="22.8" customHeight="1">
      <c r="A338" s="12"/>
      <c r="B338" s="211"/>
      <c r="C338" s="212"/>
      <c r="D338" s="213" t="s">
        <v>77</v>
      </c>
      <c r="E338" s="225" t="s">
        <v>2221</v>
      </c>
      <c r="F338" s="225" t="s">
        <v>2222</v>
      </c>
      <c r="G338" s="212"/>
      <c r="H338" s="212"/>
      <c r="I338" s="215"/>
      <c r="J338" s="226">
        <f>BK338</f>
        <v>0</v>
      </c>
      <c r="K338" s="212"/>
      <c r="L338" s="217"/>
      <c r="M338" s="218"/>
      <c r="N338" s="219"/>
      <c r="O338" s="219"/>
      <c r="P338" s="220">
        <v>0</v>
      </c>
      <c r="Q338" s="219"/>
      <c r="R338" s="220">
        <v>0</v>
      </c>
      <c r="S338" s="219"/>
      <c r="T338" s="221"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22" t="s">
        <v>85</v>
      </c>
      <c r="AT338" s="223" t="s">
        <v>77</v>
      </c>
      <c r="AU338" s="223" t="s">
        <v>85</v>
      </c>
      <c r="AY338" s="222" t="s">
        <v>165</v>
      </c>
      <c r="BK338" s="224">
        <v>0</v>
      </c>
    </row>
    <row r="339" s="12" customFormat="1" ht="22.8" customHeight="1">
      <c r="A339" s="12"/>
      <c r="B339" s="211"/>
      <c r="C339" s="212"/>
      <c r="D339" s="213" t="s">
        <v>77</v>
      </c>
      <c r="E339" s="225" t="s">
        <v>2223</v>
      </c>
      <c r="F339" s="225" t="s">
        <v>2224</v>
      </c>
      <c r="G339" s="212"/>
      <c r="H339" s="212"/>
      <c r="I339" s="215"/>
      <c r="J339" s="226">
        <f>BK339</f>
        <v>0</v>
      </c>
      <c r="K339" s="212"/>
      <c r="L339" s="217"/>
      <c r="M339" s="218"/>
      <c r="N339" s="219"/>
      <c r="O339" s="219"/>
      <c r="P339" s="220">
        <f>P340</f>
        <v>0</v>
      </c>
      <c r="Q339" s="219"/>
      <c r="R339" s="220">
        <f>R340</f>
        <v>0</v>
      </c>
      <c r="S339" s="219"/>
      <c r="T339" s="221">
        <f>T340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22" t="s">
        <v>85</v>
      </c>
      <c r="AT339" s="223" t="s">
        <v>77</v>
      </c>
      <c r="AU339" s="223" t="s">
        <v>85</v>
      </c>
      <c r="AY339" s="222" t="s">
        <v>165</v>
      </c>
      <c r="BK339" s="224">
        <f>BK340</f>
        <v>0</v>
      </c>
    </row>
    <row r="340" s="2" customFormat="1" ht="16.5" customHeight="1">
      <c r="A340" s="39"/>
      <c r="B340" s="40"/>
      <c r="C340" s="227" t="s">
        <v>957</v>
      </c>
      <c r="D340" s="227" t="s">
        <v>167</v>
      </c>
      <c r="E340" s="228" t="s">
        <v>2225</v>
      </c>
      <c r="F340" s="229" t="s">
        <v>2226</v>
      </c>
      <c r="G340" s="230" t="s">
        <v>170</v>
      </c>
      <c r="H340" s="231">
        <v>1.1000000000000001</v>
      </c>
      <c r="I340" s="232"/>
      <c r="J340" s="233">
        <f>ROUND(I340*H340,2)</f>
        <v>0</v>
      </c>
      <c r="K340" s="229" t="s">
        <v>1</v>
      </c>
      <c r="L340" s="45"/>
      <c r="M340" s="234" t="s">
        <v>1</v>
      </c>
      <c r="N340" s="235" t="s">
        <v>43</v>
      </c>
      <c r="O340" s="92"/>
      <c r="P340" s="236">
        <f>O340*H340</f>
        <v>0</v>
      </c>
      <c r="Q340" s="236">
        <v>0</v>
      </c>
      <c r="R340" s="236">
        <f>Q340*H340</f>
        <v>0</v>
      </c>
      <c r="S340" s="236">
        <v>0</v>
      </c>
      <c r="T340" s="23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8" t="s">
        <v>172</v>
      </c>
      <c r="AT340" s="238" t="s">
        <v>167</v>
      </c>
      <c r="AU340" s="238" t="s">
        <v>87</v>
      </c>
      <c r="AY340" s="18" t="s">
        <v>165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8" t="s">
        <v>85</v>
      </c>
      <c r="BK340" s="239">
        <f>ROUND(I340*H340,2)</f>
        <v>0</v>
      </c>
      <c r="BL340" s="18" t="s">
        <v>172</v>
      </c>
      <c r="BM340" s="238" t="s">
        <v>1563</v>
      </c>
    </row>
    <row r="341" s="12" customFormat="1" ht="22.8" customHeight="1">
      <c r="A341" s="12"/>
      <c r="B341" s="211"/>
      <c r="C341" s="212"/>
      <c r="D341" s="213" t="s">
        <v>77</v>
      </c>
      <c r="E341" s="225" t="s">
        <v>2227</v>
      </c>
      <c r="F341" s="225" t="s">
        <v>2228</v>
      </c>
      <c r="G341" s="212"/>
      <c r="H341" s="212"/>
      <c r="I341" s="215"/>
      <c r="J341" s="226">
        <f>BK341</f>
        <v>0</v>
      </c>
      <c r="K341" s="212"/>
      <c r="L341" s="217"/>
      <c r="M341" s="218"/>
      <c r="N341" s="219"/>
      <c r="O341" s="219"/>
      <c r="P341" s="220">
        <v>0</v>
      </c>
      <c r="Q341" s="219"/>
      <c r="R341" s="220">
        <v>0</v>
      </c>
      <c r="S341" s="219"/>
      <c r="T341" s="221"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22" t="s">
        <v>85</v>
      </c>
      <c r="AT341" s="223" t="s">
        <v>77</v>
      </c>
      <c r="AU341" s="223" t="s">
        <v>85</v>
      </c>
      <c r="AY341" s="222" t="s">
        <v>165</v>
      </c>
      <c r="BK341" s="224">
        <v>0</v>
      </c>
    </row>
    <row r="342" s="12" customFormat="1" ht="22.8" customHeight="1">
      <c r="A342" s="12"/>
      <c r="B342" s="211"/>
      <c r="C342" s="212"/>
      <c r="D342" s="213" t="s">
        <v>77</v>
      </c>
      <c r="E342" s="225" t="s">
        <v>2229</v>
      </c>
      <c r="F342" s="225" t="s">
        <v>2230</v>
      </c>
      <c r="G342" s="212"/>
      <c r="H342" s="212"/>
      <c r="I342" s="215"/>
      <c r="J342" s="226">
        <f>BK342</f>
        <v>0</v>
      </c>
      <c r="K342" s="212"/>
      <c r="L342" s="217"/>
      <c r="M342" s="218"/>
      <c r="N342" s="219"/>
      <c r="O342" s="219"/>
      <c r="P342" s="220">
        <f>P343</f>
        <v>0</v>
      </c>
      <c r="Q342" s="219"/>
      <c r="R342" s="220">
        <f>R343</f>
        <v>0</v>
      </c>
      <c r="S342" s="219"/>
      <c r="T342" s="221">
        <f>T343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22" t="s">
        <v>85</v>
      </c>
      <c r="AT342" s="223" t="s">
        <v>77</v>
      </c>
      <c r="AU342" s="223" t="s">
        <v>85</v>
      </c>
      <c r="AY342" s="222" t="s">
        <v>165</v>
      </c>
      <c r="BK342" s="224">
        <f>BK343</f>
        <v>0</v>
      </c>
    </row>
    <row r="343" s="2" customFormat="1" ht="16.5" customHeight="1">
      <c r="A343" s="39"/>
      <c r="B343" s="40"/>
      <c r="C343" s="227" t="s">
        <v>964</v>
      </c>
      <c r="D343" s="227" t="s">
        <v>167</v>
      </c>
      <c r="E343" s="228" t="s">
        <v>2231</v>
      </c>
      <c r="F343" s="229" t="s">
        <v>2232</v>
      </c>
      <c r="G343" s="230" t="s">
        <v>302</v>
      </c>
      <c r="H343" s="231">
        <v>70</v>
      </c>
      <c r="I343" s="232"/>
      <c r="J343" s="233">
        <f>ROUND(I343*H343,2)</f>
        <v>0</v>
      </c>
      <c r="K343" s="229" t="s">
        <v>1</v>
      </c>
      <c r="L343" s="45"/>
      <c r="M343" s="234" t="s">
        <v>1</v>
      </c>
      <c r="N343" s="235" t="s">
        <v>43</v>
      </c>
      <c r="O343" s="92"/>
      <c r="P343" s="236">
        <f>O343*H343</f>
        <v>0</v>
      </c>
      <c r="Q343" s="236">
        <v>0</v>
      </c>
      <c r="R343" s="236">
        <f>Q343*H343</f>
        <v>0</v>
      </c>
      <c r="S343" s="236">
        <v>0</v>
      </c>
      <c r="T343" s="237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8" t="s">
        <v>172</v>
      </c>
      <c r="AT343" s="238" t="s">
        <v>167</v>
      </c>
      <c r="AU343" s="238" t="s">
        <v>87</v>
      </c>
      <c r="AY343" s="18" t="s">
        <v>165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8" t="s">
        <v>85</v>
      </c>
      <c r="BK343" s="239">
        <f>ROUND(I343*H343,2)</f>
        <v>0</v>
      </c>
      <c r="BL343" s="18" t="s">
        <v>172</v>
      </c>
      <c r="BM343" s="238" t="s">
        <v>1566</v>
      </c>
    </row>
    <row r="344" s="12" customFormat="1" ht="22.8" customHeight="1">
      <c r="A344" s="12"/>
      <c r="B344" s="211"/>
      <c r="C344" s="212"/>
      <c r="D344" s="213" t="s">
        <v>77</v>
      </c>
      <c r="E344" s="225" t="s">
        <v>2233</v>
      </c>
      <c r="F344" s="225" t="s">
        <v>2234</v>
      </c>
      <c r="G344" s="212"/>
      <c r="H344" s="212"/>
      <c r="I344" s="215"/>
      <c r="J344" s="226">
        <f>BK344</f>
        <v>0</v>
      </c>
      <c r="K344" s="212"/>
      <c r="L344" s="217"/>
      <c r="M344" s="218"/>
      <c r="N344" s="219"/>
      <c r="O344" s="219"/>
      <c r="P344" s="220">
        <f>P345</f>
        <v>0</v>
      </c>
      <c r="Q344" s="219"/>
      <c r="R344" s="220">
        <f>R345</f>
        <v>0</v>
      </c>
      <c r="S344" s="219"/>
      <c r="T344" s="221">
        <f>T345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22" t="s">
        <v>85</v>
      </c>
      <c r="AT344" s="223" t="s">
        <v>77</v>
      </c>
      <c r="AU344" s="223" t="s">
        <v>85</v>
      </c>
      <c r="AY344" s="222" t="s">
        <v>165</v>
      </c>
      <c r="BK344" s="224">
        <f>BK345</f>
        <v>0</v>
      </c>
    </row>
    <row r="345" s="2" customFormat="1" ht="16.5" customHeight="1">
      <c r="A345" s="39"/>
      <c r="B345" s="40"/>
      <c r="C345" s="227" t="s">
        <v>990</v>
      </c>
      <c r="D345" s="227" t="s">
        <v>167</v>
      </c>
      <c r="E345" s="228" t="s">
        <v>2235</v>
      </c>
      <c r="F345" s="229" t="s">
        <v>2236</v>
      </c>
      <c r="G345" s="230" t="s">
        <v>170</v>
      </c>
      <c r="H345" s="231">
        <v>24.5</v>
      </c>
      <c r="I345" s="232"/>
      <c r="J345" s="233">
        <f>ROUND(I345*H345,2)</f>
        <v>0</v>
      </c>
      <c r="K345" s="229" t="s">
        <v>1</v>
      </c>
      <c r="L345" s="45"/>
      <c r="M345" s="234" t="s">
        <v>1</v>
      </c>
      <c r="N345" s="235" t="s">
        <v>43</v>
      </c>
      <c r="O345" s="92"/>
      <c r="P345" s="236">
        <f>O345*H345</f>
        <v>0</v>
      </c>
      <c r="Q345" s="236">
        <v>0</v>
      </c>
      <c r="R345" s="236">
        <f>Q345*H345</f>
        <v>0</v>
      </c>
      <c r="S345" s="236">
        <v>0</v>
      </c>
      <c r="T345" s="237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8" t="s">
        <v>172</v>
      </c>
      <c r="AT345" s="238" t="s">
        <v>167</v>
      </c>
      <c r="AU345" s="238" t="s">
        <v>87</v>
      </c>
      <c r="AY345" s="18" t="s">
        <v>165</v>
      </c>
      <c r="BE345" s="239">
        <f>IF(N345="základní",J345,0)</f>
        <v>0</v>
      </c>
      <c r="BF345" s="239">
        <f>IF(N345="snížená",J345,0)</f>
        <v>0</v>
      </c>
      <c r="BG345" s="239">
        <f>IF(N345="zákl. přenesená",J345,0)</f>
        <v>0</v>
      </c>
      <c r="BH345" s="239">
        <f>IF(N345="sníž. přenesená",J345,0)</f>
        <v>0</v>
      </c>
      <c r="BI345" s="239">
        <f>IF(N345="nulová",J345,0)</f>
        <v>0</v>
      </c>
      <c r="BJ345" s="18" t="s">
        <v>85</v>
      </c>
      <c r="BK345" s="239">
        <f>ROUND(I345*H345,2)</f>
        <v>0</v>
      </c>
      <c r="BL345" s="18" t="s">
        <v>172</v>
      </c>
      <c r="BM345" s="238" t="s">
        <v>1569</v>
      </c>
    </row>
    <row r="346" s="12" customFormat="1" ht="22.8" customHeight="1">
      <c r="A346" s="12"/>
      <c r="B346" s="211"/>
      <c r="C346" s="212"/>
      <c r="D346" s="213" t="s">
        <v>77</v>
      </c>
      <c r="E346" s="225" t="s">
        <v>2237</v>
      </c>
      <c r="F346" s="225" t="s">
        <v>2238</v>
      </c>
      <c r="G346" s="212"/>
      <c r="H346" s="212"/>
      <c r="I346" s="215"/>
      <c r="J346" s="226">
        <f>BK346</f>
        <v>0</v>
      </c>
      <c r="K346" s="212"/>
      <c r="L346" s="217"/>
      <c r="M346" s="218"/>
      <c r="N346" s="219"/>
      <c r="O346" s="219"/>
      <c r="P346" s="220">
        <f>P347</f>
        <v>0</v>
      </c>
      <c r="Q346" s="219"/>
      <c r="R346" s="220">
        <f>R347</f>
        <v>0</v>
      </c>
      <c r="S346" s="219"/>
      <c r="T346" s="221">
        <f>T347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22" t="s">
        <v>85</v>
      </c>
      <c r="AT346" s="223" t="s">
        <v>77</v>
      </c>
      <c r="AU346" s="223" t="s">
        <v>85</v>
      </c>
      <c r="AY346" s="222" t="s">
        <v>165</v>
      </c>
      <c r="BK346" s="224">
        <f>BK347</f>
        <v>0</v>
      </c>
    </row>
    <row r="347" s="2" customFormat="1" ht="16.5" customHeight="1">
      <c r="A347" s="39"/>
      <c r="B347" s="40"/>
      <c r="C347" s="227" t="s">
        <v>998</v>
      </c>
      <c r="D347" s="227" t="s">
        <v>167</v>
      </c>
      <c r="E347" s="228" t="s">
        <v>2239</v>
      </c>
      <c r="F347" s="229" t="s">
        <v>2240</v>
      </c>
      <c r="G347" s="230" t="s">
        <v>198</v>
      </c>
      <c r="H347" s="231">
        <v>56</v>
      </c>
      <c r="I347" s="232"/>
      <c r="J347" s="233">
        <f>ROUND(I347*H347,2)</f>
        <v>0</v>
      </c>
      <c r="K347" s="229" t="s">
        <v>1</v>
      </c>
      <c r="L347" s="45"/>
      <c r="M347" s="234" t="s">
        <v>1</v>
      </c>
      <c r="N347" s="235" t="s">
        <v>43</v>
      </c>
      <c r="O347" s="92"/>
      <c r="P347" s="236">
        <f>O347*H347</f>
        <v>0</v>
      </c>
      <c r="Q347" s="236">
        <v>0</v>
      </c>
      <c r="R347" s="236">
        <f>Q347*H347</f>
        <v>0</v>
      </c>
      <c r="S347" s="236">
        <v>0</v>
      </c>
      <c r="T347" s="237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8" t="s">
        <v>172</v>
      </c>
      <c r="AT347" s="238" t="s">
        <v>167</v>
      </c>
      <c r="AU347" s="238" t="s">
        <v>87</v>
      </c>
      <c r="AY347" s="18" t="s">
        <v>165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8" t="s">
        <v>85</v>
      </c>
      <c r="BK347" s="239">
        <f>ROUND(I347*H347,2)</f>
        <v>0</v>
      </c>
      <c r="BL347" s="18" t="s">
        <v>172</v>
      </c>
      <c r="BM347" s="238" t="s">
        <v>1572</v>
      </c>
    </row>
    <row r="348" s="12" customFormat="1" ht="22.8" customHeight="1">
      <c r="A348" s="12"/>
      <c r="B348" s="211"/>
      <c r="C348" s="212"/>
      <c r="D348" s="213" t="s">
        <v>77</v>
      </c>
      <c r="E348" s="225" t="s">
        <v>2241</v>
      </c>
      <c r="F348" s="225" t="s">
        <v>2242</v>
      </c>
      <c r="G348" s="212"/>
      <c r="H348" s="212"/>
      <c r="I348" s="215"/>
      <c r="J348" s="226">
        <f>BK348</f>
        <v>0</v>
      </c>
      <c r="K348" s="212"/>
      <c r="L348" s="217"/>
      <c r="M348" s="218"/>
      <c r="N348" s="219"/>
      <c r="O348" s="219"/>
      <c r="P348" s="220">
        <f>P349</f>
        <v>0</v>
      </c>
      <c r="Q348" s="219"/>
      <c r="R348" s="220">
        <f>R349</f>
        <v>0</v>
      </c>
      <c r="S348" s="219"/>
      <c r="T348" s="221">
        <f>T349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22" t="s">
        <v>85</v>
      </c>
      <c r="AT348" s="223" t="s">
        <v>77</v>
      </c>
      <c r="AU348" s="223" t="s">
        <v>85</v>
      </c>
      <c r="AY348" s="222" t="s">
        <v>165</v>
      </c>
      <c r="BK348" s="224">
        <f>BK349</f>
        <v>0</v>
      </c>
    </row>
    <row r="349" s="2" customFormat="1" ht="16.5" customHeight="1">
      <c r="A349" s="39"/>
      <c r="B349" s="40"/>
      <c r="C349" s="227" t="s">
        <v>1014</v>
      </c>
      <c r="D349" s="227" t="s">
        <v>167</v>
      </c>
      <c r="E349" s="228" t="s">
        <v>2243</v>
      </c>
      <c r="F349" s="229" t="s">
        <v>2244</v>
      </c>
      <c r="G349" s="230" t="s">
        <v>1081</v>
      </c>
      <c r="H349" s="231">
        <v>6</v>
      </c>
      <c r="I349" s="232"/>
      <c r="J349" s="233">
        <f>ROUND(I349*H349,2)</f>
        <v>0</v>
      </c>
      <c r="K349" s="229" t="s">
        <v>1</v>
      </c>
      <c r="L349" s="45"/>
      <c r="M349" s="298" t="s">
        <v>1</v>
      </c>
      <c r="N349" s="299" t="s">
        <v>43</v>
      </c>
      <c r="O349" s="300"/>
      <c r="P349" s="301">
        <f>O349*H349</f>
        <v>0</v>
      </c>
      <c r="Q349" s="301">
        <v>0</v>
      </c>
      <c r="R349" s="301">
        <f>Q349*H349</f>
        <v>0</v>
      </c>
      <c r="S349" s="301">
        <v>0</v>
      </c>
      <c r="T349" s="302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8" t="s">
        <v>172</v>
      </c>
      <c r="AT349" s="238" t="s">
        <v>167</v>
      </c>
      <c r="AU349" s="238" t="s">
        <v>87</v>
      </c>
      <c r="AY349" s="18" t="s">
        <v>165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8" t="s">
        <v>85</v>
      </c>
      <c r="BK349" s="239">
        <f>ROUND(I349*H349,2)</f>
        <v>0</v>
      </c>
      <c r="BL349" s="18" t="s">
        <v>172</v>
      </c>
      <c r="BM349" s="238" t="s">
        <v>1575</v>
      </c>
    </row>
    <row r="350" s="2" customFormat="1" ht="6.96" customHeight="1">
      <c r="A350" s="39"/>
      <c r="B350" s="67"/>
      <c r="C350" s="68"/>
      <c r="D350" s="68"/>
      <c r="E350" s="68"/>
      <c r="F350" s="68"/>
      <c r="G350" s="68"/>
      <c r="H350" s="68"/>
      <c r="I350" s="68"/>
      <c r="J350" s="68"/>
      <c r="K350" s="68"/>
      <c r="L350" s="45"/>
      <c r="M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</row>
  </sheetData>
  <sheetProtection sheet="1" autoFilter="0" formatColumns="0" formatRows="0" objects="1" scenarios="1" spinCount="100000" saltValue="K1X6jJD9w36DdgOFtu8aHw1bLftLartiG3Wu6ZugQBwla+B1BoU8wPA7I2JYPLlnvqK57++Lotxpf0gn9tbigg==" hashValue="xcorkU7SCoNumEhGB6bn+jSU2PElaItZ+7hb5TDa92K4ZodwBU76Ne4g/04l3Xx9cA8shq0QItKj2mRsmEdMSg==" algorithmName="SHA-512" password="CC35"/>
  <autoFilter ref="C177:K34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66:H166"/>
    <mergeCell ref="E168:H168"/>
    <mergeCell ref="E170:H17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123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stávající přístavby a spojovacího krčku Základní Škola, ul. Komenského č.p.11, Ústí nad Orlicí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2245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17. 10. 2023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29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31</v>
      </c>
      <c r="E20" s="39"/>
      <c r="F20" s="39"/>
      <c r="G20" s="39"/>
      <c r="H20" s="39"/>
      <c r="I20" s="151" t="s">
        <v>25</v>
      </c>
      <c r="J20" s="142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33</v>
      </c>
      <c r="F21" s="39"/>
      <c r="G21" s="39"/>
      <c r="H21" s="39"/>
      <c r="I21" s="151" t="s">
        <v>28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28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ROUND(J135,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ROUND((SUM(BE135:BE767)),  2)</f>
        <v>0</v>
      </c>
      <c r="G33" s="39"/>
      <c r="H33" s="39"/>
      <c r="I33" s="165">
        <v>0.20999999999999999</v>
      </c>
      <c r="J33" s="164">
        <f>ROUND(((SUM(BE135:BE767))*I33),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ROUND((SUM(BF135:BF767)),  2)</f>
        <v>0</v>
      </c>
      <c r="G34" s="39"/>
      <c r="H34" s="39"/>
      <c r="I34" s="165">
        <v>0.14999999999999999</v>
      </c>
      <c r="J34" s="164">
        <f>ROUND(((SUM(BF135:BF767))*I34),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ROUND((SUM(BG135:BG767)),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ROUND((SUM(BH135:BH767)),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ROUND((SUM(BI135:BI767)),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stávající přístavby a spojovacího krčku Základní Škola, ul. Komenského č.p.11, Ústí nad Orlicí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02 - zpevněné plochy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ul. Komenského č.p.11, Ústí nad Orlicí</v>
      </c>
      <c r="G89" s="41"/>
      <c r="H89" s="41"/>
      <c r="I89" s="33" t="s">
        <v>22</v>
      </c>
      <c r="J89" s="80" t="str">
        <f>IF(J12="","",J12)</f>
        <v>17. 10. 2023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24</v>
      </c>
      <c r="D91" s="41"/>
      <c r="E91" s="41"/>
      <c r="F91" s="28" t="str">
        <f>E15</f>
        <v>Město Ústí nad Orlicí, Sychrova 16, Ústí n. Orlicí</v>
      </c>
      <c r="G91" s="41"/>
      <c r="H91" s="41"/>
      <c r="I91" s="33" t="s">
        <v>31</v>
      </c>
      <c r="J91" s="37" t="str">
        <f>E21</f>
        <v>ŽÁROVKA PROJEKTANTI,Křižíkova 788/2,Hradec Králové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129</v>
      </c>
      <c r="D94" s="186"/>
      <c r="E94" s="186"/>
      <c r="F94" s="186"/>
      <c r="G94" s="186"/>
      <c r="H94" s="186"/>
      <c r="I94" s="186"/>
      <c r="J94" s="187" t="s">
        <v>130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131</v>
      </c>
      <c r="D96" s="41"/>
      <c r="E96" s="41"/>
      <c r="F96" s="41"/>
      <c r="G96" s="41"/>
      <c r="H96" s="41"/>
      <c r="I96" s="41"/>
      <c r="J96" s="111">
        <f>J135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132</v>
      </c>
    </row>
    <row r="97" s="9" customFormat="1" ht="24.96" customHeight="1">
      <c r="A97" s="9"/>
      <c r="B97" s="189"/>
      <c r="C97" s="190"/>
      <c r="D97" s="191" t="s">
        <v>133</v>
      </c>
      <c r="E97" s="192"/>
      <c r="F97" s="192"/>
      <c r="G97" s="192"/>
      <c r="H97" s="192"/>
      <c r="I97" s="192"/>
      <c r="J97" s="193">
        <f>J136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134</v>
      </c>
      <c r="E98" s="197"/>
      <c r="F98" s="197"/>
      <c r="G98" s="197"/>
      <c r="H98" s="197"/>
      <c r="I98" s="197"/>
      <c r="J98" s="198">
        <f>J137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2246</v>
      </c>
      <c r="E99" s="197"/>
      <c r="F99" s="197"/>
      <c r="G99" s="197"/>
      <c r="H99" s="197"/>
      <c r="I99" s="197"/>
      <c r="J99" s="198">
        <f>J302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2247</v>
      </c>
      <c r="E100" s="197"/>
      <c r="F100" s="197"/>
      <c r="G100" s="197"/>
      <c r="H100" s="197"/>
      <c r="I100" s="197"/>
      <c r="J100" s="198">
        <f>J401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2248</v>
      </c>
      <c r="E101" s="197"/>
      <c r="F101" s="197"/>
      <c r="G101" s="197"/>
      <c r="H101" s="197"/>
      <c r="I101" s="197"/>
      <c r="J101" s="198">
        <f>J410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2249</v>
      </c>
      <c r="E102" s="197"/>
      <c r="F102" s="197"/>
      <c r="G102" s="197"/>
      <c r="H102" s="197"/>
      <c r="I102" s="197"/>
      <c r="J102" s="198">
        <f>J491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2250</v>
      </c>
      <c r="E103" s="197"/>
      <c r="F103" s="197"/>
      <c r="G103" s="197"/>
      <c r="H103" s="197"/>
      <c r="I103" s="197"/>
      <c r="J103" s="198">
        <f>J556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136</v>
      </c>
      <c r="E104" s="197"/>
      <c r="F104" s="197"/>
      <c r="G104" s="197"/>
      <c r="H104" s="197"/>
      <c r="I104" s="197"/>
      <c r="J104" s="198">
        <f>J565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137</v>
      </c>
      <c r="E105" s="197"/>
      <c r="F105" s="197"/>
      <c r="G105" s="197"/>
      <c r="H105" s="197"/>
      <c r="I105" s="197"/>
      <c r="J105" s="198">
        <f>J651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138</v>
      </c>
      <c r="E106" s="197"/>
      <c r="F106" s="197"/>
      <c r="G106" s="197"/>
      <c r="H106" s="197"/>
      <c r="I106" s="197"/>
      <c r="J106" s="198">
        <f>J671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9"/>
      <c r="C107" s="190"/>
      <c r="D107" s="191" t="s">
        <v>139</v>
      </c>
      <c r="E107" s="192"/>
      <c r="F107" s="192"/>
      <c r="G107" s="192"/>
      <c r="H107" s="192"/>
      <c r="I107" s="192"/>
      <c r="J107" s="193">
        <f>J677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5"/>
      <c r="C108" s="134"/>
      <c r="D108" s="196" t="s">
        <v>2251</v>
      </c>
      <c r="E108" s="197"/>
      <c r="F108" s="197"/>
      <c r="G108" s="197"/>
      <c r="H108" s="197"/>
      <c r="I108" s="197"/>
      <c r="J108" s="198">
        <f>J678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2252</v>
      </c>
      <c r="E109" s="197"/>
      <c r="F109" s="197"/>
      <c r="G109" s="197"/>
      <c r="H109" s="197"/>
      <c r="I109" s="197"/>
      <c r="J109" s="198">
        <f>J692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2253</v>
      </c>
      <c r="E110" s="197"/>
      <c r="F110" s="197"/>
      <c r="G110" s="197"/>
      <c r="H110" s="197"/>
      <c r="I110" s="197"/>
      <c r="J110" s="198">
        <f>J696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2254</v>
      </c>
      <c r="E111" s="197"/>
      <c r="F111" s="197"/>
      <c r="G111" s="197"/>
      <c r="H111" s="197"/>
      <c r="I111" s="197"/>
      <c r="J111" s="198">
        <f>J700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147</v>
      </c>
      <c r="E112" s="197"/>
      <c r="F112" s="197"/>
      <c r="G112" s="197"/>
      <c r="H112" s="197"/>
      <c r="I112" s="197"/>
      <c r="J112" s="198">
        <f>J728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2255</v>
      </c>
      <c r="E113" s="197"/>
      <c r="F113" s="197"/>
      <c r="G113" s="197"/>
      <c r="H113" s="197"/>
      <c r="I113" s="197"/>
      <c r="J113" s="198">
        <f>J750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9"/>
      <c r="C114" s="190"/>
      <c r="D114" s="191" t="s">
        <v>2256</v>
      </c>
      <c r="E114" s="192"/>
      <c r="F114" s="192"/>
      <c r="G114" s="192"/>
      <c r="H114" s="192"/>
      <c r="I114" s="192"/>
      <c r="J114" s="193">
        <f>J762</f>
        <v>0</v>
      </c>
      <c r="K114" s="190"/>
      <c r="L114" s="194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95"/>
      <c r="C115" s="134"/>
      <c r="D115" s="196" t="s">
        <v>2257</v>
      </c>
      <c r="E115" s="197"/>
      <c r="F115" s="197"/>
      <c r="G115" s="197"/>
      <c r="H115" s="197"/>
      <c r="I115" s="197"/>
      <c r="J115" s="198">
        <f>J763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150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16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6.25" customHeight="1">
      <c r="A125" s="39"/>
      <c r="B125" s="40"/>
      <c r="C125" s="41"/>
      <c r="D125" s="41"/>
      <c r="E125" s="184" t="str">
        <f>E7</f>
        <v>Stavební úpravy stávající přístavby a spojovacího krčku Základní Škola, ul. Komenského č.p.11, Ústí nad Orlicí</v>
      </c>
      <c r="F125" s="33"/>
      <c r="G125" s="33"/>
      <c r="H125" s="33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124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E9</f>
        <v>SO 02 - zpevněné plochy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</v>
      </c>
      <c r="D129" s="41"/>
      <c r="E129" s="41"/>
      <c r="F129" s="28" t="str">
        <f>F12</f>
        <v>ul. Komenského č.p.11, Ústí nad Orlicí</v>
      </c>
      <c r="G129" s="41"/>
      <c r="H129" s="41"/>
      <c r="I129" s="33" t="s">
        <v>22</v>
      </c>
      <c r="J129" s="80" t="str">
        <f>IF(J12="","",J12)</f>
        <v>17. 10. 2023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54.45" customHeight="1">
      <c r="A131" s="39"/>
      <c r="B131" s="40"/>
      <c r="C131" s="33" t="s">
        <v>24</v>
      </c>
      <c r="D131" s="41"/>
      <c r="E131" s="41"/>
      <c r="F131" s="28" t="str">
        <f>E15</f>
        <v>Město Ústí nad Orlicí, Sychrova 16, Ústí n. Orlicí</v>
      </c>
      <c r="G131" s="41"/>
      <c r="H131" s="41"/>
      <c r="I131" s="33" t="s">
        <v>31</v>
      </c>
      <c r="J131" s="37" t="str">
        <f>E21</f>
        <v>ŽÁROVKA PROJEKTANTI,Křižíkova 788/2,Hradec Králové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29</v>
      </c>
      <c r="D132" s="41"/>
      <c r="E132" s="41"/>
      <c r="F132" s="28" t="str">
        <f>IF(E18="","",E18)</f>
        <v>Vyplň údaj</v>
      </c>
      <c r="G132" s="41"/>
      <c r="H132" s="41"/>
      <c r="I132" s="33" t="s">
        <v>35</v>
      </c>
      <c r="J132" s="37" t="str">
        <f>E24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200"/>
      <c r="B134" s="201"/>
      <c r="C134" s="202" t="s">
        <v>151</v>
      </c>
      <c r="D134" s="203" t="s">
        <v>63</v>
      </c>
      <c r="E134" s="203" t="s">
        <v>59</v>
      </c>
      <c r="F134" s="203" t="s">
        <v>60</v>
      </c>
      <c r="G134" s="203" t="s">
        <v>152</v>
      </c>
      <c r="H134" s="203" t="s">
        <v>153</v>
      </c>
      <c r="I134" s="203" t="s">
        <v>154</v>
      </c>
      <c r="J134" s="203" t="s">
        <v>130</v>
      </c>
      <c r="K134" s="204" t="s">
        <v>155</v>
      </c>
      <c r="L134" s="205"/>
      <c r="M134" s="101" t="s">
        <v>1</v>
      </c>
      <c r="N134" s="102" t="s">
        <v>42</v>
      </c>
      <c r="O134" s="102" t="s">
        <v>156</v>
      </c>
      <c r="P134" s="102" t="s">
        <v>157</v>
      </c>
      <c r="Q134" s="102" t="s">
        <v>158</v>
      </c>
      <c r="R134" s="102" t="s">
        <v>159</v>
      </c>
      <c r="S134" s="102" t="s">
        <v>160</v>
      </c>
      <c r="T134" s="103" t="s">
        <v>161</v>
      </c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/>
    </row>
    <row r="135" s="2" customFormat="1" ht="22.8" customHeight="1">
      <c r="A135" s="39"/>
      <c r="B135" s="40"/>
      <c r="C135" s="108" t="s">
        <v>162</v>
      </c>
      <c r="D135" s="41"/>
      <c r="E135" s="41"/>
      <c r="F135" s="41"/>
      <c r="G135" s="41"/>
      <c r="H135" s="41"/>
      <c r="I135" s="41"/>
      <c r="J135" s="206">
        <f>BK135</f>
        <v>0</v>
      </c>
      <c r="K135" s="41"/>
      <c r="L135" s="45"/>
      <c r="M135" s="104"/>
      <c r="N135" s="207"/>
      <c r="O135" s="105"/>
      <c r="P135" s="208">
        <f>P136+P677+P762</f>
        <v>0</v>
      </c>
      <c r="Q135" s="105"/>
      <c r="R135" s="208">
        <f>R136+R677+R762</f>
        <v>395.82265331727007</v>
      </c>
      <c r="S135" s="105"/>
      <c r="T135" s="209">
        <f>T136+T677+T762</f>
        <v>431.30850299999997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77</v>
      </c>
      <c r="AU135" s="18" t="s">
        <v>132</v>
      </c>
      <c r="BK135" s="210">
        <f>BK136+BK677+BK762</f>
        <v>0</v>
      </c>
    </row>
    <row r="136" s="12" customFormat="1" ht="25.92" customHeight="1">
      <c r="A136" s="12"/>
      <c r="B136" s="211"/>
      <c r="C136" s="212"/>
      <c r="D136" s="213" t="s">
        <v>77</v>
      </c>
      <c r="E136" s="214" t="s">
        <v>163</v>
      </c>
      <c r="F136" s="214" t="s">
        <v>164</v>
      </c>
      <c r="G136" s="212"/>
      <c r="H136" s="212"/>
      <c r="I136" s="215"/>
      <c r="J136" s="216">
        <f>BK136</f>
        <v>0</v>
      </c>
      <c r="K136" s="212"/>
      <c r="L136" s="217"/>
      <c r="M136" s="218"/>
      <c r="N136" s="219"/>
      <c r="O136" s="219"/>
      <c r="P136" s="220">
        <f>P137+P302+P401+P410+P491+P556+P565+P651+P671</f>
        <v>0</v>
      </c>
      <c r="Q136" s="219"/>
      <c r="R136" s="220">
        <f>R137+R302+R401+R410+R491+R556+R565+R651+R671</f>
        <v>392.99225846983205</v>
      </c>
      <c r="S136" s="219"/>
      <c r="T136" s="221">
        <f>T137+T302+T401+T410+T491+T556+T565+T651+T671</f>
        <v>429.24170999999996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85</v>
      </c>
      <c r="AT136" s="223" t="s">
        <v>77</v>
      </c>
      <c r="AU136" s="223" t="s">
        <v>78</v>
      </c>
      <c r="AY136" s="222" t="s">
        <v>165</v>
      </c>
      <c r="BK136" s="224">
        <f>BK137+BK302+BK401+BK410+BK491+BK556+BK565+BK651+BK671</f>
        <v>0</v>
      </c>
    </row>
    <row r="137" s="12" customFormat="1" ht="22.8" customHeight="1">
      <c r="A137" s="12"/>
      <c r="B137" s="211"/>
      <c r="C137" s="212"/>
      <c r="D137" s="213" t="s">
        <v>77</v>
      </c>
      <c r="E137" s="225" t="s">
        <v>85</v>
      </c>
      <c r="F137" s="225" t="s">
        <v>166</v>
      </c>
      <c r="G137" s="212"/>
      <c r="H137" s="212"/>
      <c r="I137" s="215"/>
      <c r="J137" s="226">
        <f>BK137</f>
        <v>0</v>
      </c>
      <c r="K137" s="212"/>
      <c r="L137" s="217"/>
      <c r="M137" s="218"/>
      <c r="N137" s="219"/>
      <c r="O137" s="219"/>
      <c r="P137" s="220">
        <f>SUM(P138:P301)</f>
        <v>0</v>
      </c>
      <c r="Q137" s="219"/>
      <c r="R137" s="220">
        <f>SUM(R138:R301)</f>
        <v>0.00058399999999999999</v>
      </c>
      <c r="S137" s="219"/>
      <c r="T137" s="221">
        <f>SUM(T138:T301)</f>
        <v>350.37349999999998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2" t="s">
        <v>85</v>
      </c>
      <c r="AT137" s="223" t="s">
        <v>77</v>
      </c>
      <c r="AU137" s="223" t="s">
        <v>85</v>
      </c>
      <c r="AY137" s="222" t="s">
        <v>165</v>
      </c>
      <c r="BK137" s="224">
        <f>SUM(BK138:BK301)</f>
        <v>0</v>
      </c>
    </row>
    <row r="138" s="2" customFormat="1" ht="44.25" customHeight="1">
      <c r="A138" s="39"/>
      <c r="B138" s="40"/>
      <c r="C138" s="227" t="s">
        <v>85</v>
      </c>
      <c r="D138" s="227" t="s">
        <v>167</v>
      </c>
      <c r="E138" s="228" t="s">
        <v>2258</v>
      </c>
      <c r="F138" s="229" t="s">
        <v>2259</v>
      </c>
      <c r="G138" s="230" t="s">
        <v>198</v>
      </c>
      <c r="H138" s="231">
        <v>39</v>
      </c>
      <c r="I138" s="232"/>
      <c r="J138" s="233">
        <f>ROUND(I138*H138,2)</f>
        <v>0</v>
      </c>
      <c r="K138" s="229" t="s">
        <v>171</v>
      </c>
      <c r="L138" s="45"/>
      <c r="M138" s="234" t="s">
        <v>1</v>
      </c>
      <c r="N138" s="235" t="s">
        <v>43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172</v>
      </c>
      <c r="AT138" s="238" t="s">
        <v>167</v>
      </c>
      <c r="AU138" s="238" t="s">
        <v>87</v>
      </c>
      <c r="AY138" s="18" t="s">
        <v>165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85</v>
      </c>
      <c r="BK138" s="239">
        <f>ROUND(I138*H138,2)</f>
        <v>0</v>
      </c>
      <c r="BL138" s="18" t="s">
        <v>172</v>
      </c>
      <c r="BM138" s="238" t="s">
        <v>2260</v>
      </c>
    </row>
    <row r="139" s="13" customFormat="1">
      <c r="A139" s="13"/>
      <c r="B139" s="240"/>
      <c r="C139" s="241"/>
      <c r="D139" s="242" t="s">
        <v>174</v>
      </c>
      <c r="E139" s="243" t="s">
        <v>1</v>
      </c>
      <c r="F139" s="244" t="s">
        <v>2261</v>
      </c>
      <c r="G139" s="241"/>
      <c r="H139" s="243" t="s">
        <v>1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174</v>
      </c>
      <c r="AU139" s="250" t="s">
        <v>87</v>
      </c>
      <c r="AV139" s="13" t="s">
        <v>85</v>
      </c>
      <c r="AW139" s="13" t="s">
        <v>34</v>
      </c>
      <c r="AX139" s="13" t="s">
        <v>78</v>
      </c>
      <c r="AY139" s="250" t="s">
        <v>165</v>
      </c>
    </row>
    <row r="140" s="14" customFormat="1">
      <c r="A140" s="14"/>
      <c r="B140" s="251"/>
      <c r="C140" s="252"/>
      <c r="D140" s="242" t="s">
        <v>174</v>
      </c>
      <c r="E140" s="253" t="s">
        <v>1</v>
      </c>
      <c r="F140" s="254" t="s">
        <v>2262</v>
      </c>
      <c r="G140" s="252"/>
      <c r="H140" s="255">
        <v>25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174</v>
      </c>
      <c r="AU140" s="261" t="s">
        <v>87</v>
      </c>
      <c r="AV140" s="14" t="s">
        <v>87</v>
      </c>
      <c r="AW140" s="14" t="s">
        <v>34</v>
      </c>
      <c r="AX140" s="14" t="s">
        <v>78</v>
      </c>
      <c r="AY140" s="261" t="s">
        <v>165</v>
      </c>
    </row>
    <row r="141" s="13" customFormat="1">
      <c r="A141" s="13"/>
      <c r="B141" s="240"/>
      <c r="C141" s="241"/>
      <c r="D141" s="242" t="s">
        <v>174</v>
      </c>
      <c r="E141" s="243" t="s">
        <v>1</v>
      </c>
      <c r="F141" s="244" t="s">
        <v>2263</v>
      </c>
      <c r="G141" s="241"/>
      <c r="H141" s="243" t="s">
        <v>1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174</v>
      </c>
      <c r="AU141" s="250" t="s">
        <v>87</v>
      </c>
      <c r="AV141" s="13" t="s">
        <v>85</v>
      </c>
      <c r="AW141" s="13" t="s">
        <v>34</v>
      </c>
      <c r="AX141" s="13" t="s">
        <v>78</v>
      </c>
      <c r="AY141" s="250" t="s">
        <v>165</v>
      </c>
    </row>
    <row r="142" s="14" customFormat="1">
      <c r="A142" s="14"/>
      <c r="B142" s="251"/>
      <c r="C142" s="252"/>
      <c r="D142" s="242" t="s">
        <v>174</v>
      </c>
      <c r="E142" s="253" t="s">
        <v>1</v>
      </c>
      <c r="F142" s="254" t="s">
        <v>2264</v>
      </c>
      <c r="G142" s="252"/>
      <c r="H142" s="255">
        <v>10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1" t="s">
        <v>174</v>
      </c>
      <c r="AU142" s="261" t="s">
        <v>87</v>
      </c>
      <c r="AV142" s="14" t="s">
        <v>87</v>
      </c>
      <c r="AW142" s="14" t="s">
        <v>34</v>
      </c>
      <c r="AX142" s="14" t="s">
        <v>78</v>
      </c>
      <c r="AY142" s="261" t="s">
        <v>165</v>
      </c>
    </row>
    <row r="143" s="13" customFormat="1">
      <c r="A143" s="13"/>
      <c r="B143" s="240"/>
      <c r="C143" s="241"/>
      <c r="D143" s="242" t="s">
        <v>174</v>
      </c>
      <c r="E143" s="243" t="s">
        <v>1</v>
      </c>
      <c r="F143" s="244" t="s">
        <v>2265</v>
      </c>
      <c r="G143" s="241"/>
      <c r="H143" s="243" t="s">
        <v>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174</v>
      </c>
      <c r="AU143" s="250" t="s">
        <v>87</v>
      </c>
      <c r="AV143" s="13" t="s">
        <v>85</v>
      </c>
      <c r="AW143" s="13" t="s">
        <v>34</v>
      </c>
      <c r="AX143" s="13" t="s">
        <v>78</v>
      </c>
      <c r="AY143" s="250" t="s">
        <v>165</v>
      </c>
    </row>
    <row r="144" s="14" customFormat="1">
      <c r="A144" s="14"/>
      <c r="B144" s="251"/>
      <c r="C144" s="252"/>
      <c r="D144" s="242" t="s">
        <v>174</v>
      </c>
      <c r="E144" s="253" t="s">
        <v>1</v>
      </c>
      <c r="F144" s="254" t="s">
        <v>2266</v>
      </c>
      <c r="G144" s="252"/>
      <c r="H144" s="255">
        <v>4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174</v>
      </c>
      <c r="AU144" s="261" t="s">
        <v>87</v>
      </c>
      <c r="AV144" s="14" t="s">
        <v>87</v>
      </c>
      <c r="AW144" s="14" t="s">
        <v>34</v>
      </c>
      <c r="AX144" s="14" t="s">
        <v>78</v>
      </c>
      <c r="AY144" s="261" t="s">
        <v>165</v>
      </c>
    </row>
    <row r="145" s="15" customFormat="1">
      <c r="A145" s="15"/>
      <c r="B145" s="262"/>
      <c r="C145" s="263"/>
      <c r="D145" s="242" t="s">
        <v>174</v>
      </c>
      <c r="E145" s="264" t="s">
        <v>1</v>
      </c>
      <c r="F145" s="265" t="s">
        <v>189</v>
      </c>
      <c r="G145" s="263"/>
      <c r="H145" s="266">
        <v>39</v>
      </c>
      <c r="I145" s="267"/>
      <c r="J145" s="263"/>
      <c r="K145" s="263"/>
      <c r="L145" s="268"/>
      <c r="M145" s="269"/>
      <c r="N145" s="270"/>
      <c r="O145" s="270"/>
      <c r="P145" s="270"/>
      <c r="Q145" s="270"/>
      <c r="R145" s="270"/>
      <c r="S145" s="270"/>
      <c r="T145" s="27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2" t="s">
        <v>174</v>
      </c>
      <c r="AU145" s="272" t="s">
        <v>87</v>
      </c>
      <c r="AV145" s="15" t="s">
        <v>172</v>
      </c>
      <c r="AW145" s="15" t="s">
        <v>34</v>
      </c>
      <c r="AX145" s="15" t="s">
        <v>85</v>
      </c>
      <c r="AY145" s="272" t="s">
        <v>165</v>
      </c>
    </row>
    <row r="146" s="2" customFormat="1" ht="37.8" customHeight="1">
      <c r="A146" s="39"/>
      <c r="B146" s="40"/>
      <c r="C146" s="227" t="s">
        <v>87</v>
      </c>
      <c r="D146" s="227" t="s">
        <v>167</v>
      </c>
      <c r="E146" s="228" t="s">
        <v>2267</v>
      </c>
      <c r="F146" s="229" t="s">
        <v>2268</v>
      </c>
      <c r="G146" s="230" t="s">
        <v>385</v>
      </c>
      <c r="H146" s="231">
        <v>2</v>
      </c>
      <c r="I146" s="232"/>
      <c r="J146" s="233">
        <f>ROUND(I146*H146,2)</f>
        <v>0</v>
      </c>
      <c r="K146" s="229" t="s">
        <v>171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172</v>
      </c>
      <c r="AT146" s="238" t="s">
        <v>167</v>
      </c>
      <c r="AU146" s="238" t="s">
        <v>87</v>
      </c>
      <c r="AY146" s="18" t="s">
        <v>165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172</v>
      </c>
      <c r="BM146" s="238" t="s">
        <v>2269</v>
      </c>
    </row>
    <row r="147" s="13" customFormat="1">
      <c r="A147" s="13"/>
      <c r="B147" s="240"/>
      <c r="C147" s="241"/>
      <c r="D147" s="242" t="s">
        <v>174</v>
      </c>
      <c r="E147" s="243" t="s">
        <v>1</v>
      </c>
      <c r="F147" s="244" t="s">
        <v>2270</v>
      </c>
      <c r="G147" s="241"/>
      <c r="H147" s="243" t="s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174</v>
      </c>
      <c r="AU147" s="250" t="s">
        <v>87</v>
      </c>
      <c r="AV147" s="13" t="s">
        <v>85</v>
      </c>
      <c r="AW147" s="13" t="s">
        <v>34</v>
      </c>
      <c r="AX147" s="13" t="s">
        <v>78</v>
      </c>
      <c r="AY147" s="250" t="s">
        <v>165</v>
      </c>
    </row>
    <row r="148" s="14" customFormat="1">
      <c r="A148" s="14"/>
      <c r="B148" s="251"/>
      <c r="C148" s="252"/>
      <c r="D148" s="242" t="s">
        <v>174</v>
      </c>
      <c r="E148" s="253" t="s">
        <v>1</v>
      </c>
      <c r="F148" s="254" t="s">
        <v>85</v>
      </c>
      <c r="G148" s="252"/>
      <c r="H148" s="255">
        <v>1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174</v>
      </c>
      <c r="AU148" s="261" t="s">
        <v>87</v>
      </c>
      <c r="AV148" s="14" t="s">
        <v>87</v>
      </c>
      <c r="AW148" s="14" t="s">
        <v>34</v>
      </c>
      <c r="AX148" s="14" t="s">
        <v>78</v>
      </c>
      <c r="AY148" s="261" t="s">
        <v>165</v>
      </c>
    </row>
    <row r="149" s="13" customFormat="1">
      <c r="A149" s="13"/>
      <c r="B149" s="240"/>
      <c r="C149" s="241"/>
      <c r="D149" s="242" t="s">
        <v>174</v>
      </c>
      <c r="E149" s="243" t="s">
        <v>1</v>
      </c>
      <c r="F149" s="244" t="s">
        <v>2271</v>
      </c>
      <c r="G149" s="241"/>
      <c r="H149" s="243" t="s">
        <v>1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174</v>
      </c>
      <c r="AU149" s="250" t="s">
        <v>87</v>
      </c>
      <c r="AV149" s="13" t="s">
        <v>85</v>
      </c>
      <c r="AW149" s="13" t="s">
        <v>34</v>
      </c>
      <c r="AX149" s="13" t="s">
        <v>78</v>
      </c>
      <c r="AY149" s="250" t="s">
        <v>165</v>
      </c>
    </row>
    <row r="150" s="14" customFormat="1">
      <c r="A150" s="14"/>
      <c r="B150" s="251"/>
      <c r="C150" s="252"/>
      <c r="D150" s="242" t="s">
        <v>174</v>
      </c>
      <c r="E150" s="253" t="s">
        <v>1</v>
      </c>
      <c r="F150" s="254" t="s">
        <v>85</v>
      </c>
      <c r="G150" s="252"/>
      <c r="H150" s="255">
        <v>1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1" t="s">
        <v>174</v>
      </c>
      <c r="AU150" s="261" t="s">
        <v>87</v>
      </c>
      <c r="AV150" s="14" t="s">
        <v>87</v>
      </c>
      <c r="AW150" s="14" t="s">
        <v>34</v>
      </c>
      <c r="AX150" s="14" t="s">
        <v>78</v>
      </c>
      <c r="AY150" s="261" t="s">
        <v>165</v>
      </c>
    </row>
    <row r="151" s="15" customFormat="1">
      <c r="A151" s="15"/>
      <c r="B151" s="262"/>
      <c r="C151" s="263"/>
      <c r="D151" s="242" t="s">
        <v>174</v>
      </c>
      <c r="E151" s="264" t="s">
        <v>1</v>
      </c>
      <c r="F151" s="265" t="s">
        <v>189</v>
      </c>
      <c r="G151" s="263"/>
      <c r="H151" s="266">
        <v>2</v>
      </c>
      <c r="I151" s="267"/>
      <c r="J151" s="263"/>
      <c r="K151" s="263"/>
      <c r="L151" s="268"/>
      <c r="M151" s="269"/>
      <c r="N151" s="270"/>
      <c r="O151" s="270"/>
      <c r="P151" s="270"/>
      <c r="Q151" s="270"/>
      <c r="R151" s="270"/>
      <c r="S151" s="270"/>
      <c r="T151" s="27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2" t="s">
        <v>174</v>
      </c>
      <c r="AU151" s="272" t="s">
        <v>87</v>
      </c>
      <c r="AV151" s="15" t="s">
        <v>172</v>
      </c>
      <c r="AW151" s="15" t="s">
        <v>34</v>
      </c>
      <c r="AX151" s="15" t="s">
        <v>85</v>
      </c>
      <c r="AY151" s="272" t="s">
        <v>165</v>
      </c>
    </row>
    <row r="152" s="2" customFormat="1" ht="37.8" customHeight="1">
      <c r="A152" s="39"/>
      <c r="B152" s="40"/>
      <c r="C152" s="227" t="s">
        <v>195</v>
      </c>
      <c r="D152" s="227" t="s">
        <v>167</v>
      </c>
      <c r="E152" s="228" t="s">
        <v>2272</v>
      </c>
      <c r="F152" s="229" t="s">
        <v>2273</v>
      </c>
      <c r="G152" s="230" t="s">
        <v>385</v>
      </c>
      <c r="H152" s="231">
        <v>2</v>
      </c>
      <c r="I152" s="232"/>
      <c r="J152" s="233">
        <f>ROUND(I152*H152,2)</f>
        <v>0</v>
      </c>
      <c r="K152" s="229" t="s">
        <v>171</v>
      </c>
      <c r="L152" s="45"/>
      <c r="M152" s="234" t="s">
        <v>1</v>
      </c>
      <c r="N152" s="235" t="s">
        <v>43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172</v>
      </c>
      <c r="AT152" s="238" t="s">
        <v>167</v>
      </c>
      <c r="AU152" s="238" t="s">
        <v>87</v>
      </c>
      <c r="AY152" s="18" t="s">
        <v>165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85</v>
      </c>
      <c r="BK152" s="239">
        <f>ROUND(I152*H152,2)</f>
        <v>0</v>
      </c>
      <c r="BL152" s="18" t="s">
        <v>172</v>
      </c>
      <c r="BM152" s="238" t="s">
        <v>2274</v>
      </c>
    </row>
    <row r="153" s="13" customFormat="1">
      <c r="A153" s="13"/>
      <c r="B153" s="240"/>
      <c r="C153" s="241"/>
      <c r="D153" s="242" t="s">
        <v>174</v>
      </c>
      <c r="E153" s="243" t="s">
        <v>1</v>
      </c>
      <c r="F153" s="244" t="s">
        <v>2270</v>
      </c>
      <c r="G153" s="241"/>
      <c r="H153" s="243" t="s">
        <v>1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174</v>
      </c>
      <c r="AU153" s="250" t="s">
        <v>87</v>
      </c>
      <c r="AV153" s="13" t="s">
        <v>85</v>
      </c>
      <c r="AW153" s="13" t="s">
        <v>34</v>
      </c>
      <c r="AX153" s="13" t="s">
        <v>78</v>
      </c>
      <c r="AY153" s="250" t="s">
        <v>165</v>
      </c>
    </row>
    <row r="154" s="14" customFormat="1">
      <c r="A154" s="14"/>
      <c r="B154" s="251"/>
      <c r="C154" s="252"/>
      <c r="D154" s="242" t="s">
        <v>174</v>
      </c>
      <c r="E154" s="253" t="s">
        <v>1</v>
      </c>
      <c r="F154" s="254" t="s">
        <v>85</v>
      </c>
      <c r="G154" s="252"/>
      <c r="H154" s="255">
        <v>1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1" t="s">
        <v>174</v>
      </c>
      <c r="AU154" s="261" t="s">
        <v>87</v>
      </c>
      <c r="AV154" s="14" t="s">
        <v>87</v>
      </c>
      <c r="AW154" s="14" t="s">
        <v>34</v>
      </c>
      <c r="AX154" s="14" t="s">
        <v>78</v>
      </c>
      <c r="AY154" s="261" t="s">
        <v>165</v>
      </c>
    </row>
    <row r="155" s="13" customFormat="1">
      <c r="A155" s="13"/>
      <c r="B155" s="240"/>
      <c r="C155" s="241"/>
      <c r="D155" s="242" t="s">
        <v>174</v>
      </c>
      <c r="E155" s="243" t="s">
        <v>1</v>
      </c>
      <c r="F155" s="244" t="s">
        <v>2271</v>
      </c>
      <c r="G155" s="241"/>
      <c r="H155" s="243" t="s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174</v>
      </c>
      <c r="AU155" s="250" t="s">
        <v>87</v>
      </c>
      <c r="AV155" s="13" t="s">
        <v>85</v>
      </c>
      <c r="AW155" s="13" t="s">
        <v>34</v>
      </c>
      <c r="AX155" s="13" t="s">
        <v>78</v>
      </c>
      <c r="AY155" s="250" t="s">
        <v>165</v>
      </c>
    </row>
    <row r="156" s="14" customFormat="1">
      <c r="A156" s="14"/>
      <c r="B156" s="251"/>
      <c r="C156" s="252"/>
      <c r="D156" s="242" t="s">
        <v>174</v>
      </c>
      <c r="E156" s="253" t="s">
        <v>1</v>
      </c>
      <c r="F156" s="254" t="s">
        <v>85</v>
      </c>
      <c r="G156" s="252"/>
      <c r="H156" s="255">
        <v>1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174</v>
      </c>
      <c r="AU156" s="261" t="s">
        <v>87</v>
      </c>
      <c r="AV156" s="14" t="s">
        <v>87</v>
      </c>
      <c r="AW156" s="14" t="s">
        <v>34</v>
      </c>
      <c r="AX156" s="14" t="s">
        <v>78</v>
      </c>
      <c r="AY156" s="261" t="s">
        <v>165</v>
      </c>
    </row>
    <row r="157" s="15" customFormat="1">
      <c r="A157" s="15"/>
      <c r="B157" s="262"/>
      <c r="C157" s="263"/>
      <c r="D157" s="242" t="s">
        <v>174</v>
      </c>
      <c r="E157" s="264" t="s">
        <v>1</v>
      </c>
      <c r="F157" s="265" t="s">
        <v>189</v>
      </c>
      <c r="G157" s="263"/>
      <c r="H157" s="266">
        <v>2</v>
      </c>
      <c r="I157" s="267"/>
      <c r="J157" s="263"/>
      <c r="K157" s="263"/>
      <c r="L157" s="268"/>
      <c r="M157" s="269"/>
      <c r="N157" s="270"/>
      <c r="O157" s="270"/>
      <c r="P157" s="270"/>
      <c r="Q157" s="270"/>
      <c r="R157" s="270"/>
      <c r="S157" s="270"/>
      <c r="T157" s="27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2" t="s">
        <v>174</v>
      </c>
      <c r="AU157" s="272" t="s">
        <v>87</v>
      </c>
      <c r="AV157" s="15" t="s">
        <v>172</v>
      </c>
      <c r="AW157" s="15" t="s">
        <v>34</v>
      </c>
      <c r="AX157" s="15" t="s">
        <v>85</v>
      </c>
      <c r="AY157" s="272" t="s">
        <v>165</v>
      </c>
    </row>
    <row r="158" s="2" customFormat="1" ht="55.5" customHeight="1">
      <c r="A158" s="39"/>
      <c r="B158" s="40"/>
      <c r="C158" s="227" t="s">
        <v>172</v>
      </c>
      <c r="D158" s="227" t="s">
        <v>167</v>
      </c>
      <c r="E158" s="228" t="s">
        <v>2275</v>
      </c>
      <c r="F158" s="229" t="s">
        <v>2276</v>
      </c>
      <c r="G158" s="230" t="s">
        <v>198</v>
      </c>
      <c r="H158" s="231">
        <v>99</v>
      </c>
      <c r="I158" s="232"/>
      <c r="J158" s="233">
        <f>ROUND(I158*H158,2)</f>
        <v>0</v>
      </c>
      <c r="K158" s="229" t="s">
        <v>171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0.28100000000000003</v>
      </c>
      <c r="T158" s="237">
        <f>S158*H158</f>
        <v>27.819000000000003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172</v>
      </c>
      <c r="AT158" s="238" t="s">
        <v>167</v>
      </c>
      <c r="AU158" s="238" t="s">
        <v>87</v>
      </c>
      <c r="AY158" s="18" t="s">
        <v>165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172</v>
      </c>
      <c r="BM158" s="238" t="s">
        <v>2277</v>
      </c>
    </row>
    <row r="159" s="13" customFormat="1">
      <c r="A159" s="13"/>
      <c r="B159" s="240"/>
      <c r="C159" s="241"/>
      <c r="D159" s="242" t="s">
        <v>174</v>
      </c>
      <c r="E159" s="243" t="s">
        <v>1</v>
      </c>
      <c r="F159" s="244" t="s">
        <v>2278</v>
      </c>
      <c r="G159" s="241"/>
      <c r="H159" s="243" t="s">
        <v>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174</v>
      </c>
      <c r="AU159" s="250" t="s">
        <v>87</v>
      </c>
      <c r="AV159" s="13" t="s">
        <v>85</v>
      </c>
      <c r="AW159" s="13" t="s">
        <v>34</v>
      </c>
      <c r="AX159" s="13" t="s">
        <v>78</v>
      </c>
      <c r="AY159" s="250" t="s">
        <v>165</v>
      </c>
    </row>
    <row r="160" s="13" customFormat="1">
      <c r="A160" s="13"/>
      <c r="B160" s="240"/>
      <c r="C160" s="241"/>
      <c r="D160" s="242" t="s">
        <v>174</v>
      </c>
      <c r="E160" s="243" t="s">
        <v>1</v>
      </c>
      <c r="F160" s="244" t="s">
        <v>2279</v>
      </c>
      <c r="G160" s="241"/>
      <c r="H160" s="243" t="s">
        <v>1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174</v>
      </c>
      <c r="AU160" s="250" t="s">
        <v>87</v>
      </c>
      <c r="AV160" s="13" t="s">
        <v>85</v>
      </c>
      <c r="AW160" s="13" t="s">
        <v>34</v>
      </c>
      <c r="AX160" s="13" t="s">
        <v>78</v>
      </c>
      <c r="AY160" s="250" t="s">
        <v>165</v>
      </c>
    </row>
    <row r="161" s="14" customFormat="1">
      <c r="A161" s="14"/>
      <c r="B161" s="251"/>
      <c r="C161" s="252"/>
      <c r="D161" s="242" t="s">
        <v>174</v>
      </c>
      <c r="E161" s="253" t="s">
        <v>1</v>
      </c>
      <c r="F161" s="254" t="s">
        <v>2280</v>
      </c>
      <c r="G161" s="252"/>
      <c r="H161" s="255">
        <v>78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174</v>
      </c>
      <c r="AU161" s="261" t="s">
        <v>87</v>
      </c>
      <c r="AV161" s="14" t="s">
        <v>87</v>
      </c>
      <c r="AW161" s="14" t="s">
        <v>34</v>
      </c>
      <c r="AX161" s="14" t="s">
        <v>78</v>
      </c>
      <c r="AY161" s="261" t="s">
        <v>165</v>
      </c>
    </row>
    <row r="162" s="13" customFormat="1">
      <c r="A162" s="13"/>
      <c r="B162" s="240"/>
      <c r="C162" s="241"/>
      <c r="D162" s="242" t="s">
        <v>174</v>
      </c>
      <c r="E162" s="243" t="s">
        <v>1</v>
      </c>
      <c r="F162" s="244" t="s">
        <v>2281</v>
      </c>
      <c r="G162" s="241"/>
      <c r="H162" s="243" t="s">
        <v>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174</v>
      </c>
      <c r="AU162" s="250" t="s">
        <v>87</v>
      </c>
      <c r="AV162" s="13" t="s">
        <v>85</v>
      </c>
      <c r="AW162" s="13" t="s">
        <v>34</v>
      </c>
      <c r="AX162" s="13" t="s">
        <v>78</v>
      </c>
      <c r="AY162" s="250" t="s">
        <v>165</v>
      </c>
    </row>
    <row r="163" s="14" customFormat="1">
      <c r="A163" s="14"/>
      <c r="B163" s="251"/>
      <c r="C163" s="252"/>
      <c r="D163" s="242" t="s">
        <v>174</v>
      </c>
      <c r="E163" s="253" t="s">
        <v>1</v>
      </c>
      <c r="F163" s="254" t="s">
        <v>2282</v>
      </c>
      <c r="G163" s="252"/>
      <c r="H163" s="255">
        <v>21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174</v>
      </c>
      <c r="AU163" s="261" t="s">
        <v>87</v>
      </c>
      <c r="AV163" s="14" t="s">
        <v>87</v>
      </c>
      <c r="AW163" s="14" t="s">
        <v>34</v>
      </c>
      <c r="AX163" s="14" t="s">
        <v>78</v>
      </c>
      <c r="AY163" s="261" t="s">
        <v>165</v>
      </c>
    </row>
    <row r="164" s="15" customFormat="1">
      <c r="A164" s="15"/>
      <c r="B164" s="262"/>
      <c r="C164" s="263"/>
      <c r="D164" s="242" t="s">
        <v>174</v>
      </c>
      <c r="E164" s="264" t="s">
        <v>1</v>
      </c>
      <c r="F164" s="265" t="s">
        <v>189</v>
      </c>
      <c r="G164" s="263"/>
      <c r="H164" s="266">
        <v>99</v>
      </c>
      <c r="I164" s="267"/>
      <c r="J164" s="263"/>
      <c r="K164" s="263"/>
      <c r="L164" s="268"/>
      <c r="M164" s="269"/>
      <c r="N164" s="270"/>
      <c r="O164" s="270"/>
      <c r="P164" s="270"/>
      <c r="Q164" s="270"/>
      <c r="R164" s="270"/>
      <c r="S164" s="270"/>
      <c r="T164" s="271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2" t="s">
        <v>174</v>
      </c>
      <c r="AU164" s="272" t="s">
        <v>87</v>
      </c>
      <c r="AV164" s="15" t="s">
        <v>172</v>
      </c>
      <c r="AW164" s="15" t="s">
        <v>34</v>
      </c>
      <c r="AX164" s="15" t="s">
        <v>85</v>
      </c>
      <c r="AY164" s="272" t="s">
        <v>165</v>
      </c>
    </row>
    <row r="165" s="2" customFormat="1" ht="76.35" customHeight="1">
      <c r="A165" s="39"/>
      <c r="B165" s="40"/>
      <c r="C165" s="227" t="s">
        <v>219</v>
      </c>
      <c r="D165" s="227" t="s">
        <v>167</v>
      </c>
      <c r="E165" s="228" t="s">
        <v>2283</v>
      </c>
      <c r="F165" s="229" t="s">
        <v>2284</v>
      </c>
      <c r="G165" s="230" t="s">
        <v>198</v>
      </c>
      <c r="H165" s="231">
        <v>55</v>
      </c>
      <c r="I165" s="232"/>
      <c r="J165" s="233">
        <f>ROUND(I165*H165,2)</f>
        <v>0</v>
      </c>
      <c r="K165" s="229" t="s">
        <v>171</v>
      </c>
      <c r="L165" s="45"/>
      <c r="M165" s="234" t="s">
        <v>1</v>
      </c>
      <c r="N165" s="235" t="s">
        <v>43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0.255</v>
      </c>
      <c r="T165" s="237">
        <f>S165*H165</f>
        <v>14.025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172</v>
      </c>
      <c r="AT165" s="238" t="s">
        <v>167</v>
      </c>
      <c r="AU165" s="238" t="s">
        <v>87</v>
      </c>
      <c r="AY165" s="18" t="s">
        <v>165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85</v>
      </c>
      <c r="BK165" s="239">
        <f>ROUND(I165*H165,2)</f>
        <v>0</v>
      </c>
      <c r="BL165" s="18" t="s">
        <v>172</v>
      </c>
      <c r="BM165" s="238" t="s">
        <v>2285</v>
      </c>
    </row>
    <row r="166" s="13" customFormat="1">
      <c r="A166" s="13"/>
      <c r="B166" s="240"/>
      <c r="C166" s="241"/>
      <c r="D166" s="242" t="s">
        <v>174</v>
      </c>
      <c r="E166" s="243" t="s">
        <v>1</v>
      </c>
      <c r="F166" s="244" t="s">
        <v>2286</v>
      </c>
      <c r="G166" s="241"/>
      <c r="H166" s="243" t="s">
        <v>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174</v>
      </c>
      <c r="AU166" s="250" t="s">
        <v>87</v>
      </c>
      <c r="AV166" s="13" t="s">
        <v>85</v>
      </c>
      <c r="AW166" s="13" t="s">
        <v>34</v>
      </c>
      <c r="AX166" s="13" t="s">
        <v>78</v>
      </c>
      <c r="AY166" s="250" t="s">
        <v>165</v>
      </c>
    </row>
    <row r="167" s="14" customFormat="1">
      <c r="A167" s="14"/>
      <c r="B167" s="251"/>
      <c r="C167" s="252"/>
      <c r="D167" s="242" t="s">
        <v>174</v>
      </c>
      <c r="E167" s="253" t="s">
        <v>1</v>
      </c>
      <c r="F167" s="254" t="s">
        <v>2287</v>
      </c>
      <c r="G167" s="252"/>
      <c r="H167" s="255">
        <v>55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1" t="s">
        <v>174</v>
      </c>
      <c r="AU167" s="261" t="s">
        <v>87</v>
      </c>
      <c r="AV167" s="14" t="s">
        <v>87</v>
      </c>
      <c r="AW167" s="14" t="s">
        <v>34</v>
      </c>
      <c r="AX167" s="14" t="s">
        <v>85</v>
      </c>
      <c r="AY167" s="261" t="s">
        <v>165</v>
      </c>
    </row>
    <row r="168" s="2" customFormat="1" ht="78" customHeight="1">
      <c r="A168" s="39"/>
      <c r="B168" s="40"/>
      <c r="C168" s="227" t="s">
        <v>193</v>
      </c>
      <c r="D168" s="227" t="s">
        <v>167</v>
      </c>
      <c r="E168" s="228" t="s">
        <v>2288</v>
      </c>
      <c r="F168" s="229" t="s">
        <v>2289</v>
      </c>
      <c r="G168" s="230" t="s">
        <v>198</v>
      </c>
      <c r="H168" s="231">
        <v>273.89999999999998</v>
      </c>
      <c r="I168" s="232"/>
      <c r="J168" s="233">
        <f>ROUND(I168*H168,2)</f>
        <v>0</v>
      </c>
      <c r="K168" s="229" t="s">
        <v>171</v>
      </c>
      <c r="L168" s="45"/>
      <c r="M168" s="234" t="s">
        <v>1</v>
      </c>
      <c r="N168" s="235" t="s">
        <v>43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0.255</v>
      </c>
      <c r="T168" s="237">
        <f>S168*H168</f>
        <v>69.844499999999996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172</v>
      </c>
      <c r="AT168" s="238" t="s">
        <v>167</v>
      </c>
      <c r="AU168" s="238" t="s">
        <v>87</v>
      </c>
      <c r="AY168" s="18" t="s">
        <v>165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85</v>
      </c>
      <c r="BK168" s="239">
        <f>ROUND(I168*H168,2)</f>
        <v>0</v>
      </c>
      <c r="BL168" s="18" t="s">
        <v>172</v>
      </c>
      <c r="BM168" s="238" t="s">
        <v>2290</v>
      </c>
    </row>
    <row r="169" s="13" customFormat="1">
      <c r="A169" s="13"/>
      <c r="B169" s="240"/>
      <c r="C169" s="241"/>
      <c r="D169" s="242" t="s">
        <v>174</v>
      </c>
      <c r="E169" s="243" t="s">
        <v>1</v>
      </c>
      <c r="F169" s="244" t="s">
        <v>2291</v>
      </c>
      <c r="G169" s="241"/>
      <c r="H169" s="243" t="s">
        <v>1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174</v>
      </c>
      <c r="AU169" s="250" t="s">
        <v>87</v>
      </c>
      <c r="AV169" s="13" t="s">
        <v>85</v>
      </c>
      <c r="AW169" s="13" t="s">
        <v>34</v>
      </c>
      <c r="AX169" s="13" t="s">
        <v>78</v>
      </c>
      <c r="AY169" s="250" t="s">
        <v>165</v>
      </c>
    </row>
    <row r="170" s="13" customFormat="1">
      <c r="A170" s="13"/>
      <c r="B170" s="240"/>
      <c r="C170" s="241"/>
      <c r="D170" s="242" t="s">
        <v>174</v>
      </c>
      <c r="E170" s="243" t="s">
        <v>1</v>
      </c>
      <c r="F170" s="244" t="s">
        <v>2292</v>
      </c>
      <c r="G170" s="241"/>
      <c r="H170" s="243" t="s">
        <v>1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174</v>
      </c>
      <c r="AU170" s="250" t="s">
        <v>87</v>
      </c>
      <c r="AV170" s="13" t="s">
        <v>85</v>
      </c>
      <c r="AW170" s="13" t="s">
        <v>34</v>
      </c>
      <c r="AX170" s="13" t="s">
        <v>78</v>
      </c>
      <c r="AY170" s="250" t="s">
        <v>165</v>
      </c>
    </row>
    <row r="171" s="14" customFormat="1">
      <c r="A171" s="14"/>
      <c r="B171" s="251"/>
      <c r="C171" s="252"/>
      <c r="D171" s="242" t="s">
        <v>174</v>
      </c>
      <c r="E171" s="253" t="s">
        <v>1</v>
      </c>
      <c r="F171" s="254" t="s">
        <v>2293</v>
      </c>
      <c r="G171" s="252"/>
      <c r="H171" s="255">
        <v>188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174</v>
      </c>
      <c r="AU171" s="261" t="s">
        <v>87</v>
      </c>
      <c r="AV171" s="14" t="s">
        <v>87</v>
      </c>
      <c r="AW171" s="14" t="s">
        <v>34</v>
      </c>
      <c r="AX171" s="14" t="s">
        <v>78</v>
      </c>
      <c r="AY171" s="261" t="s">
        <v>165</v>
      </c>
    </row>
    <row r="172" s="13" customFormat="1">
      <c r="A172" s="13"/>
      <c r="B172" s="240"/>
      <c r="C172" s="241"/>
      <c r="D172" s="242" t="s">
        <v>174</v>
      </c>
      <c r="E172" s="243" t="s">
        <v>1</v>
      </c>
      <c r="F172" s="244" t="s">
        <v>2294</v>
      </c>
      <c r="G172" s="241"/>
      <c r="H172" s="243" t="s">
        <v>1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174</v>
      </c>
      <c r="AU172" s="250" t="s">
        <v>87</v>
      </c>
      <c r="AV172" s="13" t="s">
        <v>85</v>
      </c>
      <c r="AW172" s="13" t="s">
        <v>34</v>
      </c>
      <c r="AX172" s="13" t="s">
        <v>78</v>
      </c>
      <c r="AY172" s="250" t="s">
        <v>165</v>
      </c>
    </row>
    <row r="173" s="14" customFormat="1">
      <c r="A173" s="14"/>
      <c r="B173" s="251"/>
      <c r="C173" s="252"/>
      <c r="D173" s="242" t="s">
        <v>174</v>
      </c>
      <c r="E173" s="253" t="s">
        <v>1</v>
      </c>
      <c r="F173" s="254" t="s">
        <v>2295</v>
      </c>
      <c r="G173" s="252"/>
      <c r="H173" s="255">
        <v>9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1" t="s">
        <v>174</v>
      </c>
      <c r="AU173" s="261" t="s">
        <v>87</v>
      </c>
      <c r="AV173" s="14" t="s">
        <v>87</v>
      </c>
      <c r="AW173" s="14" t="s">
        <v>34</v>
      </c>
      <c r="AX173" s="14" t="s">
        <v>78</v>
      </c>
      <c r="AY173" s="261" t="s">
        <v>165</v>
      </c>
    </row>
    <row r="174" s="13" customFormat="1">
      <c r="A174" s="13"/>
      <c r="B174" s="240"/>
      <c r="C174" s="241"/>
      <c r="D174" s="242" t="s">
        <v>174</v>
      </c>
      <c r="E174" s="243" t="s">
        <v>1</v>
      </c>
      <c r="F174" s="244" t="s">
        <v>2296</v>
      </c>
      <c r="G174" s="241"/>
      <c r="H174" s="243" t="s">
        <v>1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174</v>
      </c>
      <c r="AU174" s="250" t="s">
        <v>87</v>
      </c>
      <c r="AV174" s="13" t="s">
        <v>85</v>
      </c>
      <c r="AW174" s="13" t="s">
        <v>34</v>
      </c>
      <c r="AX174" s="13" t="s">
        <v>78</v>
      </c>
      <c r="AY174" s="250" t="s">
        <v>165</v>
      </c>
    </row>
    <row r="175" s="14" customFormat="1">
      <c r="A175" s="14"/>
      <c r="B175" s="251"/>
      <c r="C175" s="252"/>
      <c r="D175" s="242" t="s">
        <v>174</v>
      </c>
      <c r="E175" s="253" t="s">
        <v>1</v>
      </c>
      <c r="F175" s="254" t="s">
        <v>2297</v>
      </c>
      <c r="G175" s="252"/>
      <c r="H175" s="255">
        <v>23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174</v>
      </c>
      <c r="AU175" s="261" t="s">
        <v>87</v>
      </c>
      <c r="AV175" s="14" t="s">
        <v>87</v>
      </c>
      <c r="AW175" s="14" t="s">
        <v>34</v>
      </c>
      <c r="AX175" s="14" t="s">
        <v>78</v>
      </c>
      <c r="AY175" s="261" t="s">
        <v>165</v>
      </c>
    </row>
    <row r="176" s="13" customFormat="1">
      <c r="A176" s="13"/>
      <c r="B176" s="240"/>
      <c r="C176" s="241"/>
      <c r="D176" s="242" t="s">
        <v>174</v>
      </c>
      <c r="E176" s="243" t="s">
        <v>1</v>
      </c>
      <c r="F176" s="244" t="s">
        <v>2298</v>
      </c>
      <c r="G176" s="241"/>
      <c r="H176" s="243" t="s">
        <v>1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174</v>
      </c>
      <c r="AU176" s="250" t="s">
        <v>87</v>
      </c>
      <c r="AV176" s="13" t="s">
        <v>85</v>
      </c>
      <c r="AW176" s="13" t="s">
        <v>34</v>
      </c>
      <c r="AX176" s="13" t="s">
        <v>78</v>
      </c>
      <c r="AY176" s="250" t="s">
        <v>165</v>
      </c>
    </row>
    <row r="177" s="14" customFormat="1">
      <c r="A177" s="14"/>
      <c r="B177" s="251"/>
      <c r="C177" s="252"/>
      <c r="D177" s="242" t="s">
        <v>174</v>
      </c>
      <c r="E177" s="253" t="s">
        <v>1</v>
      </c>
      <c r="F177" s="254" t="s">
        <v>2299</v>
      </c>
      <c r="G177" s="252"/>
      <c r="H177" s="255">
        <v>6.9000000000000004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174</v>
      </c>
      <c r="AU177" s="261" t="s">
        <v>87</v>
      </c>
      <c r="AV177" s="14" t="s">
        <v>87</v>
      </c>
      <c r="AW177" s="14" t="s">
        <v>34</v>
      </c>
      <c r="AX177" s="14" t="s">
        <v>78</v>
      </c>
      <c r="AY177" s="261" t="s">
        <v>165</v>
      </c>
    </row>
    <row r="178" s="13" customFormat="1">
      <c r="A178" s="13"/>
      <c r="B178" s="240"/>
      <c r="C178" s="241"/>
      <c r="D178" s="242" t="s">
        <v>174</v>
      </c>
      <c r="E178" s="243" t="s">
        <v>1</v>
      </c>
      <c r="F178" s="244" t="s">
        <v>2300</v>
      </c>
      <c r="G178" s="241"/>
      <c r="H178" s="243" t="s">
        <v>1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174</v>
      </c>
      <c r="AU178" s="250" t="s">
        <v>87</v>
      </c>
      <c r="AV178" s="13" t="s">
        <v>85</v>
      </c>
      <c r="AW178" s="13" t="s">
        <v>34</v>
      </c>
      <c r="AX178" s="13" t="s">
        <v>78</v>
      </c>
      <c r="AY178" s="250" t="s">
        <v>165</v>
      </c>
    </row>
    <row r="179" s="14" customFormat="1">
      <c r="A179" s="14"/>
      <c r="B179" s="251"/>
      <c r="C179" s="252"/>
      <c r="D179" s="242" t="s">
        <v>174</v>
      </c>
      <c r="E179" s="253" t="s">
        <v>1</v>
      </c>
      <c r="F179" s="254" t="s">
        <v>2301</v>
      </c>
      <c r="G179" s="252"/>
      <c r="H179" s="255">
        <v>8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1" t="s">
        <v>174</v>
      </c>
      <c r="AU179" s="261" t="s">
        <v>87</v>
      </c>
      <c r="AV179" s="14" t="s">
        <v>87</v>
      </c>
      <c r="AW179" s="14" t="s">
        <v>34</v>
      </c>
      <c r="AX179" s="14" t="s">
        <v>78</v>
      </c>
      <c r="AY179" s="261" t="s">
        <v>165</v>
      </c>
    </row>
    <row r="180" s="13" customFormat="1">
      <c r="A180" s="13"/>
      <c r="B180" s="240"/>
      <c r="C180" s="241"/>
      <c r="D180" s="242" t="s">
        <v>174</v>
      </c>
      <c r="E180" s="243" t="s">
        <v>1</v>
      </c>
      <c r="F180" s="244" t="s">
        <v>2302</v>
      </c>
      <c r="G180" s="241"/>
      <c r="H180" s="243" t="s">
        <v>1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174</v>
      </c>
      <c r="AU180" s="250" t="s">
        <v>87</v>
      </c>
      <c r="AV180" s="13" t="s">
        <v>85</v>
      </c>
      <c r="AW180" s="13" t="s">
        <v>34</v>
      </c>
      <c r="AX180" s="13" t="s">
        <v>78</v>
      </c>
      <c r="AY180" s="250" t="s">
        <v>165</v>
      </c>
    </row>
    <row r="181" s="13" customFormat="1">
      <c r="A181" s="13"/>
      <c r="B181" s="240"/>
      <c r="C181" s="241"/>
      <c r="D181" s="242" t="s">
        <v>174</v>
      </c>
      <c r="E181" s="243" t="s">
        <v>1</v>
      </c>
      <c r="F181" s="244" t="s">
        <v>2197</v>
      </c>
      <c r="G181" s="241"/>
      <c r="H181" s="243" t="s">
        <v>1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174</v>
      </c>
      <c r="AU181" s="250" t="s">
        <v>87</v>
      </c>
      <c r="AV181" s="13" t="s">
        <v>85</v>
      </c>
      <c r="AW181" s="13" t="s">
        <v>34</v>
      </c>
      <c r="AX181" s="13" t="s">
        <v>78</v>
      </c>
      <c r="AY181" s="250" t="s">
        <v>165</v>
      </c>
    </row>
    <row r="182" s="14" customFormat="1">
      <c r="A182" s="14"/>
      <c r="B182" s="251"/>
      <c r="C182" s="252"/>
      <c r="D182" s="242" t="s">
        <v>174</v>
      </c>
      <c r="E182" s="253" t="s">
        <v>1</v>
      </c>
      <c r="F182" s="254" t="s">
        <v>1213</v>
      </c>
      <c r="G182" s="252"/>
      <c r="H182" s="255">
        <v>24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1" t="s">
        <v>174</v>
      </c>
      <c r="AU182" s="261" t="s">
        <v>87</v>
      </c>
      <c r="AV182" s="14" t="s">
        <v>87</v>
      </c>
      <c r="AW182" s="14" t="s">
        <v>34</v>
      </c>
      <c r="AX182" s="14" t="s">
        <v>78</v>
      </c>
      <c r="AY182" s="261" t="s">
        <v>165</v>
      </c>
    </row>
    <row r="183" s="13" customFormat="1">
      <c r="A183" s="13"/>
      <c r="B183" s="240"/>
      <c r="C183" s="241"/>
      <c r="D183" s="242" t="s">
        <v>174</v>
      </c>
      <c r="E183" s="243" t="s">
        <v>1</v>
      </c>
      <c r="F183" s="244" t="s">
        <v>2303</v>
      </c>
      <c r="G183" s="241"/>
      <c r="H183" s="243" t="s">
        <v>1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174</v>
      </c>
      <c r="AU183" s="250" t="s">
        <v>87</v>
      </c>
      <c r="AV183" s="13" t="s">
        <v>85</v>
      </c>
      <c r="AW183" s="13" t="s">
        <v>34</v>
      </c>
      <c r="AX183" s="13" t="s">
        <v>78</v>
      </c>
      <c r="AY183" s="250" t="s">
        <v>165</v>
      </c>
    </row>
    <row r="184" s="13" customFormat="1">
      <c r="A184" s="13"/>
      <c r="B184" s="240"/>
      <c r="C184" s="241"/>
      <c r="D184" s="242" t="s">
        <v>174</v>
      </c>
      <c r="E184" s="243" t="s">
        <v>1</v>
      </c>
      <c r="F184" s="244" t="s">
        <v>2304</v>
      </c>
      <c r="G184" s="241"/>
      <c r="H184" s="243" t="s">
        <v>1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174</v>
      </c>
      <c r="AU184" s="250" t="s">
        <v>87</v>
      </c>
      <c r="AV184" s="13" t="s">
        <v>85</v>
      </c>
      <c r="AW184" s="13" t="s">
        <v>34</v>
      </c>
      <c r="AX184" s="13" t="s">
        <v>78</v>
      </c>
      <c r="AY184" s="250" t="s">
        <v>165</v>
      </c>
    </row>
    <row r="185" s="14" customFormat="1">
      <c r="A185" s="14"/>
      <c r="B185" s="251"/>
      <c r="C185" s="252"/>
      <c r="D185" s="242" t="s">
        <v>174</v>
      </c>
      <c r="E185" s="253" t="s">
        <v>1</v>
      </c>
      <c r="F185" s="254" t="s">
        <v>997</v>
      </c>
      <c r="G185" s="252"/>
      <c r="H185" s="255">
        <v>15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174</v>
      </c>
      <c r="AU185" s="261" t="s">
        <v>87</v>
      </c>
      <c r="AV185" s="14" t="s">
        <v>87</v>
      </c>
      <c r="AW185" s="14" t="s">
        <v>34</v>
      </c>
      <c r="AX185" s="14" t="s">
        <v>78</v>
      </c>
      <c r="AY185" s="261" t="s">
        <v>165</v>
      </c>
    </row>
    <row r="186" s="15" customFormat="1">
      <c r="A186" s="15"/>
      <c r="B186" s="262"/>
      <c r="C186" s="263"/>
      <c r="D186" s="242" t="s">
        <v>174</v>
      </c>
      <c r="E186" s="264" t="s">
        <v>1</v>
      </c>
      <c r="F186" s="265" t="s">
        <v>189</v>
      </c>
      <c r="G186" s="263"/>
      <c r="H186" s="266">
        <v>273.89999999999998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2" t="s">
        <v>174</v>
      </c>
      <c r="AU186" s="272" t="s">
        <v>87</v>
      </c>
      <c r="AV186" s="15" t="s">
        <v>172</v>
      </c>
      <c r="AW186" s="15" t="s">
        <v>34</v>
      </c>
      <c r="AX186" s="15" t="s">
        <v>85</v>
      </c>
      <c r="AY186" s="272" t="s">
        <v>165</v>
      </c>
    </row>
    <row r="187" s="2" customFormat="1" ht="66.75" customHeight="1">
      <c r="A187" s="39"/>
      <c r="B187" s="40"/>
      <c r="C187" s="227" t="s">
        <v>231</v>
      </c>
      <c r="D187" s="227" t="s">
        <v>167</v>
      </c>
      <c r="E187" s="228" t="s">
        <v>2305</v>
      </c>
      <c r="F187" s="229" t="s">
        <v>2306</v>
      </c>
      <c r="G187" s="230" t="s">
        <v>198</v>
      </c>
      <c r="H187" s="231">
        <v>47</v>
      </c>
      <c r="I187" s="232"/>
      <c r="J187" s="233">
        <f>ROUND(I187*H187,2)</f>
        <v>0</v>
      </c>
      <c r="K187" s="229" t="s">
        <v>171</v>
      </c>
      <c r="L187" s="45"/>
      <c r="M187" s="234" t="s">
        <v>1</v>
      </c>
      <c r="N187" s="235" t="s">
        <v>43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0.57999999999999996</v>
      </c>
      <c r="T187" s="237">
        <f>S187*H187</f>
        <v>27.259999999999998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172</v>
      </c>
      <c r="AT187" s="238" t="s">
        <v>167</v>
      </c>
      <c r="AU187" s="238" t="s">
        <v>87</v>
      </c>
      <c r="AY187" s="18" t="s">
        <v>165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172</v>
      </c>
      <c r="BM187" s="238" t="s">
        <v>2307</v>
      </c>
    </row>
    <row r="188" s="13" customFormat="1">
      <c r="A188" s="13"/>
      <c r="B188" s="240"/>
      <c r="C188" s="241"/>
      <c r="D188" s="242" t="s">
        <v>174</v>
      </c>
      <c r="E188" s="243" t="s">
        <v>1</v>
      </c>
      <c r="F188" s="244" t="s">
        <v>2291</v>
      </c>
      <c r="G188" s="241"/>
      <c r="H188" s="243" t="s">
        <v>1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174</v>
      </c>
      <c r="AU188" s="250" t="s">
        <v>87</v>
      </c>
      <c r="AV188" s="13" t="s">
        <v>85</v>
      </c>
      <c r="AW188" s="13" t="s">
        <v>34</v>
      </c>
      <c r="AX188" s="13" t="s">
        <v>78</v>
      </c>
      <c r="AY188" s="250" t="s">
        <v>165</v>
      </c>
    </row>
    <row r="189" s="13" customFormat="1">
      <c r="A189" s="13"/>
      <c r="B189" s="240"/>
      <c r="C189" s="241"/>
      <c r="D189" s="242" t="s">
        <v>174</v>
      </c>
      <c r="E189" s="243" t="s">
        <v>1</v>
      </c>
      <c r="F189" s="244" t="s">
        <v>2300</v>
      </c>
      <c r="G189" s="241"/>
      <c r="H189" s="243" t="s">
        <v>1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174</v>
      </c>
      <c r="AU189" s="250" t="s">
        <v>87</v>
      </c>
      <c r="AV189" s="13" t="s">
        <v>85</v>
      </c>
      <c r="AW189" s="13" t="s">
        <v>34</v>
      </c>
      <c r="AX189" s="13" t="s">
        <v>78</v>
      </c>
      <c r="AY189" s="250" t="s">
        <v>165</v>
      </c>
    </row>
    <row r="190" s="14" customFormat="1">
      <c r="A190" s="14"/>
      <c r="B190" s="251"/>
      <c r="C190" s="252"/>
      <c r="D190" s="242" t="s">
        <v>174</v>
      </c>
      <c r="E190" s="253" t="s">
        <v>1</v>
      </c>
      <c r="F190" s="254" t="s">
        <v>2301</v>
      </c>
      <c r="G190" s="252"/>
      <c r="H190" s="255">
        <v>8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174</v>
      </c>
      <c r="AU190" s="261" t="s">
        <v>87</v>
      </c>
      <c r="AV190" s="14" t="s">
        <v>87</v>
      </c>
      <c r="AW190" s="14" t="s">
        <v>34</v>
      </c>
      <c r="AX190" s="14" t="s">
        <v>78</v>
      </c>
      <c r="AY190" s="261" t="s">
        <v>165</v>
      </c>
    </row>
    <row r="191" s="13" customFormat="1">
      <c r="A191" s="13"/>
      <c r="B191" s="240"/>
      <c r="C191" s="241"/>
      <c r="D191" s="242" t="s">
        <v>174</v>
      </c>
      <c r="E191" s="243" t="s">
        <v>1</v>
      </c>
      <c r="F191" s="244" t="s">
        <v>2302</v>
      </c>
      <c r="G191" s="241"/>
      <c r="H191" s="243" t="s">
        <v>1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0" t="s">
        <v>174</v>
      </c>
      <c r="AU191" s="250" t="s">
        <v>87</v>
      </c>
      <c r="AV191" s="13" t="s">
        <v>85</v>
      </c>
      <c r="AW191" s="13" t="s">
        <v>34</v>
      </c>
      <c r="AX191" s="13" t="s">
        <v>78</v>
      </c>
      <c r="AY191" s="250" t="s">
        <v>165</v>
      </c>
    </row>
    <row r="192" s="13" customFormat="1">
      <c r="A192" s="13"/>
      <c r="B192" s="240"/>
      <c r="C192" s="241"/>
      <c r="D192" s="242" t="s">
        <v>174</v>
      </c>
      <c r="E192" s="243" t="s">
        <v>1</v>
      </c>
      <c r="F192" s="244" t="s">
        <v>2197</v>
      </c>
      <c r="G192" s="241"/>
      <c r="H192" s="243" t="s">
        <v>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0" t="s">
        <v>174</v>
      </c>
      <c r="AU192" s="250" t="s">
        <v>87</v>
      </c>
      <c r="AV192" s="13" t="s">
        <v>85</v>
      </c>
      <c r="AW192" s="13" t="s">
        <v>34</v>
      </c>
      <c r="AX192" s="13" t="s">
        <v>78</v>
      </c>
      <c r="AY192" s="250" t="s">
        <v>165</v>
      </c>
    </row>
    <row r="193" s="14" customFormat="1">
      <c r="A193" s="14"/>
      <c r="B193" s="251"/>
      <c r="C193" s="252"/>
      <c r="D193" s="242" t="s">
        <v>174</v>
      </c>
      <c r="E193" s="253" t="s">
        <v>1</v>
      </c>
      <c r="F193" s="254" t="s">
        <v>1213</v>
      </c>
      <c r="G193" s="252"/>
      <c r="H193" s="255">
        <v>24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174</v>
      </c>
      <c r="AU193" s="261" t="s">
        <v>87</v>
      </c>
      <c r="AV193" s="14" t="s">
        <v>87</v>
      </c>
      <c r="AW193" s="14" t="s">
        <v>34</v>
      </c>
      <c r="AX193" s="14" t="s">
        <v>78</v>
      </c>
      <c r="AY193" s="261" t="s">
        <v>165</v>
      </c>
    </row>
    <row r="194" s="13" customFormat="1">
      <c r="A194" s="13"/>
      <c r="B194" s="240"/>
      <c r="C194" s="241"/>
      <c r="D194" s="242" t="s">
        <v>174</v>
      </c>
      <c r="E194" s="243" t="s">
        <v>1</v>
      </c>
      <c r="F194" s="244" t="s">
        <v>2303</v>
      </c>
      <c r="G194" s="241"/>
      <c r="H194" s="243" t="s">
        <v>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174</v>
      </c>
      <c r="AU194" s="250" t="s">
        <v>87</v>
      </c>
      <c r="AV194" s="13" t="s">
        <v>85</v>
      </c>
      <c r="AW194" s="13" t="s">
        <v>34</v>
      </c>
      <c r="AX194" s="13" t="s">
        <v>78</v>
      </c>
      <c r="AY194" s="250" t="s">
        <v>165</v>
      </c>
    </row>
    <row r="195" s="13" customFormat="1">
      <c r="A195" s="13"/>
      <c r="B195" s="240"/>
      <c r="C195" s="241"/>
      <c r="D195" s="242" t="s">
        <v>174</v>
      </c>
      <c r="E195" s="243" t="s">
        <v>1</v>
      </c>
      <c r="F195" s="244" t="s">
        <v>2304</v>
      </c>
      <c r="G195" s="241"/>
      <c r="H195" s="243" t="s">
        <v>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174</v>
      </c>
      <c r="AU195" s="250" t="s">
        <v>87</v>
      </c>
      <c r="AV195" s="13" t="s">
        <v>85</v>
      </c>
      <c r="AW195" s="13" t="s">
        <v>34</v>
      </c>
      <c r="AX195" s="13" t="s">
        <v>78</v>
      </c>
      <c r="AY195" s="250" t="s">
        <v>165</v>
      </c>
    </row>
    <row r="196" s="14" customFormat="1">
      <c r="A196" s="14"/>
      <c r="B196" s="251"/>
      <c r="C196" s="252"/>
      <c r="D196" s="242" t="s">
        <v>174</v>
      </c>
      <c r="E196" s="253" t="s">
        <v>1</v>
      </c>
      <c r="F196" s="254" t="s">
        <v>997</v>
      </c>
      <c r="G196" s="252"/>
      <c r="H196" s="255">
        <v>15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174</v>
      </c>
      <c r="AU196" s="261" t="s">
        <v>87</v>
      </c>
      <c r="AV196" s="14" t="s">
        <v>87</v>
      </c>
      <c r="AW196" s="14" t="s">
        <v>34</v>
      </c>
      <c r="AX196" s="14" t="s">
        <v>78</v>
      </c>
      <c r="AY196" s="261" t="s">
        <v>165</v>
      </c>
    </row>
    <row r="197" s="15" customFormat="1">
      <c r="A197" s="15"/>
      <c r="B197" s="262"/>
      <c r="C197" s="263"/>
      <c r="D197" s="242" t="s">
        <v>174</v>
      </c>
      <c r="E197" s="264" t="s">
        <v>1</v>
      </c>
      <c r="F197" s="265" t="s">
        <v>189</v>
      </c>
      <c r="G197" s="263"/>
      <c r="H197" s="266">
        <v>47</v>
      </c>
      <c r="I197" s="267"/>
      <c r="J197" s="263"/>
      <c r="K197" s="263"/>
      <c r="L197" s="268"/>
      <c r="M197" s="269"/>
      <c r="N197" s="270"/>
      <c r="O197" s="270"/>
      <c r="P197" s="270"/>
      <c r="Q197" s="270"/>
      <c r="R197" s="270"/>
      <c r="S197" s="270"/>
      <c r="T197" s="271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2" t="s">
        <v>174</v>
      </c>
      <c r="AU197" s="272" t="s">
        <v>87</v>
      </c>
      <c r="AV197" s="15" t="s">
        <v>172</v>
      </c>
      <c r="AW197" s="15" t="s">
        <v>34</v>
      </c>
      <c r="AX197" s="15" t="s">
        <v>85</v>
      </c>
      <c r="AY197" s="272" t="s">
        <v>165</v>
      </c>
    </row>
    <row r="198" s="2" customFormat="1" ht="66.75" customHeight="1">
      <c r="A198" s="39"/>
      <c r="B198" s="40"/>
      <c r="C198" s="227" t="s">
        <v>228</v>
      </c>
      <c r="D198" s="227" t="s">
        <v>167</v>
      </c>
      <c r="E198" s="228" t="s">
        <v>2308</v>
      </c>
      <c r="F198" s="229" t="s">
        <v>2309</v>
      </c>
      <c r="G198" s="230" t="s">
        <v>198</v>
      </c>
      <c r="H198" s="231">
        <v>281.89999999999998</v>
      </c>
      <c r="I198" s="232"/>
      <c r="J198" s="233">
        <f>ROUND(I198*H198,2)</f>
        <v>0</v>
      </c>
      <c r="K198" s="229" t="s">
        <v>171</v>
      </c>
      <c r="L198" s="45"/>
      <c r="M198" s="234" t="s">
        <v>1</v>
      </c>
      <c r="N198" s="235" t="s">
        <v>43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0.75</v>
      </c>
      <c r="T198" s="237">
        <f>S198*H198</f>
        <v>211.42499999999998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172</v>
      </c>
      <c r="AT198" s="238" t="s">
        <v>167</v>
      </c>
      <c r="AU198" s="238" t="s">
        <v>87</v>
      </c>
      <c r="AY198" s="18" t="s">
        <v>165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85</v>
      </c>
      <c r="BK198" s="239">
        <f>ROUND(I198*H198,2)</f>
        <v>0</v>
      </c>
      <c r="BL198" s="18" t="s">
        <v>172</v>
      </c>
      <c r="BM198" s="238" t="s">
        <v>2310</v>
      </c>
    </row>
    <row r="199" s="13" customFormat="1">
      <c r="A199" s="13"/>
      <c r="B199" s="240"/>
      <c r="C199" s="241"/>
      <c r="D199" s="242" t="s">
        <v>174</v>
      </c>
      <c r="E199" s="243" t="s">
        <v>1</v>
      </c>
      <c r="F199" s="244" t="s">
        <v>2286</v>
      </c>
      <c r="G199" s="241"/>
      <c r="H199" s="243" t="s">
        <v>1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174</v>
      </c>
      <c r="AU199" s="250" t="s">
        <v>87</v>
      </c>
      <c r="AV199" s="13" t="s">
        <v>85</v>
      </c>
      <c r="AW199" s="13" t="s">
        <v>34</v>
      </c>
      <c r="AX199" s="13" t="s">
        <v>78</v>
      </c>
      <c r="AY199" s="250" t="s">
        <v>165</v>
      </c>
    </row>
    <row r="200" s="14" customFormat="1">
      <c r="A200" s="14"/>
      <c r="B200" s="251"/>
      <c r="C200" s="252"/>
      <c r="D200" s="242" t="s">
        <v>174</v>
      </c>
      <c r="E200" s="253" t="s">
        <v>1</v>
      </c>
      <c r="F200" s="254" t="s">
        <v>2287</v>
      </c>
      <c r="G200" s="252"/>
      <c r="H200" s="255">
        <v>55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1" t="s">
        <v>174</v>
      </c>
      <c r="AU200" s="261" t="s">
        <v>87</v>
      </c>
      <c r="AV200" s="14" t="s">
        <v>87</v>
      </c>
      <c r="AW200" s="14" t="s">
        <v>34</v>
      </c>
      <c r="AX200" s="14" t="s">
        <v>78</v>
      </c>
      <c r="AY200" s="261" t="s">
        <v>165</v>
      </c>
    </row>
    <row r="201" s="13" customFormat="1">
      <c r="A201" s="13"/>
      <c r="B201" s="240"/>
      <c r="C201" s="241"/>
      <c r="D201" s="242" t="s">
        <v>174</v>
      </c>
      <c r="E201" s="243" t="s">
        <v>1</v>
      </c>
      <c r="F201" s="244" t="s">
        <v>2291</v>
      </c>
      <c r="G201" s="241"/>
      <c r="H201" s="243" t="s">
        <v>1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174</v>
      </c>
      <c r="AU201" s="250" t="s">
        <v>87</v>
      </c>
      <c r="AV201" s="13" t="s">
        <v>85</v>
      </c>
      <c r="AW201" s="13" t="s">
        <v>34</v>
      </c>
      <c r="AX201" s="13" t="s">
        <v>78</v>
      </c>
      <c r="AY201" s="250" t="s">
        <v>165</v>
      </c>
    </row>
    <row r="202" s="13" customFormat="1">
      <c r="A202" s="13"/>
      <c r="B202" s="240"/>
      <c r="C202" s="241"/>
      <c r="D202" s="242" t="s">
        <v>174</v>
      </c>
      <c r="E202" s="243" t="s">
        <v>1</v>
      </c>
      <c r="F202" s="244" t="s">
        <v>2292</v>
      </c>
      <c r="G202" s="241"/>
      <c r="H202" s="243" t="s">
        <v>1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174</v>
      </c>
      <c r="AU202" s="250" t="s">
        <v>87</v>
      </c>
      <c r="AV202" s="13" t="s">
        <v>85</v>
      </c>
      <c r="AW202" s="13" t="s">
        <v>34</v>
      </c>
      <c r="AX202" s="13" t="s">
        <v>78</v>
      </c>
      <c r="AY202" s="250" t="s">
        <v>165</v>
      </c>
    </row>
    <row r="203" s="14" customFormat="1">
      <c r="A203" s="14"/>
      <c r="B203" s="251"/>
      <c r="C203" s="252"/>
      <c r="D203" s="242" t="s">
        <v>174</v>
      </c>
      <c r="E203" s="253" t="s">
        <v>1</v>
      </c>
      <c r="F203" s="254" t="s">
        <v>2293</v>
      </c>
      <c r="G203" s="252"/>
      <c r="H203" s="255">
        <v>188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174</v>
      </c>
      <c r="AU203" s="261" t="s">
        <v>87</v>
      </c>
      <c r="AV203" s="14" t="s">
        <v>87</v>
      </c>
      <c r="AW203" s="14" t="s">
        <v>34</v>
      </c>
      <c r="AX203" s="14" t="s">
        <v>78</v>
      </c>
      <c r="AY203" s="261" t="s">
        <v>165</v>
      </c>
    </row>
    <row r="204" s="13" customFormat="1">
      <c r="A204" s="13"/>
      <c r="B204" s="240"/>
      <c r="C204" s="241"/>
      <c r="D204" s="242" t="s">
        <v>174</v>
      </c>
      <c r="E204" s="243" t="s">
        <v>1</v>
      </c>
      <c r="F204" s="244" t="s">
        <v>2294</v>
      </c>
      <c r="G204" s="241"/>
      <c r="H204" s="243" t="s">
        <v>1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174</v>
      </c>
      <c r="AU204" s="250" t="s">
        <v>87</v>
      </c>
      <c r="AV204" s="13" t="s">
        <v>85</v>
      </c>
      <c r="AW204" s="13" t="s">
        <v>34</v>
      </c>
      <c r="AX204" s="13" t="s">
        <v>78</v>
      </c>
      <c r="AY204" s="250" t="s">
        <v>165</v>
      </c>
    </row>
    <row r="205" s="14" customFormat="1">
      <c r="A205" s="14"/>
      <c r="B205" s="251"/>
      <c r="C205" s="252"/>
      <c r="D205" s="242" t="s">
        <v>174</v>
      </c>
      <c r="E205" s="253" t="s">
        <v>1</v>
      </c>
      <c r="F205" s="254" t="s">
        <v>2295</v>
      </c>
      <c r="G205" s="252"/>
      <c r="H205" s="255">
        <v>9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174</v>
      </c>
      <c r="AU205" s="261" t="s">
        <v>87</v>
      </c>
      <c r="AV205" s="14" t="s">
        <v>87</v>
      </c>
      <c r="AW205" s="14" t="s">
        <v>34</v>
      </c>
      <c r="AX205" s="14" t="s">
        <v>78</v>
      </c>
      <c r="AY205" s="261" t="s">
        <v>165</v>
      </c>
    </row>
    <row r="206" s="13" customFormat="1">
      <c r="A206" s="13"/>
      <c r="B206" s="240"/>
      <c r="C206" s="241"/>
      <c r="D206" s="242" t="s">
        <v>174</v>
      </c>
      <c r="E206" s="243" t="s">
        <v>1</v>
      </c>
      <c r="F206" s="244" t="s">
        <v>2296</v>
      </c>
      <c r="G206" s="241"/>
      <c r="H206" s="243" t="s">
        <v>1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0" t="s">
        <v>174</v>
      </c>
      <c r="AU206" s="250" t="s">
        <v>87</v>
      </c>
      <c r="AV206" s="13" t="s">
        <v>85</v>
      </c>
      <c r="AW206" s="13" t="s">
        <v>34</v>
      </c>
      <c r="AX206" s="13" t="s">
        <v>78</v>
      </c>
      <c r="AY206" s="250" t="s">
        <v>165</v>
      </c>
    </row>
    <row r="207" s="14" customFormat="1">
      <c r="A207" s="14"/>
      <c r="B207" s="251"/>
      <c r="C207" s="252"/>
      <c r="D207" s="242" t="s">
        <v>174</v>
      </c>
      <c r="E207" s="253" t="s">
        <v>1</v>
      </c>
      <c r="F207" s="254" t="s">
        <v>2297</v>
      </c>
      <c r="G207" s="252"/>
      <c r="H207" s="255">
        <v>23</v>
      </c>
      <c r="I207" s="256"/>
      <c r="J207" s="252"/>
      <c r="K207" s="252"/>
      <c r="L207" s="257"/>
      <c r="M207" s="258"/>
      <c r="N207" s="259"/>
      <c r="O207" s="259"/>
      <c r="P207" s="259"/>
      <c r="Q207" s="259"/>
      <c r="R207" s="259"/>
      <c r="S207" s="259"/>
      <c r="T207" s="26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1" t="s">
        <v>174</v>
      </c>
      <c r="AU207" s="261" t="s">
        <v>87</v>
      </c>
      <c r="AV207" s="14" t="s">
        <v>87</v>
      </c>
      <c r="AW207" s="14" t="s">
        <v>34</v>
      </c>
      <c r="AX207" s="14" t="s">
        <v>78</v>
      </c>
      <c r="AY207" s="261" t="s">
        <v>165</v>
      </c>
    </row>
    <row r="208" s="13" customFormat="1">
      <c r="A208" s="13"/>
      <c r="B208" s="240"/>
      <c r="C208" s="241"/>
      <c r="D208" s="242" t="s">
        <v>174</v>
      </c>
      <c r="E208" s="243" t="s">
        <v>1</v>
      </c>
      <c r="F208" s="244" t="s">
        <v>2298</v>
      </c>
      <c r="G208" s="241"/>
      <c r="H208" s="243" t="s">
        <v>1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174</v>
      </c>
      <c r="AU208" s="250" t="s">
        <v>87</v>
      </c>
      <c r="AV208" s="13" t="s">
        <v>85</v>
      </c>
      <c r="AW208" s="13" t="s">
        <v>34</v>
      </c>
      <c r="AX208" s="13" t="s">
        <v>78</v>
      </c>
      <c r="AY208" s="250" t="s">
        <v>165</v>
      </c>
    </row>
    <row r="209" s="14" customFormat="1">
      <c r="A209" s="14"/>
      <c r="B209" s="251"/>
      <c r="C209" s="252"/>
      <c r="D209" s="242" t="s">
        <v>174</v>
      </c>
      <c r="E209" s="253" t="s">
        <v>1</v>
      </c>
      <c r="F209" s="254" t="s">
        <v>2299</v>
      </c>
      <c r="G209" s="252"/>
      <c r="H209" s="255">
        <v>6.9000000000000004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1" t="s">
        <v>174</v>
      </c>
      <c r="AU209" s="261" t="s">
        <v>87</v>
      </c>
      <c r="AV209" s="14" t="s">
        <v>87</v>
      </c>
      <c r="AW209" s="14" t="s">
        <v>34</v>
      </c>
      <c r="AX209" s="14" t="s">
        <v>78</v>
      </c>
      <c r="AY209" s="261" t="s">
        <v>165</v>
      </c>
    </row>
    <row r="210" s="15" customFormat="1">
      <c r="A210" s="15"/>
      <c r="B210" s="262"/>
      <c r="C210" s="263"/>
      <c r="D210" s="242" t="s">
        <v>174</v>
      </c>
      <c r="E210" s="264" t="s">
        <v>1</v>
      </c>
      <c r="F210" s="265" t="s">
        <v>189</v>
      </c>
      <c r="G210" s="263"/>
      <c r="H210" s="266">
        <v>281.89999999999998</v>
      </c>
      <c r="I210" s="267"/>
      <c r="J210" s="263"/>
      <c r="K210" s="263"/>
      <c r="L210" s="268"/>
      <c r="M210" s="269"/>
      <c r="N210" s="270"/>
      <c r="O210" s="270"/>
      <c r="P210" s="270"/>
      <c r="Q210" s="270"/>
      <c r="R210" s="270"/>
      <c r="S210" s="270"/>
      <c r="T210" s="271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2" t="s">
        <v>174</v>
      </c>
      <c r="AU210" s="272" t="s">
        <v>87</v>
      </c>
      <c r="AV210" s="15" t="s">
        <v>172</v>
      </c>
      <c r="AW210" s="15" t="s">
        <v>34</v>
      </c>
      <c r="AX210" s="15" t="s">
        <v>85</v>
      </c>
      <c r="AY210" s="272" t="s">
        <v>165</v>
      </c>
    </row>
    <row r="211" s="2" customFormat="1" ht="33" customHeight="1">
      <c r="A211" s="39"/>
      <c r="B211" s="40"/>
      <c r="C211" s="227" t="s">
        <v>244</v>
      </c>
      <c r="D211" s="227" t="s">
        <v>167</v>
      </c>
      <c r="E211" s="228" t="s">
        <v>2311</v>
      </c>
      <c r="F211" s="229" t="s">
        <v>2312</v>
      </c>
      <c r="G211" s="230" t="s">
        <v>198</v>
      </c>
      <c r="H211" s="231">
        <v>227</v>
      </c>
      <c r="I211" s="232"/>
      <c r="J211" s="233">
        <f>ROUND(I211*H211,2)</f>
        <v>0</v>
      </c>
      <c r="K211" s="229" t="s">
        <v>171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172</v>
      </c>
      <c r="AT211" s="238" t="s">
        <v>167</v>
      </c>
      <c r="AU211" s="238" t="s">
        <v>87</v>
      </c>
      <c r="AY211" s="18" t="s">
        <v>165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172</v>
      </c>
      <c r="BM211" s="238" t="s">
        <v>2313</v>
      </c>
    </row>
    <row r="212" s="13" customFormat="1">
      <c r="A212" s="13"/>
      <c r="B212" s="240"/>
      <c r="C212" s="241"/>
      <c r="D212" s="242" t="s">
        <v>174</v>
      </c>
      <c r="E212" s="243" t="s">
        <v>1</v>
      </c>
      <c r="F212" s="244" t="s">
        <v>2314</v>
      </c>
      <c r="G212" s="241"/>
      <c r="H212" s="243" t="s">
        <v>1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0" t="s">
        <v>174</v>
      </c>
      <c r="AU212" s="250" t="s">
        <v>87</v>
      </c>
      <c r="AV212" s="13" t="s">
        <v>85</v>
      </c>
      <c r="AW212" s="13" t="s">
        <v>34</v>
      </c>
      <c r="AX212" s="13" t="s">
        <v>78</v>
      </c>
      <c r="AY212" s="250" t="s">
        <v>165</v>
      </c>
    </row>
    <row r="213" s="14" customFormat="1">
      <c r="A213" s="14"/>
      <c r="B213" s="251"/>
      <c r="C213" s="252"/>
      <c r="D213" s="242" t="s">
        <v>174</v>
      </c>
      <c r="E213" s="253" t="s">
        <v>1</v>
      </c>
      <c r="F213" s="254" t="s">
        <v>2315</v>
      </c>
      <c r="G213" s="252"/>
      <c r="H213" s="255">
        <v>86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1" t="s">
        <v>174</v>
      </c>
      <c r="AU213" s="261" t="s">
        <v>87</v>
      </c>
      <c r="AV213" s="14" t="s">
        <v>87</v>
      </c>
      <c r="AW213" s="14" t="s">
        <v>34</v>
      </c>
      <c r="AX213" s="14" t="s">
        <v>78</v>
      </c>
      <c r="AY213" s="261" t="s">
        <v>165</v>
      </c>
    </row>
    <row r="214" s="13" customFormat="1">
      <c r="A214" s="13"/>
      <c r="B214" s="240"/>
      <c r="C214" s="241"/>
      <c r="D214" s="242" t="s">
        <v>174</v>
      </c>
      <c r="E214" s="243" t="s">
        <v>1</v>
      </c>
      <c r="F214" s="244" t="s">
        <v>2316</v>
      </c>
      <c r="G214" s="241"/>
      <c r="H214" s="243" t="s">
        <v>1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0" t="s">
        <v>174</v>
      </c>
      <c r="AU214" s="250" t="s">
        <v>87</v>
      </c>
      <c r="AV214" s="13" t="s">
        <v>85</v>
      </c>
      <c r="AW214" s="13" t="s">
        <v>34</v>
      </c>
      <c r="AX214" s="13" t="s">
        <v>78</v>
      </c>
      <c r="AY214" s="250" t="s">
        <v>165</v>
      </c>
    </row>
    <row r="215" s="14" customFormat="1">
      <c r="A215" s="14"/>
      <c r="B215" s="251"/>
      <c r="C215" s="252"/>
      <c r="D215" s="242" t="s">
        <v>174</v>
      </c>
      <c r="E215" s="253" t="s">
        <v>1</v>
      </c>
      <c r="F215" s="254" t="s">
        <v>2317</v>
      </c>
      <c r="G215" s="252"/>
      <c r="H215" s="255">
        <v>141</v>
      </c>
      <c r="I215" s="256"/>
      <c r="J215" s="252"/>
      <c r="K215" s="252"/>
      <c r="L215" s="257"/>
      <c r="M215" s="258"/>
      <c r="N215" s="259"/>
      <c r="O215" s="259"/>
      <c r="P215" s="259"/>
      <c r="Q215" s="259"/>
      <c r="R215" s="259"/>
      <c r="S215" s="259"/>
      <c r="T215" s="26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1" t="s">
        <v>174</v>
      </c>
      <c r="AU215" s="261" t="s">
        <v>87</v>
      </c>
      <c r="AV215" s="14" t="s">
        <v>87</v>
      </c>
      <c r="AW215" s="14" t="s">
        <v>34</v>
      </c>
      <c r="AX215" s="14" t="s">
        <v>78</v>
      </c>
      <c r="AY215" s="261" t="s">
        <v>165</v>
      </c>
    </row>
    <row r="216" s="15" customFormat="1">
      <c r="A216" s="15"/>
      <c r="B216" s="262"/>
      <c r="C216" s="263"/>
      <c r="D216" s="242" t="s">
        <v>174</v>
      </c>
      <c r="E216" s="264" t="s">
        <v>1</v>
      </c>
      <c r="F216" s="265" t="s">
        <v>189</v>
      </c>
      <c r="G216" s="263"/>
      <c r="H216" s="266">
        <v>227</v>
      </c>
      <c r="I216" s="267"/>
      <c r="J216" s="263"/>
      <c r="K216" s="263"/>
      <c r="L216" s="268"/>
      <c r="M216" s="269"/>
      <c r="N216" s="270"/>
      <c r="O216" s="270"/>
      <c r="P216" s="270"/>
      <c r="Q216" s="270"/>
      <c r="R216" s="270"/>
      <c r="S216" s="270"/>
      <c r="T216" s="271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2" t="s">
        <v>174</v>
      </c>
      <c r="AU216" s="272" t="s">
        <v>87</v>
      </c>
      <c r="AV216" s="15" t="s">
        <v>172</v>
      </c>
      <c r="AW216" s="15" t="s">
        <v>34</v>
      </c>
      <c r="AX216" s="15" t="s">
        <v>85</v>
      </c>
      <c r="AY216" s="272" t="s">
        <v>165</v>
      </c>
    </row>
    <row r="217" s="2" customFormat="1" ht="37.8" customHeight="1">
      <c r="A217" s="39"/>
      <c r="B217" s="40"/>
      <c r="C217" s="227" t="s">
        <v>248</v>
      </c>
      <c r="D217" s="227" t="s">
        <v>167</v>
      </c>
      <c r="E217" s="228" t="s">
        <v>2318</v>
      </c>
      <c r="F217" s="229" t="s">
        <v>2319</v>
      </c>
      <c r="G217" s="230" t="s">
        <v>170</v>
      </c>
      <c r="H217" s="231">
        <v>4.2000000000000002</v>
      </c>
      <c r="I217" s="232"/>
      <c r="J217" s="233">
        <f>ROUND(I217*H217,2)</f>
        <v>0</v>
      </c>
      <c r="K217" s="229" t="s">
        <v>171</v>
      </c>
      <c r="L217" s="45"/>
      <c r="M217" s="234" t="s">
        <v>1</v>
      </c>
      <c r="N217" s="235" t="s">
        <v>43</v>
      </c>
      <c r="O217" s="92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172</v>
      </c>
      <c r="AT217" s="238" t="s">
        <v>167</v>
      </c>
      <c r="AU217" s="238" t="s">
        <v>87</v>
      </c>
      <c r="AY217" s="18" t="s">
        <v>165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85</v>
      </c>
      <c r="BK217" s="239">
        <f>ROUND(I217*H217,2)</f>
        <v>0</v>
      </c>
      <c r="BL217" s="18" t="s">
        <v>172</v>
      </c>
      <c r="BM217" s="238" t="s">
        <v>2320</v>
      </c>
    </row>
    <row r="218" s="13" customFormat="1">
      <c r="A218" s="13"/>
      <c r="B218" s="240"/>
      <c r="C218" s="241"/>
      <c r="D218" s="242" t="s">
        <v>174</v>
      </c>
      <c r="E218" s="243" t="s">
        <v>1</v>
      </c>
      <c r="F218" s="244" t="s">
        <v>2321</v>
      </c>
      <c r="G218" s="241"/>
      <c r="H218" s="243" t="s">
        <v>1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0" t="s">
        <v>174</v>
      </c>
      <c r="AU218" s="250" t="s">
        <v>87</v>
      </c>
      <c r="AV218" s="13" t="s">
        <v>85</v>
      </c>
      <c r="AW218" s="13" t="s">
        <v>34</v>
      </c>
      <c r="AX218" s="13" t="s">
        <v>78</v>
      </c>
      <c r="AY218" s="250" t="s">
        <v>165</v>
      </c>
    </row>
    <row r="219" s="14" customFormat="1">
      <c r="A219" s="14"/>
      <c r="B219" s="251"/>
      <c r="C219" s="252"/>
      <c r="D219" s="242" t="s">
        <v>174</v>
      </c>
      <c r="E219" s="253" t="s">
        <v>1</v>
      </c>
      <c r="F219" s="254" t="s">
        <v>2322</v>
      </c>
      <c r="G219" s="252"/>
      <c r="H219" s="255">
        <v>4.2000000000000002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1" t="s">
        <v>174</v>
      </c>
      <c r="AU219" s="261" t="s">
        <v>87</v>
      </c>
      <c r="AV219" s="14" t="s">
        <v>87</v>
      </c>
      <c r="AW219" s="14" t="s">
        <v>34</v>
      </c>
      <c r="AX219" s="14" t="s">
        <v>78</v>
      </c>
      <c r="AY219" s="261" t="s">
        <v>165</v>
      </c>
    </row>
    <row r="220" s="15" customFormat="1">
      <c r="A220" s="15"/>
      <c r="B220" s="262"/>
      <c r="C220" s="263"/>
      <c r="D220" s="242" t="s">
        <v>174</v>
      </c>
      <c r="E220" s="264" t="s">
        <v>1</v>
      </c>
      <c r="F220" s="265" t="s">
        <v>189</v>
      </c>
      <c r="G220" s="263"/>
      <c r="H220" s="266">
        <v>4.2000000000000002</v>
      </c>
      <c r="I220" s="267"/>
      <c r="J220" s="263"/>
      <c r="K220" s="263"/>
      <c r="L220" s="268"/>
      <c r="M220" s="269"/>
      <c r="N220" s="270"/>
      <c r="O220" s="270"/>
      <c r="P220" s="270"/>
      <c r="Q220" s="270"/>
      <c r="R220" s="270"/>
      <c r="S220" s="270"/>
      <c r="T220" s="271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2" t="s">
        <v>174</v>
      </c>
      <c r="AU220" s="272" t="s">
        <v>87</v>
      </c>
      <c r="AV220" s="15" t="s">
        <v>172</v>
      </c>
      <c r="AW220" s="15" t="s">
        <v>34</v>
      </c>
      <c r="AX220" s="15" t="s">
        <v>85</v>
      </c>
      <c r="AY220" s="272" t="s">
        <v>165</v>
      </c>
    </row>
    <row r="221" s="2" customFormat="1" ht="49.05" customHeight="1">
      <c r="A221" s="39"/>
      <c r="B221" s="40"/>
      <c r="C221" s="227" t="s">
        <v>254</v>
      </c>
      <c r="D221" s="227" t="s">
        <v>167</v>
      </c>
      <c r="E221" s="228" t="s">
        <v>2323</v>
      </c>
      <c r="F221" s="229" t="s">
        <v>2324</v>
      </c>
      <c r="G221" s="230" t="s">
        <v>170</v>
      </c>
      <c r="H221" s="231">
        <v>314.738</v>
      </c>
      <c r="I221" s="232"/>
      <c r="J221" s="233">
        <f>ROUND(I221*H221,2)</f>
        <v>0</v>
      </c>
      <c r="K221" s="229" t="s">
        <v>171</v>
      </c>
      <c r="L221" s="45"/>
      <c r="M221" s="234" t="s">
        <v>1</v>
      </c>
      <c r="N221" s="235" t="s">
        <v>43</v>
      </c>
      <c r="O221" s="92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172</v>
      </c>
      <c r="AT221" s="238" t="s">
        <v>167</v>
      </c>
      <c r="AU221" s="238" t="s">
        <v>87</v>
      </c>
      <c r="AY221" s="18" t="s">
        <v>165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85</v>
      </c>
      <c r="BK221" s="239">
        <f>ROUND(I221*H221,2)</f>
        <v>0</v>
      </c>
      <c r="BL221" s="18" t="s">
        <v>172</v>
      </c>
      <c r="BM221" s="238" t="s">
        <v>2325</v>
      </c>
    </row>
    <row r="222" s="13" customFormat="1">
      <c r="A222" s="13"/>
      <c r="B222" s="240"/>
      <c r="C222" s="241"/>
      <c r="D222" s="242" t="s">
        <v>174</v>
      </c>
      <c r="E222" s="243" t="s">
        <v>1</v>
      </c>
      <c r="F222" s="244" t="s">
        <v>2326</v>
      </c>
      <c r="G222" s="241"/>
      <c r="H222" s="243" t="s">
        <v>1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0" t="s">
        <v>174</v>
      </c>
      <c r="AU222" s="250" t="s">
        <v>87</v>
      </c>
      <c r="AV222" s="13" t="s">
        <v>85</v>
      </c>
      <c r="AW222" s="13" t="s">
        <v>34</v>
      </c>
      <c r="AX222" s="13" t="s">
        <v>78</v>
      </c>
      <c r="AY222" s="250" t="s">
        <v>165</v>
      </c>
    </row>
    <row r="223" s="13" customFormat="1">
      <c r="A223" s="13"/>
      <c r="B223" s="240"/>
      <c r="C223" s="241"/>
      <c r="D223" s="242" t="s">
        <v>174</v>
      </c>
      <c r="E223" s="243" t="s">
        <v>1</v>
      </c>
      <c r="F223" s="244" t="s">
        <v>2327</v>
      </c>
      <c r="G223" s="241"/>
      <c r="H223" s="243" t="s">
        <v>1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0" t="s">
        <v>174</v>
      </c>
      <c r="AU223" s="250" t="s">
        <v>87</v>
      </c>
      <c r="AV223" s="13" t="s">
        <v>85</v>
      </c>
      <c r="AW223" s="13" t="s">
        <v>34</v>
      </c>
      <c r="AX223" s="13" t="s">
        <v>78</v>
      </c>
      <c r="AY223" s="250" t="s">
        <v>165</v>
      </c>
    </row>
    <row r="224" s="14" customFormat="1">
      <c r="A224" s="14"/>
      <c r="B224" s="251"/>
      <c r="C224" s="252"/>
      <c r="D224" s="242" t="s">
        <v>174</v>
      </c>
      <c r="E224" s="253" t="s">
        <v>1</v>
      </c>
      <c r="F224" s="254" t="s">
        <v>2328</v>
      </c>
      <c r="G224" s="252"/>
      <c r="H224" s="255">
        <v>7.7409999999999997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6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1" t="s">
        <v>174</v>
      </c>
      <c r="AU224" s="261" t="s">
        <v>87</v>
      </c>
      <c r="AV224" s="14" t="s">
        <v>87</v>
      </c>
      <c r="AW224" s="14" t="s">
        <v>34</v>
      </c>
      <c r="AX224" s="14" t="s">
        <v>78</v>
      </c>
      <c r="AY224" s="261" t="s">
        <v>165</v>
      </c>
    </row>
    <row r="225" s="13" customFormat="1">
      <c r="A225" s="13"/>
      <c r="B225" s="240"/>
      <c r="C225" s="241"/>
      <c r="D225" s="242" t="s">
        <v>174</v>
      </c>
      <c r="E225" s="243" t="s">
        <v>1</v>
      </c>
      <c r="F225" s="244" t="s">
        <v>2329</v>
      </c>
      <c r="G225" s="241"/>
      <c r="H225" s="243" t="s">
        <v>1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0" t="s">
        <v>174</v>
      </c>
      <c r="AU225" s="250" t="s">
        <v>87</v>
      </c>
      <c r="AV225" s="13" t="s">
        <v>85</v>
      </c>
      <c r="AW225" s="13" t="s">
        <v>34</v>
      </c>
      <c r="AX225" s="13" t="s">
        <v>78</v>
      </c>
      <c r="AY225" s="250" t="s">
        <v>165</v>
      </c>
    </row>
    <row r="226" s="14" customFormat="1">
      <c r="A226" s="14"/>
      <c r="B226" s="251"/>
      <c r="C226" s="252"/>
      <c r="D226" s="242" t="s">
        <v>174</v>
      </c>
      <c r="E226" s="253" t="s">
        <v>1</v>
      </c>
      <c r="F226" s="254" t="s">
        <v>2330</v>
      </c>
      <c r="G226" s="252"/>
      <c r="H226" s="255">
        <v>13.612</v>
      </c>
      <c r="I226" s="256"/>
      <c r="J226" s="252"/>
      <c r="K226" s="252"/>
      <c r="L226" s="257"/>
      <c r="M226" s="258"/>
      <c r="N226" s="259"/>
      <c r="O226" s="259"/>
      <c r="P226" s="259"/>
      <c r="Q226" s="259"/>
      <c r="R226" s="259"/>
      <c r="S226" s="259"/>
      <c r="T226" s="26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1" t="s">
        <v>174</v>
      </c>
      <c r="AU226" s="261" t="s">
        <v>87</v>
      </c>
      <c r="AV226" s="14" t="s">
        <v>87</v>
      </c>
      <c r="AW226" s="14" t="s">
        <v>34</v>
      </c>
      <c r="AX226" s="14" t="s">
        <v>78</v>
      </c>
      <c r="AY226" s="261" t="s">
        <v>165</v>
      </c>
    </row>
    <row r="227" s="14" customFormat="1">
      <c r="A227" s="14"/>
      <c r="B227" s="251"/>
      <c r="C227" s="252"/>
      <c r="D227" s="242" t="s">
        <v>174</v>
      </c>
      <c r="E227" s="253" t="s">
        <v>1</v>
      </c>
      <c r="F227" s="254" t="s">
        <v>2331</v>
      </c>
      <c r="G227" s="252"/>
      <c r="H227" s="255">
        <v>2.8220000000000001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174</v>
      </c>
      <c r="AU227" s="261" t="s">
        <v>87</v>
      </c>
      <c r="AV227" s="14" t="s">
        <v>87</v>
      </c>
      <c r="AW227" s="14" t="s">
        <v>34</v>
      </c>
      <c r="AX227" s="14" t="s">
        <v>78</v>
      </c>
      <c r="AY227" s="261" t="s">
        <v>165</v>
      </c>
    </row>
    <row r="228" s="14" customFormat="1">
      <c r="A228" s="14"/>
      <c r="B228" s="251"/>
      <c r="C228" s="252"/>
      <c r="D228" s="242" t="s">
        <v>174</v>
      </c>
      <c r="E228" s="253" t="s">
        <v>1</v>
      </c>
      <c r="F228" s="254" t="s">
        <v>2332</v>
      </c>
      <c r="G228" s="252"/>
      <c r="H228" s="255">
        <v>1.47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1" t="s">
        <v>174</v>
      </c>
      <c r="AU228" s="261" t="s">
        <v>87</v>
      </c>
      <c r="AV228" s="14" t="s">
        <v>87</v>
      </c>
      <c r="AW228" s="14" t="s">
        <v>34</v>
      </c>
      <c r="AX228" s="14" t="s">
        <v>78</v>
      </c>
      <c r="AY228" s="261" t="s">
        <v>165</v>
      </c>
    </row>
    <row r="229" s="14" customFormat="1">
      <c r="A229" s="14"/>
      <c r="B229" s="251"/>
      <c r="C229" s="252"/>
      <c r="D229" s="242" t="s">
        <v>174</v>
      </c>
      <c r="E229" s="253" t="s">
        <v>1</v>
      </c>
      <c r="F229" s="254" t="s">
        <v>2333</v>
      </c>
      <c r="G229" s="252"/>
      <c r="H229" s="255">
        <v>1.26</v>
      </c>
      <c r="I229" s="256"/>
      <c r="J229" s="252"/>
      <c r="K229" s="252"/>
      <c r="L229" s="257"/>
      <c r="M229" s="258"/>
      <c r="N229" s="259"/>
      <c r="O229" s="259"/>
      <c r="P229" s="259"/>
      <c r="Q229" s="259"/>
      <c r="R229" s="259"/>
      <c r="S229" s="259"/>
      <c r="T229" s="26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1" t="s">
        <v>174</v>
      </c>
      <c r="AU229" s="261" t="s">
        <v>87</v>
      </c>
      <c r="AV229" s="14" t="s">
        <v>87</v>
      </c>
      <c r="AW229" s="14" t="s">
        <v>34</v>
      </c>
      <c r="AX229" s="14" t="s">
        <v>78</v>
      </c>
      <c r="AY229" s="261" t="s">
        <v>165</v>
      </c>
    </row>
    <row r="230" s="14" customFormat="1">
      <c r="A230" s="14"/>
      <c r="B230" s="251"/>
      <c r="C230" s="252"/>
      <c r="D230" s="242" t="s">
        <v>174</v>
      </c>
      <c r="E230" s="253" t="s">
        <v>1</v>
      </c>
      <c r="F230" s="254" t="s">
        <v>2334</v>
      </c>
      <c r="G230" s="252"/>
      <c r="H230" s="255">
        <v>0.97099999999999997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1" t="s">
        <v>174</v>
      </c>
      <c r="AU230" s="261" t="s">
        <v>87</v>
      </c>
      <c r="AV230" s="14" t="s">
        <v>87</v>
      </c>
      <c r="AW230" s="14" t="s">
        <v>34</v>
      </c>
      <c r="AX230" s="14" t="s">
        <v>78</v>
      </c>
      <c r="AY230" s="261" t="s">
        <v>165</v>
      </c>
    </row>
    <row r="231" s="14" customFormat="1">
      <c r="A231" s="14"/>
      <c r="B231" s="251"/>
      <c r="C231" s="252"/>
      <c r="D231" s="242" t="s">
        <v>174</v>
      </c>
      <c r="E231" s="253" t="s">
        <v>1</v>
      </c>
      <c r="F231" s="254" t="s">
        <v>2335</v>
      </c>
      <c r="G231" s="252"/>
      <c r="H231" s="255">
        <v>1.05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1" t="s">
        <v>174</v>
      </c>
      <c r="AU231" s="261" t="s">
        <v>87</v>
      </c>
      <c r="AV231" s="14" t="s">
        <v>87</v>
      </c>
      <c r="AW231" s="14" t="s">
        <v>34</v>
      </c>
      <c r="AX231" s="14" t="s">
        <v>78</v>
      </c>
      <c r="AY231" s="261" t="s">
        <v>165</v>
      </c>
    </row>
    <row r="232" s="13" customFormat="1">
      <c r="A232" s="13"/>
      <c r="B232" s="240"/>
      <c r="C232" s="241"/>
      <c r="D232" s="242" t="s">
        <v>174</v>
      </c>
      <c r="E232" s="243" t="s">
        <v>1</v>
      </c>
      <c r="F232" s="244" t="s">
        <v>2336</v>
      </c>
      <c r="G232" s="241"/>
      <c r="H232" s="243" t="s">
        <v>1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0" t="s">
        <v>174</v>
      </c>
      <c r="AU232" s="250" t="s">
        <v>87</v>
      </c>
      <c r="AV232" s="13" t="s">
        <v>85</v>
      </c>
      <c r="AW232" s="13" t="s">
        <v>34</v>
      </c>
      <c r="AX232" s="13" t="s">
        <v>78</v>
      </c>
      <c r="AY232" s="250" t="s">
        <v>165</v>
      </c>
    </row>
    <row r="233" s="14" customFormat="1">
      <c r="A233" s="14"/>
      <c r="B233" s="251"/>
      <c r="C233" s="252"/>
      <c r="D233" s="242" t="s">
        <v>174</v>
      </c>
      <c r="E233" s="253" t="s">
        <v>1</v>
      </c>
      <c r="F233" s="254" t="s">
        <v>2337</v>
      </c>
      <c r="G233" s="252"/>
      <c r="H233" s="255">
        <v>1.6000000000000001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174</v>
      </c>
      <c r="AU233" s="261" t="s">
        <v>87</v>
      </c>
      <c r="AV233" s="14" t="s">
        <v>87</v>
      </c>
      <c r="AW233" s="14" t="s">
        <v>34</v>
      </c>
      <c r="AX233" s="14" t="s">
        <v>78</v>
      </c>
      <c r="AY233" s="261" t="s">
        <v>165</v>
      </c>
    </row>
    <row r="234" s="13" customFormat="1">
      <c r="A234" s="13"/>
      <c r="B234" s="240"/>
      <c r="C234" s="241"/>
      <c r="D234" s="242" t="s">
        <v>174</v>
      </c>
      <c r="E234" s="243" t="s">
        <v>1</v>
      </c>
      <c r="F234" s="244" t="s">
        <v>2338</v>
      </c>
      <c r="G234" s="241"/>
      <c r="H234" s="243" t="s">
        <v>1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174</v>
      </c>
      <c r="AU234" s="250" t="s">
        <v>87</v>
      </c>
      <c r="AV234" s="13" t="s">
        <v>85</v>
      </c>
      <c r="AW234" s="13" t="s">
        <v>34</v>
      </c>
      <c r="AX234" s="13" t="s">
        <v>78</v>
      </c>
      <c r="AY234" s="250" t="s">
        <v>165</v>
      </c>
    </row>
    <row r="235" s="14" customFormat="1">
      <c r="A235" s="14"/>
      <c r="B235" s="251"/>
      <c r="C235" s="252"/>
      <c r="D235" s="242" t="s">
        <v>174</v>
      </c>
      <c r="E235" s="253" t="s">
        <v>1</v>
      </c>
      <c r="F235" s="254" t="s">
        <v>2339</v>
      </c>
      <c r="G235" s="252"/>
      <c r="H235" s="255">
        <v>1.6519999999999999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1" t="s">
        <v>174</v>
      </c>
      <c r="AU235" s="261" t="s">
        <v>87</v>
      </c>
      <c r="AV235" s="14" t="s">
        <v>87</v>
      </c>
      <c r="AW235" s="14" t="s">
        <v>34</v>
      </c>
      <c r="AX235" s="14" t="s">
        <v>78</v>
      </c>
      <c r="AY235" s="261" t="s">
        <v>165</v>
      </c>
    </row>
    <row r="236" s="13" customFormat="1">
      <c r="A236" s="13"/>
      <c r="B236" s="240"/>
      <c r="C236" s="241"/>
      <c r="D236" s="242" t="s">
        <v>174</v>
      </c>
      <c r="E236" s="243" t="s">
        <v>1</v>
      </c>
      <c r="F236" s="244" t="s">
        <v>2340</v>
      </c>
      <c r="G236" s="241"/>
      <c r="H236" s="243" t="s">
        <v>1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0" t="s">
        <v>174</v>
      </c>
      <c r="AU236" s="250" t="s">
        <v>87</v>
      </c>
      <c r="AV236" s="13" t="s">
        <v>85</v>
      </c>
      <c r="AW236" s="13" t="s">
        <v>34</v>
      </c>
      <c r="AX236" s="13" t="s">
        <v>78</v>
      </c>
      <c r="AY236" s="250" t="s">
        <v>165</v>
      </c>
    </row>
    <row r="237" s="14" customFormat="1">
      <c r="A237" s="14"/>
      <c r="B237" s="251"/>
      <c r="C237" s="252"/>
      <c r="D237" s="242" t="s">
        <v>174</v>
      </c>
      <c r="E237" s="253" t="s">
        <v>1</v>
      </c>
      <c r="F237" s="254" t="s">
        <v>2341</v>
      </c>
      <c r="G237" s="252"/>
      <c r="H237" s="255">
        <v>95.673000000000002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1" t="s">
        <v>174</v>
      </c>
      <c r="AU237" s="261" t="s">
        <v>87</v>
      </c>
      <c r="AV237" s="14" t="s">
        <v>87</v>
      </c>
      <c r="AW237" s="14" t="s">
        <v>34</v>
      </c>
      <c r="AX237" s="14" t="s">
        <v>78</v>
      </c>
      <c r="AY237" s="261" t="s">
        <v>165</v>
      </c>
    </row>
    <row r="238" s="13" customFormat="1">
      <c r="A238" s="13"/>
      <c r="B238" s="240"/>
      <c r="C238" s="241"/>
      <c r="D238" s="242" t="s">
        <v>174</v>
      </c>
      <c r="E238" s="243" t="s">
        <v>1</v>
      </c>
      <c r="F238" s="244" t="s">
        <v>2342</v>
      </c>
      <c r="G238" s="241"/>
      <c r="H238" s="243" t="s">
        <v>1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0" t="s">
        <v>174</v>
      </c>
      <c r="AU238" s="250" t="s">
        <v>87</v>
      </c>
      <c r="AV238" s="13" t="s">
        <v>85</v>
      </c>
      <c r="AW238" s="13" t="s">
        <v>34</v>
      </c>
      <c r="AX238" s="13" t="s">
        <v>78</v>
      </c>
      <c r="AY238" s="250" t="s">
        <v>165</v>
      </c>
    </row>
    <row r="239" s="14" customFormat="1">
      <c r="A239" s="14"/>
      <c r="B239" s="251"/>
      <c r="C239" s="252"/>
      <c r="D239" s="242" t="s">
        <v>174</v>
      </c>
      <c r="E239" s="253" t="s">
        <v>1</v>
      </c>
      <c r="F239" s="254" t="s">
        <v>2343</v>
      </c>
      <c r="G239" s="252"/>
      <c r="H239" s="255">
        <v>24.954999999999998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174</v>
      </c>
      <c r="AU239" s="261" t="s">
        <v>87</v>
      </c>
      <c r="AV239" s="14" t="s">
        <v>87</v>
      </c>
      <c r="AW239" s="14" t="s">
        <v>34</v>
      </c>
      <c r="AX239" s="14" t="s">
        <v>78</v>
      </c>
      <c r="AY239" s="261" t="s">
        <v>165</v>
      </c>
    </row>
    <row r="240" s="13" customFormat="1">
      <c r="A240" s="13"/>
      <c r="B240" s="240"/>
      <c r="C240" s="241"/>
      <c r="D240" s="242" t="s">
        <v>174</v>
      </c>
      <c r="E240" s="243" t="s">
        <v>1</v>
      </c>
      <c r="F240" s="244" t="s">
        <v>2344</v>
      </c>
      <c r="G240" s="241"/>
      <c r="H240" s="243" t="s">
        <v>1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0" t="s">
        <v>174</v>
      </c>
      <c r="AU240" s="250" t="s">
        <v>87</v>
      </c>
      <c r="AV240" s="13" t="s">
        <v>85</v>
      </c>
      <c r="AW240" s="13" t="s">
        <v>34</v>
      </c>
      <c r="AX240" s="13" t="s">
        <v>78</v>
      </c>
      <c r="AY240" s="250" t="s">
        <v>165</v>
      </c>
    </row>
    <row r="241" s="14" customFormat="1">
      <c r="A241" s="14"/>
      <c r="B241" s="251"/>
      <c r="C241" s="252"/>
      <c r="D241" s="242" t="s">
        <v>174</v>
      </c>
      <c r="E241" s="253" t="s">
        <v>1</v>
      </c>
      <c r="F241" s="254" t="s">
        <v>2345</v>
      </c>
      <c r="G241" s="252"/>
      <c r="H241" s="255">
        <v>7.6020000000000003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1" t="s">
        <v>174</v>
      </c>
      <c r="AU241" s="261" t="s">
        <v>87</v>
      </c>
      <c r="AV241" s="14" t="s">
        <v>87</v>
      </c>
      <c r="AW241" s="14" t="s">
        <v>34</v>
      </c>
      <c r="AX241" s="14" t="s">
        <v>78</v>
      </c>
      <c r="AY241" s="261" t="s">
        <v>165</v>
      </c>
    </row>
    <row r="242" s="14" customFormat="1">
      <c r="A242" s="14"/>
      <c r="B242" s="251"/>
      <c r="C242" s="252"/>
      <c r="D242" s="242" t="s">
        <v>174</v>
      </c>
      <c r="E242" s="253" t="s">
        <v>1</v>
      </c>
      <c r="F242" s="254" t="s">
        <v>2346</v>
      </c>
      <c r="G242" s="252"/>
      <c r="H242" s="255">
        <v>54.049999999999997</v>
      </c>
      <c r="I242" s="256"/>
      <c r="J242" s="252"/>
      <c r="K242" s="252"/>
      <c r="L242" s="257"/>
      <c r="M242" s="258"/>
      <c r="N242" s="259"/>
      <c r="O242" s="259"/>
      <c r="P242" s="259"/>
      <c r="Q242" s="259"/>
      <c r="R242" s="259"/>
      <c r="S242" s="259"/>
      <c r="T242" s="26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1" t="s">
        <v>174</v>
      </c>
      <c r="AU242" s="261" t="s">
        <v>87</v>
      </c>
      <c r="AV242" s="14" t="s">
        <v>87</v>
      </c>
      <c r="AW242" s="14" t="s">
        <v>34</v>
      </c>
      <c r="AX242" s="14" t="s">
        <v>78</v>
      </c>
      <c r="AY242" s="261" t="s">
        <v>165</v>
      </c>
    </row>
    <row r="243" s="13" customFormat="1">
      <c r="A243" s="13"/>
      <c r="B243" s="240"/>
      <c r="C243" s="241"/>
      <c r="D243" s="242" t="s">
        <v>174</v>
      </c>
      <c r="E243" s="243" t="s">
        <v>1</v>
      </c>
      <c r="F243" s="244" t="s">
        <v>2327</v>
      </c>
      <c r="G243" s="241"/>
      <c r="H243" s="243" t="s">
        <v>1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0" t="s">
        <v>174</v>
      </c>
      <c r="AU243" s="250" t="s">
        <v>87</v>
      </c>
      <c r="AV243" s="13" t="s">
        <v>85</v>
      </c>
      <c r="AW243" s="13" t="s">
        <v>34</v>
      </c>
      <c r="AX243" s="13" t="s">
        <v>78</v>
      </c>
      <c r="AY243" s="250" t="s">
        <v>165</v>
      </c>
    </row>
    <row r="244" s="14" customFormat="1">
      <c r="A244" s="14"/>
      <c r="B244" s="251"/>
      <c r="C244" s="252"/>
      <c r="D244" s="242" t="s">
        <v>174</v>
      </c>
      <c r="E244" s="253" t="s">
        <v>1</v>
      </c>
      <c r="F244" s="254" t="s">
        <v>2347</v>
      </c>
      <c r="G244" s="252"/>
      <c r="H244" s="255">
        <v>33.479999999999997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1" t="s">
        <v>174</v>
      </c>
      <c r="AU244" s="261" t="s">
        <v>87</v>
      </c>
      <c r="AV244" s="14" t="s">
        <v>87</v>
      </c>
      <c r="AW244" s="14" t="s">
        <v>34</v>
      </c>
      <c r="AX244" s="14" t="s">
        <v>78</v>
      </c>
      <c r="AY244" s="261" t="s">
        <v>165</v>
      </c>
    </row>
    <row r="245" s="13" customFormat="1">
      <c r="A245" s="13"/>
      <c r="B245" s="240"/>
      <c r="C245" s="241"/>
      <c r="D245" s="242" t="s">
        <v>174</v>
      </c>
      <c r="E245" s="243" t="s">
        <v>1</v>
      </c>
      <c r="F245" s="244" t="s">
        <v>2348</v>
      </c>
      <c r="G245" s="241"/>
      <c r="H245" s="243" t="s">
        <v>1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0" t="s">
        <v>174</v>
      </c>
      <c r="AU245" s="250" t="s">
        <v>87</v>
      </c>
      <c r="AV245" s="13" t="s">
        <v>85</v>
      </c>
      <c r="AW245" s="13" t="s">
        <v>34</v>
      </c>
      <c r="AX245" s="13" t="s">
        <v>78</v>
      </c>
      <c r="AY245" s="250" t="s">
        <v>165</v>
      </c>
    </row>
    <row r="246" s="14" customFormat="1">
      <c r="A246" s="14"/>
      <c r="B246" s="251"/>
      <c r="C246" s="252"/>
      <c r="D246" s="242" t="s">
        <v>174</v>
      </c>
      <c r="E246" s="253" t="s">
        <v>1</v>
      </c>
      <c r="F246" s="254" t="s">
        <v>2349</v>
      </c>
      <c r="G246" s="252"/>
      <c r="H246" s="255">
        <v>36.399999999999999</v>
      </c>
      <c r="I246" s="256"/>
      <c r="J246" s="252"/>
      <c r="K246" s="252"/>
      <c r="L246" s="257"/>
      <c r="M246" s="258"/>
      <c r="N246" s="259"/>
      <c r="O246" s="259"/>
      <c r="P246" s="259"/>
      <c r="Q246" s="259"/>
      <c r="R246" s="259"/>
      <c r="S246" s="259"/>
      <c r="T246" s="26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1" t="s">
        <v>174</v>
      </c>
      <c r="AU246" s="261" t="s">
        <v>87</v>
      </c>
      <c r="AV246" s="14" t="s">
        <v>87</v>
      </c>
      <c r="AW246" s="14" t="s">
        <v>34</v>
      </c>
      <c r="AX246" s="14" t="s">
        <v>78</v>
      </c>
      <c r="AY246" s="261" t="s">
        <v>165</v>
      </c>
    </row>
    <row r="247" s="13" customFormat="1">
      <c r="A247" s="13"/>
      <c r="B247" s="240"/>
      <c r="C247" s="241"/>
      <c r="D247" s="242" t="s">
        <v>174</v>
      </c>
      <c r="E247" s="243" t="s">
        <v>1</v>
      </c>
      <c r="F247" s="244" t="s">
        <v>2350</v>
      </c>
      <c r="G247" s="241"/>
      <c r="H247" s="243" t="s">
        <v>1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0" t="s">
        <v>174</v>
      </c>
      <c r="AU247" s="250" t="s">
        <v>87</v>
      </c>
      <c r="AV247" s="13" t="s">
        <v>85</v>
      </c>
      <c r="AW247" s="13" t="s">
        <v>34</v>
      </c>
      <c r="AX247" s="13" t="s">
        <v>78</v>
      </c>
      <c r="AY247" s="250" t="s">
        <v>165</v>
      </c>
    </row>
    <row r="248" s="14" customFormat="1">
      <c r="A248" s="14"/>
      <c r="B248" s="251"/>
      <c r="C248" s="252"/>
      <c r="D248" s="242" t="s">
        <v>174</v>
      </c>
      <c r="E248" s="253" t="s">
        <v>1</v>
      </c>
      <c r="F248" s="254" t="s">
        <v>2351</v>
      </c>
      <c r="G248" s="252"/>
      <c r="H248" s="255">
        <v>30.399999999999999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1" t="s">
        <v>174</v>
      </c>
      <c r="AU248" s="261" t="s">
        <v>87</v>
      </c>
      <c r="AV248" s="14" t="s">
        <v>87</v>
      </c>
      <c r="AW248" s="14" t="s">
        <v>34</v>
      </c>
      <c r="AX248" s="14" t="s">
        <v>78</v>
      </c>
      <c r="AY248" s="261" t="s">
        <v>165</v>
      </c>
    </row>
    <row r="249" s="15" customFormat="1">
      <c r="A249" s="15"/>
      <c r="B249" s="262"/>
      <c r="C249" s="263"/>
      <c r="D249" s="242" t="s">
        <v>174</v>
      </c>
      <c r="E249" s="264" t="s">
        <v>1</v>
      </c>
      <c r="F249" s="265" t="s">
        <v>189</v>
      </c>
      <c r="G249" s="263"/>
      <c r="H249" s="266">
        <v>314.73799999999994</v>
      </c>
      <c r="I249" s="267"/>
      <c r="J249" s="263"/>
      <c r="K249" s="263"/>
      <c r="L249" s="268"/>
      <c r="M249" s="269"/>
      <c r="N249" s="270"/>
      <c r="O249" s="270"/>
      <c r="P249" s="270"/>
      <c r="Q249" s="270"/>
      <c r="R249" s="270"/>
      <c r="S249" s="270"/>
      <c r="T249" s="271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2" t="s">
        <v>174</v>
      </c>
      <c r="AU249" s="272" t="s">
        <v>87</v>
      </c>
      <c r="AV249" s="15" t="s">
        <v>172</v>
      </c>
      <c r="AW249" s="15" t="s">
        <v>34</v>
      </c>
      <c r="AX249" s="15" t="s">
        <v>85</v>
      </c>
      <c r="AY249" s="272" t="s">
        <v>165</v>
      </c>
    </row>
    <row r="250" s="2" customFormat="1" ht="44.25" customHeight="1">
      <c r="A250" s="39"/>
      <c r="B250" s="40"/>
      <c r="C250" s="227" t="s">
        <v>259</v>
      </c>
      <c r="D250" s="227" t="s">
        <v>167</v>
      </c>
      <c r="E250" s="228" t="s">
        <v>2352</v>
      </c>
      <c r="F250" s="229" t="s">
        <v>2353</v>
      </c>
      <c r="G250" s="230" t="s">
        <v>170</v>
      </c>
      <c r="H250" s="231">
        <v>4.8019999999999996</v>
      </c>
      <c r="I250" s="232"/>
      <c r="J250" s="233">
        <f>ROUND(I250*H250,2)</f>
        <v>0</v>
      </c>
      <c r="K250" s="229" t="s">
        <v>171</v>
      </c>
      <c r="L250" s="45"/>
      <c r="M250" s="234" t="s">
        <v>1</v>
      </c>
      <c r="N250" s="235" t="s">
        <v>43</v>
      </c>
      <c r="O250" s="92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8" t="s">
        <v>172</v>
      </c>
      <c r="AT250" s="238" t="s">
        <v>167</v>
      </c>
      <c r="AU250" s="238" t="s">
        <v>87</v>
      </c>
      <c r="AY250" s="18" t="s">
        <v>165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8" t="s">
        <v>85</v>
      </c>
      <c r="BK250" s="239">
        <f>ROUND(I250*H250,2)</f>
        <v>0</v>
      </c>
      <c r="BL250" s="18" t="s">
        <v>172</v>
      </c>
      <c r="BM250" s="238" t="s">
        <v>2354</v>
      </c>
    </row>
    <row r="251" s="13" customFormat="1">
      <c r="A251" s="13"/>
      <c r="B251" s="240"/>
      <c r="C251" s="241"/>
      <c r="D251" s="242" t="s">
        <v>174</v>
      </c>
      <c r="E251" s="243" t="s">
        <v>1</v>
      </c>
      <c r="F251" s="244" t="s">
        <v>2321</v>
      </c>
      <c r="G251" s="241"/>
      <c r="H251" s="243" t="s">
        <v>1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0" t="s">
        <v>174</v>
      </c>
      <c r="AU251" s="250" t="s">
        <v>87</v>
      </c>
      <c r="AV251" s="13" t="s">
        <v>85</v>
      </c>
      <c r="AW251" s="13" t="s">
        <v>34</v>
      </c>
      <c r="AX251" s="13" t="s">
        <v>78</v>
      </c>
      <c r="AY251" s="250" t="s">
        <v>165</v>
      </c>
    </row>
    <row r="252" s="14" customFormat="1">
      <c r="A252" s="14"/>
      <c r="B252" s="251"/>
      <c r="C252" s="252"/>
      <c r="D252" s="242" t="s">
        <v>174</v>
      </c>
      <c r="E252" s="253" t="s">
        <v>1</v>
      </c>
      <c r="F252" s="254" t="s">
        <v>2355</v>
      </c>
      <c r="G252" s="252"/>
      <c r="H252" s="255">
        <v>3.605</v>
      </c>
      <c r="I252" s="256"/>
      <c r="J252" s="252"/>
      <c r="K252" s="252"/>
      <c r="L252" s="257"/>
      <c r="M252" s="258"/>
      <c r="N252" s="259"/>
      <c r="O252" s="259"/>
      <c r="P252" s="259"/>
      <c r="Q252" s="259"/>
      <c r="R252" s="259"/>
      <c r="S252" s="259"/>
      <c r="T252" s="26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1" t="s">
        <v>174</v>
      </c>
      <c r="AU252" s="261" t="s">
        <v>87</v>
      </c>
      <c r="AV252" s="14" t="s">
        <v>87</v>
      </c>
      <c r="AW252" s="14" t="s">
        <v>34</v>
      </c>
      <c r="AX252" s="14" t="s">
        <v>78</v>
      </c>
      <c r="AY252" s="261" t="s">
        <v>165</v>
      </c>
    </row>
    <row r="253" s="14" customFormat="1">
      <c r="A253" s="14"/>
      <c r="B253" s="251"/>
      <c r="C253" s="252"/>
      <c r="D253" s="242" t="s">
        <v>174</v>
      </c>
      <c r="E253" s="253" t="s">
        <v>1</v>
      </c>
      <c r="F253" s="254" t="s">
        <v>2356</v>
      </c>
      <c r="G253" s="252"/>
      <c r="H253" s="255">
        <v>0.98099999999999998</v>
      </c>
      <c r="I253" s="256"/>
      <c r="J253" s="252"/>
      <c r="K253" s="252"/>
      <c r="L253" s="257"/>
      <c r="M253" s="258"/>
      <c r="N253" s="259"/>
      <c r="O253" s="259"/>
      <c r="P253" s="259"/>
      <c r="Q253" s="259"/>
      <c r="R253" s="259"/>
      <c r="S253" s="259"/>
      <c r="T253" s="26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1" t="s">
        <v>174</v>
      </c>
      <c r="AU253" s="261" t="s">
        <v>87</v>
      </c>
      <c r="AV253" s="14" t="s">
        <v>87</v>
      </c>
      <c r="AW253" s="14" t="s">
        <v>34</v>
      </c>
      <c r="AX253" s="14" t="s">
        <v>78</v>
      </c>
      <c r="AY253" s="261" t="s">
        <v>165</v>
      </c>
    </row>
    <row r="254" s="14" customFormat="1">
      <c r="A254" s="14"/>
      <c r="B254" s="251"/>
      <c r="C254" s="252"/>
      <c r="D254" s="242" t="s">
        <v>174</v>
      </c>
      <c r="E254" s="253" t="s">
        <v>1</v>
      </c>
      <c r="F254" s="254" t="s">
        <v>2357</v>
      </c>
      <c r="G254" s="252"/>
      <c r="H254" s="255">
        <v>0.216</v>
      </c>
      <c r="I254" s="256"/>
      <c r="J254" s="252"/>
      <c r="K254" s="252"/>
      <c r="L254" s="257"/>
      <c r="M254" s="258"/>
      <c r="N254" s="259"/>
      <c r="O254" s="259"/>
      <c r="P254" s="259"/>
      <c r="Q254" s="259"/>
      <c r="R254" s="259"/>
      <c r="S254" s="259"/>
      <c r="T254" s="26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1" t="s">
        <v>174</v>
      </c>
      <c r="AU254" s="261" t="s">
        <v>87</v>
      </c>
      <c r="AV254" s="14" t="s">
        <v>87</v>
      </c>
      <c r="AW254" s="14" t="s">
        <v>34</v>
      </c>
      <c r="AX254" s="14" t="s">
        <v>78</v>
      </c>
      <c r="AY254" s="261" t="s">
        <v>165</v>
      </c>
    </row>
    <row r="255" s="15" customFormat="1">
      <c r="A255" s="15"/>
      <c r="B255" s="262"/>
      <c r="C255" s="263"/>
      <c r="D255" s="242" t="s">
        <v>174</v>
      </c>
      <c r="E255" s="264" t="s">
        <v>1</v>
      </c>
      <c r="F255" s="265" t="s">
        <v>189</v>
      </c>
      <c r="G255" s="263"/>
      <c r="H255" s="266">
        <v>4.8020000000000005</v>
      </c>
      <c r="I255" s="267"/>
      <c r="J255" s="263"/>
      <c r="K255" s="263"/>
      <c r="L255" s="268"/>
      <c r="M255" s="269"/>
      <c r="N255" s="270"/>
      <c r="O255" s="270"/>
      <c r="P255" s="270"/>
      <c r="Q255" s="270"/>
      <c r="R255" s="270"/>
      <c r="S255" s="270"/>
      <c r="T255" s="271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2" t="s">
        <v>174</v>
      </c>
      <c r="AU255" s="272" t="s">
        <v>87</v>
      </c>
      <c r="AV255" s="15" t="s">
        <v>172</v>
      </c>
      <c r="AW255" s="15" t="s">
        <v>34</v>
      </c>
      <c r="AX255" s="15" t="s">
        <v>85</v>
      </c>
      <c r="AY255" s="272" t="s">
        <v>165</v>
      </c>
    </row>
    <row r="256" s="2" customFormat="1" ht="44.25" customHeight="1">
      <c r="A256" s="39"/>
      <c r="B256" s="40"/>
      <c r="C256" s="227" t="s">
        <v>270</v>
      </c>
      <c r="D256" s="227" t="s">
        <v>167</v>
      </c>
      <c r="E256" s="228" t="s">
        <v>2358</v>
      </c>
      <c r="F256" s="229" t="s">
        <v>2359</v>
      </c>
      <c r="G256" s="230" t="s">
        <v>170</v>
      </c>
      <c r="H256" s="231">
        <v>30.178000000000001</v>
      </c>
      <c r="I256" s="232"/>
      <c r="J256" s="233">
        <f>ROUND(I256*H256,2)</f>
        <v>0</v>
      </c>
      <c r="K256" s="229" t="s">
        <v>171</v>
      </c>
      <c r="L256" s="45"/>
      <c r="M256" s="234" t="s">
        <v>1</v>
      </c>
      <c r="N256" s="235" t="s">
        <v>43</v>
      </c>
      <c r="O256" s="92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172</v>
      </c>
      <c r="AT256" s="238" t="s">
        <v>167</v>
      </c>
      <c r="AU256" s="238" t="s">
        <v>87</v>
      </c>
      <c r="AY256" s="18" t="s">
        <v>165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85</v>
      </c>
      <c r="BK256" s="239">
        <f>ROUND(I256*H256,2)</f>
        <v>0</v>
      </c>
      <c r="BL256" s="18" t="s">
        <v>172</v>
      </c>
      <c r="BM256" s="238" t="s">
        <v>2360</v>
      </c>
    </row>
    <row r="257" s="13" customFormat="1">
      <c r="A257" s="13"/>
      <c r="B257" s="240"/>
      <c r="C257" s="241"/>
      <c r="D257" s="242" t="s">
        <v>174</v>
      </c>
      <c r="E257" s="243" t="s">
        <v>1</v>
      </c>
      <c r="F257" s="244" t="s">
        <v>2326</v>
      </c>
      <c r="G257" s="241"/>
      <c r="H257" s="243" t="s">
        <v>1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0" t="s">
        <v>174</v>
      </c>
      <c r="AU257" s="250" t="s">
        <v>87</v>
      </c>
      <c r="AV257" s="13" t="s">
        <v>85</v>
      </c>
      <c r="AW257" s="13" t="s">
        <v>34</v>
      </c>
      <c r="AX257" s="13" t="s">
        <v>78</v>
      </c>
      <c r="AY257" s="250" t="s">
        <v>165</v>
      </c>
    </row>
    <row r="258" s="14" customFormat="1">
      <c r="A258" s="14"/>
      <c r="B258" s="251"/>
      <c r="C258" s="252"/>
      <c r="D258" s="242" t="s">
        <v>174</v>
      </c>
      <c r="E258" s="253" t="s">
        <v>1</v>
      </c>
      <c r="F258" s="254" t="s">
        <v>2361</v>
      </c>
      <c r="G258" s="252"/>
      <c r="H258" s="255">
        <v>1.1299999999999999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1" t="s">
        <v>174</v>
      </c>
      <c r="AU258" s="261" t="s">
        <v>87</v>
      </c>
      <c r="AV258" s="14" t="s">
        <v>87</v>
      </c>
      <c r="AW258" s="14" t="s">
        <v>34</v>
      </c>
      <c r="AX258" s="14" t="s">
        <v>78</v>
      </c>
      <c r="AY258" s="261" t="s">
        <v>165</v>
      </c>
    </row>
    <row r="259" s="14" customFormat="1">
      <c r="A259" s="14"/>
      <c r="B259" s="251"/>
      <c r="C259" s="252"/>
      <c r="D259" s="242" t="s">
        <v>174</v>
      </c>
      <c r="E259" s="253" t="s">
        <v>1</v>
      </c>
      <c r="F259" s="254" t="s">
        <v>2362</v>
      </c>
      <c r="G259" s="252"/>
      <c r="H259" s="255">
        <v>0.94999999999999996</v>
      </c>
      <c r="I259" s="256"/>
      <c r="J259" s="252"/>
      <c r="K259" s="252"/>
      <c r="L259" s="257"/>
      <c r="M259" s="258"/>
      <c r="N259" s="259"/>
      <c r="O259" s="259"/>
      <c r="P259" s="259"/>
      <c r="Q259" s="259"/>
      <c r="R259" s="259"/>
      <c r="S259" s="259"/>
      <c r="T259" s="26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1" t="s">
        <v>174</v>
      </c>
      <c r="AU259" s="261" t="s">
        <v>87</v>
      </c>
      <c r="AV259" s="14" t="s">
        <v>87</v>
      </c>
      <c r="AW259" s="14" t="s">
        <v>34</v>
      </c>
      <c r="AX259" s="14" t="s">
        <v>78</v>
      </c>
      <c r="AY259" s="261" t="s">
        <v>165</v>
      </c>
    </row>
    <row r="260" s="14" customFormat="1">
      <c r="A260" s="14"/>
      <c r="B260" s="251"/>
      <c r="C260" s="252"/>
      <c r="D260" s="242" t="s">
        <v>174</v>
      </c>
      <c r="E260" s="253" t="s">
        <v>1</v>
      </c>
      <c r="F260" s="254" t="s">
        <v>2363</v>
      </c>
      <c r="G260" s="252"/>
      <c r="H260" s="255">
        <v>3.931</v>
      </c>
      <c r="I260" s="256"/>
      <c r="J260" s="252"/>
      <c r="K260" s="252"/>
      <c r="L260" s="257"/>
      <c r="M260" s="258"/>
      <c r="N260" s="259"/>
      <c r="O260" s="259"/>
      <c r="P260" s="259"/>
      <c r="Q260" s="259"/>
      <c r="R260" s="259"/>
      <c r="S260" s="259"/>
      <c r="T260" s="26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1" t="s">
        <v>174</v>
      </c>
      <c r="AU260" s="261" t="s">
        <v>87</v>
      </c>
      <c r="AV260" s="14" t="s">
        <v>87</v>
      </c>
      <c r="AW260" s="14" t="s">
        <v>34</v>
      </c>
      <c r="AX260" s="14" t="s">
        <v>78</v>
      </c>
      <c r="AY260" s="261" t="s">
        <v>165</v>
      </c>
    </row>
    <row r="261" s="13" customFormat="1">
      <c r="A261" s="13"/>
      <c r="B261" s="240"/>
      <c r="C261" s="241"/>
      <c r="D261" s="242" t="s">
        <v>174</v>
      </c>
      <c r="E261" s="243" t="s">
        <v>1</v>
      </c>
      <c r="F261" s="244" t="s">
        <v>2329</v>
      </c>
      <c r="G261" s="241"/>
      <c r="H261" s="243" t="s">
        <v>1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0" t="s">
        <v>174</v>
      </c>
      <c r="AU261" s="250" t="s">
        <v>87</v>
      </c>
      <c r="AV261" s="13" t="s">
        <v>85</v>
      </c>
      <c r="AW261" s="13" t="s">
        <v>34</v>
      </c>
      <c r="AX261" s="13" t="s">
        <v>78</v>
      </c>
      <c r="AY261" s="250" t="s">
        <v>165</v>
      </c>
    </row>
    <row r="262" s="14" customFormat="1">
      <c r="A262" s="14"/>
      <c r="B262" s="251"/>
      <c r="C262" s="252"/>
      <c r="D262" s="242" t="s">
        <v>174</v>
      </c>
      <c r="E262" s="253" t="s">
        <v>1</v>
      </c>
      <c r="F262" s="254" t="s">
        <v>2364</v>
      </c>
      <c r="G262" s="252"/>
      <c r="H262" s="255">
        <v>-0.875</v>
      </c>
      <c r="I262" s="256"/>
      <c r="J262" s="252"/>
      <c r="K262" s="252"/>
      <c r="L262" s="257"/>
      <c r="M262" s="258"/>
      <c r="N262" s="259"/>
      <c r="O262" s="259"/>
      <c r="P262" s="259"/>
      <c r="Q262" s="259"/>
      <c r="R262" s="259"/>
      <c r="S262" s="259"/>
      <c r="T262" s="26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1" t="s">
        <v>174</v>
      </c>
      <c r="AU262" s="261" t="s">
        <v>87</v>
      </c>
      <c r="AV262" s="14" t="s">
        <v>87</v>
      </c>
      <c r="AW262" s="14" t="s">
        <v>34</v>
      </c>
      <c r="AX262" s="14" t="s">
        <v>78</v>
      </c>
      <c r="AY262" s="261" t="s">
        <v>165</v>
      </c>
    </row>
    <row r="263" s="14" customFormat="1">
      <c r="A263" s="14"/>
      <c r="B263" s="251"/>
      <c r="C263" s="252"/>
      <c r="D263" s="242" t="s">
        <v>174</v>
      </c>
      <c r="E263" s="253" t="s">
        <v>1</v>
      </c>
      <c r="F263" s="254" t="s">
        <v>2365</v>
      </c>
      <c r="G263" s="252"/>
      <c r="H263" s="255">
        <v>-0.60699999999999998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1" t="s">
        <v>174</v>
      </c>
      <c r="AU263" s="261" t="s">
        <v>87</v>
      </c>
      <c r="AV263" s="14" t="s">
        <v>87</v>
      </c>
      <c r="AW263" s="14" t="s">
        <v>34</v>
      </c>
      <c r="AX263" s="14" t="s">
        <v>78</v>
      </c>
      <c r="AY263" s="261" t="s">
        <v>165</v>
      </c>
    </row>
    <row r="264" s="14" customFormat="1">
      <c r="A264" s="14"/>
      <c r="B264" s="251"/>
      <c r="C264" s="252"/>
      <c r="D264" s="242" t="s">
        <v>174</v>
      </c>
      <c r="E264" s="253" t="s">
        <v>1</v>
      </c>
      <c r="F264" s="254" t="s">
        <v>2366</v>
      </c>
      <c r="G264" s="252"/>
      <c r="H264" s="255">
        <v>-0.55100000000000005</v>
      </c>
      <c r="I264" s="256"/>
      <c r="J264" s="252"/>
      <c r="K264" s="252"/>
      <c r="L264" s="257"/>
      <c r="M264" s="258"/>
      <c r="N264" s="259"/>
      <c r="O264" s="259"/>
      <c r="P264" s="259"/>
      <c r="Q264" s="259"/>
      <c r="R264" s="259"/>
      <c r="S264" s="259"/>
      <c r="T264" s="26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1" t="s">
        <v>174</v>
      </c>
      <c r="AU264" s="261" t="s">
        <v>87</v>
      </c>
      <c r="AV264" s="14" t="s">
        <v>87</v>
      </c>
      <c r="AW264" s="14" t="s">
        <v>34</v>
      </c>
      <c r="AX264" s="14" t="s">
        <v>78</v>
      </c>
      <c r="AY264" s="261" t="s">
        <v>165</v>
      </c>
    </row>
    <row r="265" s="14" customFormat="1">
      <c r="A265" s="14"/>
      <c r="B265" s="251"/>
      <c r="C265" s="252"/>
      <c r="D265" s="242" t="s">
        <v>174</v>
      </c>
      <c r="E265" s="253" t="s">
        <v>1</v>
      </c>
      <c r="F265" s="254" t="s">
        <v>2367</v>
      </c>
      <c r="G265" s="252"/>
      <c r="H265" s="255">
        <v>-0.41199999999999998</v>
      </c>
      <c r="I265" s="256"/>
      <c r="J265" s="252"/>
      <c r="K265" s="252"/>
      <c r="L265" s="257"/>
      <c r="M265" s="258"/>
      <c r="N265" s="259"/>
      <c r="O265" s="259"/>
      <c r="P265" s="259"/>
      <c r="Q265" s="259"/>
      <c r="R265" s="259"/>
      <c r="S265" s="259"/>
      <c r="T265" s="26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1" t="s">
        <v>174</v>
      </c>
      <c r="AU265" s="261" t="s">
        <v>87</v>
      </c>
      <c r="AV265" s="14" t="s">
        <v>87</v>
      </c>
      <c r="AW265" s="14" t="s">
        <v>34</v>
      </c>
      <c r="AX265" s="14" t="s">
        <v>78</v>
      </c>
      <c r="AY265" s="261" t="s">
        <v>165</v>
      </c>
    </row>
    <row r="266" s="14" customFormat="1">
      <c r="A266" s="14"/>
      <c r="B266" s="251"/>
      <c r="C266" s="252"/>
      <c r="D266" s="242" t="s">
        <v>174</v>
      </c>
      <c r="E266" s="253" t="s">
        <v>1</v>
      </c>
      <c r="F266" s="254" t="s">
        <v>2368</v>
      </c>
      <c r="G266" s="252"/>
      <c r="H266" s="255">
        <v>1.512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174</v>
      </c>
      <c r="AU266" s="261" t="s">
        <v>87</v>
      </c>
      <c r="AV266" s="14" t="s">
        <v>87</v>
      </c>
      <c r="AW266" s="14" t="s">
        <v>34</v>
      </c>
      <c r="AX266" s="14" t="s">
        <v>78</v>
      </c>
      <c r="AY266" s="261" t="s">
        <v>165</v>
      </c>
    </row>
    <row r="267" s="14" customFormat="1">
      <c r="A267" s="14"/>
      <c r="B267" s="251"/>
      <c r="C267" s="252"/>
      <c r="D267" s="242" t="s">
        <v>174</v>
      </c>
      <c r="E267" s="253" t="s">
        <v>1</v>
      </c>
      <c r="F267" s="254" t="s">
        <v>2369</v>
      </c>
      <c r="G267" s="252"/>
      <c r="H267" s="255">
        <v>7.2199999999999998</v>
      </c>
      <c r="I267" s="256"/>
      <c r="J267" s="252"/>
      <c r="K267" s="252"/>
      <c r="L267" s="257"/>
      <c r="M267" s="258"/>
      <c r="N267" s="259"/>
      <c r="O267" s="259"/>
      <c r="P267" s="259"/>
      <c r="Q267" s="259"/>
      <c r="R267" s="259"/>
      <c r="S267" s="259"/>
      <c r="T267" s="26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1" t="s">
        <v>174</v>
      </c>
      <c r="AU267" s="261" t="s">
        <v>87</v>
      </c>
      <c r="AV267" s="14" t="s">
        <v>87</v>
      </c>
      <c r="AW267" s="14" t="s">
        <v>34</v>
      </c>
      <c r="AX267" s="14" t="s">
        <v>78</v>
      </c>
      <c r="AY267" s="261" t="s">
        <v>165</v>
      </c>
    </row>
    <row r="268" s="14" customFormat="1">
      <c r="A268" s="14"/>
      <c r="B268" s="251"/>
      <c r="C268" s="252"/>
      <c r="D268" s="242" t="s">
        <v>174</v>
      </c>
      <c r="E268" s="253" t="s">
        <v>1</v>
      </c>
      <c r="F268" s="254" t="s">
        <v>2370</v>
      </c>
      <c r="G268" s="252"/>
      <c r="H268" s="255">
        <v>3.48</v>
      </c>
      <c r="I268" s="256"/>
      <c r="J268" s="252"/>
      <c r="K268" s="252"/>
      <c r="L268" s="257"/>
      <c r="M268" s="258"/>
      <c r="N268" s="259"/>
      <c r="O268" s="259"/>
      <c r="P268" s="259"/>
      <c r="Q268" s="259"/>
      <c r="R268" s="259"/>
      <c r="S268" s="259"/>
      <c r="T268" s="26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1" t="s">
        <v>174</v>
      </c>
      <c r="AU268" s="261" t="s">
        <v>87</v>
      </c>
      <c r="AV268" s="14" t="s">
        <v>87</v>
      </c>
      <c r="AW268" s="14" t="s">
        <v>34</v>
      </c>
      <c r="AX268" s="14" t="s">
        <v>78</v>
      </c>
      <c r="AY268" s="261" t="s">
        <v>165</v>
      </c>
    </row>
    <row r="269" s="13" customFormat="1">
      <c r="A269" s="13"/>
      <c r="B269" s="240"/>
      <c r="C269" s="241"/>
      <c r="D269" s="242" t="s">
        <v>174</v>
      </c>
      <c r="E269" s="243" t="s">
        <v>1</v>
      </c>
      <c r="F269" s="244" t="s">
        <v>2371</v>
      </c>
      <c r="G269" s="241"/>
      <c r="H269" s="243" t="s">
        <v>1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0" t="s">
        <v>174</v>
      </c>
      <c r="AU269" s="250" t="s">
        <v>87</v>
      </c>
      <c r="AV269" s="13" t="s">
        <v>85</v>
      </c>
      <c r="AW269" s="13" t="s">
        <v>34</v>
      </c>
      <c r="AX269" s="13" t="s">
        <v>78</v>
      </c>
      <c r="AY269" s="250" t="s">
        <v>165</v>
      </c>
    </row>
    <row r="270" s="14" customFormat="1">
      <c r="A270" s="14"/>
      <c r="B270" s="251"/>
      <c r="C270" s="252"/>
      <c r="D270" s="242" t="s">
        <v>174</v>
      </c>
      <c r="E270" s="253" t="s">
        <v>1</v>
      </c>
      <c r="F270" s="254" t="s">
        <v>2372</v>
      </c>
      <c r="G270" s="252"/>
      <c r="H270" s="255">
        <v>10.726000000000001</v>
      </c>
      <c r="I270" s="256"/>
      <c r="J270" s="252"/>
      <c r="K270" s="252"/>
      <c r="L270" s="257"/>
      <c r="M270" s="258"/>
      <c r="N270" s="259"/>
      <c r="O270" s="259"/>
      <c r="P270" s="259"/>
      <c r="Q270" s="259"/>
      <c r="R270" s="259"/>
      <c r="S270" s="259"/>
      <c r="T270" s="26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1" t="s">
        <v>174</v>
      </c>
      <c r="AU270" s="261" t="s">
        <v>87</v>
      </c>
      <c r="AV270" s="14" t="s">
        <v>87</v>
      </c>
      <c r="AW270" s="14" t="s">
        <v>34</v>
      </c>
      <c r="AX270" s="14" t="s">
        <v>78</v>
      </c>
      <c r="AY270" s="261" t="s">
        <v>165</v>
      </c>
    </row>
    <row r="271" s="14" customFormat="1">
      <c r="A271" s="14"/>
      <c r="B271" s="251"/>
      <c r="C271" s="252"/>
      <c r="D271" s="242" t="s">
        <v>174</v>
      </c>
      <c r="E271" s="253" t="s">
        <v>1</v>
      </c>
      <c r="F271" s="254" t="s">
        <v>2373</v>
      </c>
      <c r="G271" s="252"/>
      <c r="H271" s="255">
        <v>0.59999999999999998</v>
      </c>
      <c r="I271" s="256"/>
      <c r="J271" s="252"/>
      <c r="K271" s="252"/>
      <c r="L271" s="257"/>
      <c r="M271" s="258"/>
      <c r="N271" s="259"/>
      <c r="O271" s="259"/>
      <c r="P271" s="259"/>
      <c r="Q271" s="259"/>
      <c r="R271" s="259"/>
      <c r="S271" s="259"/>
      <c r="T271" s="26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1" t="s">
        <v>174</v>
      </c>
      <c r="AU271" s="261" t="s">
        <v>87</v>
      </c>
      <c r="AV271" s="14" t="s">
        <v>87</v>
      </c>
      <c r="AW271" s="14" t="s">
        <v>34</v>
      </c>
      <c r="AX271" s="14" t="s">
        <v>78</v>
      </c>
      <c r="AY271" s="261" t="s">
        <v>165</v>
      </c>
    </row>
    <row r="272" s="13" customFormat="1">
      <c r="A272" s="13"/>
      <c r="B272" s="240"/>
      <c r="C272" s="241"/>
      <c r="D272" s="242" t="s">
        <v>174</v>
      </c>
      <c r="E272" s="243" t="s">
        <v>1</v>
      </c>
      <c r="F272" s="244" t="s">
        <v>2374</v>
      </c>
      <c r="G272" s="241"/>
      <c r="H272" s="243" t="s">
        <v>1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0" t="s">
        <v>174</v>
      </c>
      <c r="AU272" s="250" t="s">
        <v>87</v>
      </c>
      <c r="AV272" s="13" t="s">
        <v>85</v>
      </c>
      <c r="AW272" s="13" t="s">
        <v>34</v>
      </c>
      <c r="AX272" s="13" t="s">
        <v>78</v>
      </c>
      <c r="AY272" s="250" t="s">
        <v>165</v>
      </c>
    </row>
    <row r="273" s="14" customFormat="1">
      <c r="A273" s="14"/>
      <c r="B273" s="251"/>
      <c r="C273" s="252"/>
      <c r="D273" s="242" t="s">
        <v>174</v>
      </c>
      <c r="E273" s="253" t="s">
        <v>1</v>
      </c>
      <c r="F273" s="254" t="s">
        <v>2375</v>
      </c>
      <c r="G273" s="252"/>
      <c r="H273" s="255">
        <v>0.96399999999999997</v>
      </c>
      <c r="I273" s="256"/>
      <c r="J273" s="252"/>
      <c r="K273" s="252"/>
      <c r="L273" s="257"/>
      <c r="M273" s="258"/>
      <c r="N273" s="259"/>
      <c r="O273" s="259"/>
      <c r="P273" s="259"/>
      <c r="Q273" s="259"/>
      <c r="R273" s="259"/>
      <c r="S273" s="259"/>
      <c r="T273" s="26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1" t="s">
        <v>174</v>
      </c>
      <c r="AU273" s="261" t="s">
        <v>87</v>
      </c>
      <c r="AV273" s="14" t="s">
        <v>87</v>
      </c>
      <c r="AW273" s="14" t="s">
        <v>34</v>
      </c>
      <c r="AX273" s="14" t="s">
        <v>78</v>
      </c>
      <c r="AY273" s="261" t="s">
        <v>165</v>
      </c>
    </row>
    <row r="274" s="14" customFormat="1">
      <c r="A274" s="14"/>
      <c r="B274" s="251"/>
      <c r="C274" s="252"/>
      <c r="D274" s="242" t="s">
        <v>174</v>
      </c>
      <c r="E274" s="253" t="s">
        <v>1</v>
      </c>
      <c r="F274" s="254" t="s">
        <v>2376</v>
      </c>
      <c r="G274" s="252"/>
      <c r="H274" s="255">
        <v>0.93000000000000005</v>
      </c>
      <c r="I274" s="256"/>
      <c r="J274" s="252"/>
      <c r="K274" s="252"/>
      <c r="L274" s="257"/>
      <c r="M274" s="258"/>
      <c r="N274" s="259"/>
      <c r="O274" s="259"/>
      <c r="P274" s="259"/>
      <c r="Q274" s="259"/>
      <c r="R274" s="259"/>
      <c r="S274" s="259"/>
      <c r="T274" s="26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1" t="s">
        <v>174</v>
      </c>
      <c r="AU274" s="261" t="s">
        <v>87</v>
      </c>
      <c r="AV274" s="14" t="s">
        <v>87</v>
      </c>
      <c r="AW274" s="14" t="s">
        <v>34</v>
      </c>
      <c r="AX274" s="14" t="s">
        <v>78</v>
      </c>
      <c r="AY274" s="261" t="s">
        <v>165</v>
      </c>
    </row>
    <row r="275" s="14" customFormat="1">
      <c r="A275" s="14"/>
      <c r="B275" s="251"/>
      <c r="C275" s="252"/>
      <c r="D275" s="242" t="s">
        <v>174</v>
      </c>
      <c r="E275" s="253" t="s">
        <v>1</v>
      </c>
      <c r="F275" s="254" t="s">
        <v>2377</v>
      </c>
      <c r="G275" s="252"/>
      <c r="H275" s="255">
        <v>1.1799999999999999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1" t="s">
        <v>174</v>
      </c>
      <c r="AU275" s="261" t="s">
        <v>87</v>
      </c>
      <c r="AV275" s="14" t="s">
        <v>87</v>
      </c>
      <c r="AW275" s="14" t="s">
        <v>34</v>
      </c>
      <c r="AX275" s="14" t="s">
        <v>78</v>
      </c>
      <c r="AY275" s="261" t="s">
        <v>165</v>
      </c>
    </row>
    <row r="276" s="15" customFormat="1">
      <c r="A276" s="15"/>
      <c r="B276" s="262"/>
      <c r="C276" s="263"/>
      <c r="D276" s="242" t="s">
        <v>174</v>
      </c>
      <c r="E276" s="264" t="s">
        <v>1</v>
      </c>
      <c r="F276" s="265" t="s">
        <v>189</v>
      </c>
      <c r="G276" s="263"/>
      <c r="H276" s="266">
        <v>30.177999999999997</v>
      </c>
      <c r="I276" s="267"/>
      <c r="J276" s="263"/>
      <c r="K276" s="263"/>
      <c r="L276" s="268"/>
      <c r="M276" s="269"/>
      <c r="N276" s="270"/>
      <c r="O276" s="270"/>
      <c r="P276" s="270"/>
      <c r="Q276" s="270"/>
      <c r="R276" s="270"/>
      <c r="S276" s="270"/>
      <c r="T276" s="271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2" t="s">
        <v>174</v>
      </c>
      <c r="AU276" s="272" t="s">
        <v>87</v>
      </c>
      <c r="AV276" s="15" t="s">
        <v>172</v>
      </c>
      <c r="AW276" s="15" t="s">
        <v>34</v>
      </c>
      <c r="AX276" s="15" t="s">
        <v>85</v>
      </c>
      <c r="AY276" s="272" t="s">
        <v>165</v>
      </c>
    </row>
    <row r="277" s="2" customFormat="1" ht="62.7" customHeight="1">
      <c r="A277" s="39"/>
      <c r="B277" s="40"/>
      <c r="C277" s="227" t="s">
        <v>275</v>
      </c>
      <c r="D277" s="227" t="s">
        <v>167</v>
      </c>
      <c r="E277" s="228" t="s">
        <v>2378</v>
      </c>
      <c r="F277" s="229" t="s">
        <v>2379</v>
      </c>
      <c r="G277" s="230" t="s">
        <v>170</v>
      </c>
      <c r="H277" s="231">
        <v>296.22000000000003</v>
      </c>
      <c r="I277" s="232"/>
      <c r="J277" s="233">
        <f>ROUND(I277*H277,2)</f>
        <v>0</v>
      </c>
      <c r="K277" s="229" t="s">
        <v>171</v>
      </c>
      <c r="L277" s="45"/>
      <c r="M277" s="234" t="s">
        <v>1</v>
      </c>
      <c r="N277" s="235" t="s">
        <v>43</v>
      </c>
      <c r="O277" s="92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8" t="s">
        <v>172</v>
      </c>
      <c r="AT277" s="238" t="s">
        <v>167</v>
      </c>
      <c r="AU277" s="238" t="s">
        <v>87</v>
      </c>
      <c r="AY277" s="18" t="s">
        <v>165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8" t="s">
        <v>85</v>
      </c>
      <c r="BK277" s="239">
        <f>ROUND(I277*H277,2)</f>
        <v>0</v>
      </c>
      <c r="BL277" s="18" t="s">
        <v>172</v>
      </c>
      <c r="BM277" s="238" t="s">
        <v>2380</v>
      </c>
    </row>
    <row r="278" s="14" customFormat="1">
      <c r="A278" s="14"/>
      <c r="B278" s="251"/>
      <c r="C278" s="252"/>
      <c r="D278" s="242" t="s">
        <v>174</v>
      </c>
      <c r="E278" s="253" t="s">
        <v>1</v>
      </c>
      <c r="F278" s="254" t="s">
        <v>2381</v>
      </c>
      <c r="G278" s="252"/>
      <c r="H278" s="255">
        <v>296.22000000000003</v>
      </c>
      <c r="I278" s="256"/>
      <c r="J278" s="252"/>
      <c r="K278" s="252"/>
      <c r="L278" s="257"/>
      <c r="M278" s="258"/>
      <c r="N278" s="259"/>
      <c r="O278" s="259"/>
      <c r="P278" s="259"/>
      <c r="Q278" s="259"/>
      <c r="R278" s="259"/>
      <c r="S278" s="259"/>
      <c r="T278" s="26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1" t="s">
        <v>174</v>
      </c>
      <c r="AU278" s="261" t="s">
        <v>87</v>
      </c>
      <c r="AV278" s="14" t="s">
        <v>87</v>
      </c>
      <c r="AW278" s="14" t="s">
        <v>34</v>
      </c>
      <c r="AX278" s="14" t="s">
        <v>85</v>
      </c>
      <c r="AY278" s="261" t="s">
        <v>165</v>
      </c>
    </row>
    <row r="279" s="2" customFormat="1" ht="66.75" customHeight="1">
      <c r="A279" s="39"/>
      <c r="B279" s="40"/>
      <c r="C279" s="227" t="s">
        <v>8</v>
      </c>
      <c r="D279" s="227" t="s">
        <v>167</v>
      </c>
      <c r="E279" s="228" t="s">
        <v>2382</v>
      </c>
      <c r="F279" s="229" t="s">
        <v>2383</v>
      </c>
      <c r="G279" s="230" t="s">
        <v>170</v>
      </c>
      <c r="H279" s="231">
        <v>4443.3000000000002</v>
      </c>
      <c r="I279" s="232"/>
      <c r="J279" s="233">
        <f>ROUND(I279*H279,2)</f>
        <v>0</v>
      </c>
      <c r="K279" s="229" t="s">
        <v>171</v>
      </c>
      <c r="L279" s="45"/>
      <c r="M279" s="234" t="s">
        <v>1</v>
      </c>
      <c r="N279" s="235" t="s">
        <v>43</v>
      </c>
      <c r="O279" s="92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172</v>
      </c>
      <c r="AT279" s="238" t="s">
        <v>167</v>
      </c>
      <c r="AU279" s="238" t="s">
        <v>87</v>
      </c>
      <c r="AY279" s="18" t="s">
        <v>165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85</v>
      </c>
      <c r="BK279" s="239">
        <f>ROUND(I279*H279,2)</f>
        <v>0</v>
      </c>
      <c r="BL279" s="18" t="s">
        <v>172</v>
      </c>
      <c r="BM279" s="238" t="s">
        <v>2384</v>
      </c>
    </row>
    <row r="280" s="14" customFormat="1">
      <c r="A280" s="14"/>
      <c r="B280" s="251"/>
      <c r="C280" s="252"/>
      <c r="D280" s="242" t="s">
        <v>174</v>
      </c>
      <c r="E280" s="252"/>
      <c r="F280" s="254" t="s">
        <v>2385</v>
      </c>
      <c r="G280" s="252"/>
      <c r="H280" s="255">
        <v>4443.3000000000002</v>
      </c>
      <c r="I280" s="256"/>
      <c r="J280" s="252"/>
      <c r="K280" s="252"/>
      <c r="L280" s="257"/>
      <c r="M280" s="258"/>
      <c r="N280" s="259"/>
      <c r="O280" s="259"/>
      <c r="P280" s="259"/>
      <c r="Q280" s="259"/>
      <c r="R280" s="259"/>
      <c r="S280" s="259"/>
      <c r="T280" s="26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1" t="s">
        <v>174</v>
      </c>
      <c r="AU280" s="261" t="s">
        <v>87</v>
      </c>
      <c r="AV280" s="14" t="s">
        <v>87</v>
      </c>
      <c r="AW280" s="14" t="s">
        <v>4</v>
      </c>
      <c r="AX280" s="14" t="s">
        <v>85</v>
      </c>
      <c r="AY280" s="261" t="s">
        <v>165</v>
      </c>
    </row>
    <row r="281" s="2" customFormat="1" ht="44.25" customHeight="1">
      <c r="A281" s="39"/>
      <c r="B281" s="40"/>
      <c r="C281" s="227" t="s">
        <v>284</v>
      </c>
      <c r="D281" s="227" t="s">
        <v>167</v>
      </c>
      <c r="E281" s="228" t="s">
        <v>2386</v>
      </c>
      <c r="F281" s="229" t="s">
        <v>2387</v>
      </c>
      <c r="G281" s="230" t="s">
        <v>170</v>
      </c>
      <c r="H281" s="231">
        <v>51.595999999999997</v>
      </c>
      <c r="I281" s="232"/>
      <c r="J281" s="233">
        <f>ROUND(I281*H281,2)</f>
        <v>0</v>
      </c>
      <c r="K281" s="229" t="s">
        <v>171</v>
      </c>
      <c r="L281" s="45"/>
      <c r="M281" s="234" t="s">
        <v>1</v>
      </c>
      <c r="N281" s="235" t="s">
        <v>43</v>
      </c>
      <c r="O281" s="92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8" t="s">
        <v>172</v>
      </c>
      <c r="AT281" s="238" t="s">
        <v>167</v>
      </c>
      <c r="AU281" s="238" t="s">
        <v>87</v>
      </c>
      <c r="AY281" s="18" t="s">
        <v>165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8" t="s">
        <v>85</v>
      </c>
      <c r="BK281" s="239">
        <f>ROUND(I281*H281,2)</f>
        <v>0</v>
      </c>
      <c r="BL281" s="18" t="s">
        <v>172</v>
      </c>
      <c r="BM281" s="238" t="s">
        <v>2388</v>
      </c>
    </row>
    <row r="282" s="13" customFormat="1">
      <c r="A282" s="13"/>
      <c r="B282" s="240"/>
      <c r="C282" s="241"/>
      <c r="D282" s="242" t="s">
        <v>174</v>
      </c>
      <c r="E282" s="243" t="s">
        <v>1</v>
      </c>
      <c r="F282" s="244" t="s">
        <v>2340</v>
      </c>
      <c r="G282" s="241"/>
      <c r="H282" s="243" t="s">
        <v>1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0" t="s">
        <v>174</v>
      </c>
      <c r="AU282" s="250" t="s">
        <v>87</v>
      </c>
      <c r="AV282" s="13" t="s">
        <v>85</v>
      </c>
      <c r="AW282" s="13" t="s">
        <v>34</v>
      </c>
      <c r="AX282" s="13" t="s">
        <v>78</v>
      </c>
      <c r="AY282" s="250" t="s">
        <v>165</v>
      </c>
    </row>
    <row r="283" s="14" customFormat="1">
      <c r="A283" s="14"/>
      <c r="B283" s="251"/>
      <c r="C283" s="252"/>
      <c r="D283" s="242" t="s">
        <v>174</v>
      </c>
      <c r="E283" s="253" t="s">
        <v>1</v>
      </c>
      <c r="F283" s="254" t="s">
        <v>2389</v>
      </c>
      <c r="G283" s="252"/>
      <c r="H283" s="255">
        <v>42.521000000000001</v>
      </c>
      <c r="I283" s="256"/>
      <c r="J283" s="252"/>
      <c r="K283" s="252"/>
      <c r="L283" s="257"/>
      <c r="M283" s="258"/>
      <c r="N283" s="259"/>
      <c r="O283" s="259"/>
      <c r="P283" s="259"/>
      <c r="Q283" s="259"/>
      <c r="R283" s="259"/>
      <c r="S283" s="259"/>
      <c r="T283" s="26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1" t="s">
        <v>174</v>
      </c>
      <c r="AU283" s="261" t="s">
        <v>87</v>
      </c>
      <c r="AV283" s="14" t="s">
        <v>87</v>
      </c>
      <c r="AW283" s="14" t="s">
        <v>34</v>
      </c>
      <c r="AX283" s="14" t="s">
        <v>78</v>
      </c>
      <c r="AY283" s="261" t="s">
        <v>165</v>
      </c>
    </row>
    <row r="284" s="13" customFormat="1">
      <c r="A284" s="13"/>
      <c r="B284" s="240"/>
      <c r="C284" s="241"/>
      <c r="D284" s="242" t="s">
        <v>174</v>
      </c>
      <c r="E284" s="243" t="s">
        <v>1</v>
      </c>
      <c r="F284" s="244" t="s">
        <v>2342</v>
      </c>
      <c r="G284" s="241"/>
      <c r="H284" s="243" t="s">
        <v>1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0" t="s">
        <v>174</v>
      </c>
      <c r="AU284" s="250" t="s">
        <v>87</v>
      </c>
      <c r="AV284" s="13" t="s">
        <v>85</v>
      </c>
      <c r="AW284" s="13" t="s">
        <v>34</v>
      </c>
      <c r="AX284" s="13" t="s">
        <v>78</v>
      </c>
      <c r="AY284" s="250" t="s">
        <v>165</v>
      </c>
    </row>
    <row r="285" s="14" customFormat="1">
      <c r="A285" s="14"/>
      <c r="B285" s="251"/>
      <c r="C285" s="252"/>
      <c r="D285" s="242" t="s">
        <v>174</v>
      </c>
      <c r="E285" s="253" t="s">
        <v>1</v>
      </c>
      <c r="F285" s="254" t="s">
        <v>2390</v>
      </c>
      <c r="G285" s="252"/>
      <c r="H285" s="255">
        <v>9.0749999999999993</v>
      </c>
      <c r="I285" s="256"/>
      <c r="J285" s="252"/>
      <c r="K285" s="252"/>
      <c r="L285" s="257"/>
      <c r="M285" s="258"/>
      <c r="N285" s="259"/>
      <c r="O285" s="259"/>
      <c r="P285" s="259"/>
      <c r="Q285" s="259"/>
      <c r="R285" s="259"/>
      <c r="S285" s="259"/>
      <c r="T285" s="26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1" t="s">
        <v>174</v>
      </c>
      <c r="AU285" s="261" t="s">
        <v>87</v>
      </c>
      <c r="AV285" s="14" t="s">
        <v>87</v>
      </c>
      <c r="AW285" s="14" t="s">
        <v>34</v>
      </c>
      <c r="AX285" s="14" t="s">
        <v>78</v>
      </c>
      <c r="AY285" s="261" t="s">
        <v>165</v>
      </c>
    </row>
    <row r="286" s="15" customFormat="1">
      <c r="A286" s="15"/>
      <c r="B286" s="262"/>
      <c r="C286" s="263"/>
      <c r="D286" s="242" t="s">
        <v>174</v>
      </c>
      <c r="E286" s="264" t="s">
        <v>1</v>
      </c>
      <c r="F286" s="265" t="s">
        <v>189</v>
      </c>
      <c r="G286" s="263"/>
      <c r="H286" s="266">
        <v>51.596000000000004</v>
      </c>
      <c r="I286" s="267"/>
      <c r="J286" s="263"/>
      <c r="K286" s="263"/>
      <c r="L286" s="268"/>
      <c r="M286" s="269"/>
      <c r="N286" s="270"/>
      <c r="O286" s="270"/>
      <c r="P286" s="270"/>
      <c r="Q286" s="270"/>
      <c r="R286" s="270"/>
      <c r="S286" s="270"/>
      <c r="T286" s="271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2" t="s">
        <v>174</v>
      </c>
      <c r="AU286" s="272" t="s">
        <v>87</v>
      </c>
      <c r="AV286" s="15" t="s">
        <v>172</v>
      </c>
      <c r="AW286" s="15" t="s">
        <v>34</v>
      </c>
      <c r="AX286" s="15" t="s">
        <v>85</v>
      </c>
      <c r="AY286" s="272" t="s">
        <v>165</v>
      </c>
    </row>
    <row r="287" s="2" customFormat="1" ht="44.25" customHeight="1">
      <c r="A287" s="39"/>
      <c r="B287" s="40"/>
      <c r="C287" s="227" t="s">
        <v>294</v>
      </c>
      <c r="D287" s="227" t="s">
        <v>167</v>
      </c>
      <c r="E287" s="228" t="s">
        <v>2391</v>
      </c>
      <c r="F287" s="229" t="s">
        <v>2392</v>
      </c>
      <c r="G287" s="230" t="s">
        <v>702</v>
      </c>
      <c r="H287" s="231">
        <v>595.66099999999994</v>
      </c>
      <c r="I287" s="232"/>
      <c r="J287" s="233">
        <f>ROUND(I287*H287,2)</f>
        <v>0</v>
      </c>
      <c r="K287" s="229" t="s">
        <v>171</v>
      </c>
      <c r="L287" s="45"/>
      <c r="M287" s="234" t="s">
        <v>1</v>
      </c>
      <c r="N287" s="235" t="s">
        <v>43</v>
      </c>
      <c r="O287" s="92"/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7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8" t="s">
        <v>172</v>
      </c>
      <c r="AT287" s="238" t="s">
        <v>167</v>
      </c>
      <c r="AU287" s="238" t="s">
        <v>87</v>
      </c>
      <c r="AY287" s="18" t="s">
        <v>165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8" t="s">
        <v>85</v>
      </c>
      <c r="BK287" s="239">
        <f>ROUND(I287*H287,2)</f>
        <v>0</v>
      </c>
      <c r="BL287" s="18" t="s">
        <v>172</v>
      </c>
      <c r="BM287" s="238" t="s">
        <v>2393</v>
      </c>
    </row>
    <row r="288" s="14" customFormat="1">
      <c r="A288" s="14"/>
      <c r="B288" s="251"/>
      <c r="C288" s="252"/>
      <c r="D288" s="242" t="s">
        <v>174</v>
      </c>
      <c r="E288" s="252"/>
      <c r="F288" s="254" t="s">
        <v>2394</v>
      </c>
      <c r="G288" s="252"/>
      <c r="H288" s="255">
        <v>595.66099999999994</v>
      </c>
      <c r="I288" s="256"/>
      <c r="J288" s="252"/>
      <c r="K288" s="252"/>
      <c r="L288" s="257"/>
      <c r="M288" s="258"/>
      <c r="N288" s="259"/>
      <c r="O288" s="259"/>
      <c r="P288" s="259"/>
      <c r="Q288" s="259"/>
      <c r="R288" s="259"/>
      <c r="S288" s="259"/>
      <c r="T288" s="26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1" t="s">
        <v>174</v>
      </c>
      <c r="AU288" s="261" t="s">
        <v>87</v>
      </c>
      <c r="AV288" s="14" t="s">
        <v>87</v>
      </c>
      <c r="AW288" s="14" t="s">
        <v>4</v>
      </c>
      <c r="AX288" s="14" t="s">
        <v>85</v>
      </c>
      <c r="AY288" s="261" t="s">
        <v>165</v>
      </c>
    </row>
    <row r="289" s="2" customFormat="1" ht="37.8" customHeight="1">
      <c r="A289" s="39"/>
      <c r="B289" s="40"/>
      <c r="C289" s="227" t="s">
        <v>299</v>
      </c>
      <c r="D289" s="227" t="s">
        <v>167</v>
      </c>
      <c r="E289" s="228" t="s">
        <v>2395</v>
      </c>
      <c r="F289" s="229" t="s">
        <v>2396</v>
      </c>
      <c r="G289" s="230" t="s">
        <v>170</v>
      </c>
      <c r="H289" s="231">
        <v>330.923</v>
      </c>
      <c r="I289" s="232"/>
      <c r="J289" s="233">
        <f>ROUND(I289*H289,2)</f>
        <v>0</v>
      </c>
      <c r="K289" s="229" t="s">
        <v>171</v>
      </c>
      <c r="L289" s="45"/>
      <c r="M289" s="234" t="s">
        <v>1</v>
      </c>
      <c r="N289" s="235" t="s">
        <v>43</v>
      </c>
      <c r="O289" s="92"/>
      <c r="P289" s="236">
        <f>O289*H289</f>
        <v>0</v>
      </c>
      <c r="Q289" s="236">
        <v>0</v>
      </c>
      <c r="R289" s="236">
        <f>Q289*H289</f>
        <v>0</v>
      </c>
      <c r="S289" s="236">
        <v>0</v>
      </c>
      <c r="T289" s="23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8" t="s">
        <v>172</v>
      </c>
      <c r="AT289" s="238" t="s">
        <v>167</v>
      </c>
      <c r="AU289" s="238" t="s">
        <v>87</v>
      </c>
      <c r="AY289" s="18" t="s">
        <v>165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8" t="s">
        <v>85</v>
      </c>
      <c r="BK289" s="239">
        <f>ROUND(I289*H289,2)</f>
        <v>0</v>
      </c>
      <c r="BL289" s="18" t="s">
        <v>172</v>
      </c>
      <c r="BM289" s="238" t="s">
        <v>2397</v>
      </c>
    </row>
    <row r="290" s="2" customFormat="1" ht="44.25" customHeight="1">
      <c r="A290" s="39"/>
      <c r="B290" s="40"/>
      <c r="C290" s="227" t="s">
        <v>308</v>
      </c>
      <c r="D290" s="227" t="s">
        <v>167</v>
      </c>
      <c r="E290" s="228" t="s">
        <v>190</v>
      </c>
      <c r="F290" s="229" t="s">
        <v>191</v>
      </c>
      <c r="G290" s="230" t="s">
        <v>170</v>
      </c>
      <c r="H290" s="231">
        <v>6.1020000000000003</v>
      </c>
      <c r="I290" s="232"/>
      <c r="J290" s="233">
        <f>ROUND(I290*H290,2)</f>
        <v>0</v>
      </c>
      <c r="K290" s="229" t="s">
        <v>171</v>
      </c>
      <c r="L290" s="45"/>
      <c r="M290" s="234" t="s">
        <v>1</v>
      </c>
      <c r="N290" s="235" t="s">
        <v>43</v>
      </c>
      <c r="O290" s="92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8" t="s">
        <v>172</v>
      </c>
      <c r="AT290" s="238" t="s">
        <v>167</v>
      </c>
      <c r="AU290" s="238" t="s">
        <v>87</v>
      </c>
      <c r="AY290" s="18" t="s">
        <v>165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8" t="s">
        <v>85</v>
      </c>
      <c r="BK290" s="239">
        <f>ROUND(I290*H290,2)</f>
        <v>0</v>
      </c>
      <c r="BL290" s="18" t="s">
        <v>172</v>
      </c>
      <c r="BM290" s="238" t="s">
        <v>2398</v>
      </c>
    </row>
    <row r="291" s="13" customFormat="1">
      <c r="A291" s="13"/>
      <c r="B291" s="240"/>
      <c r="C291" s="241"/>
      <c r="D291" s="242" t="s">
        <v>174</v>
      </c>
      <c r="E291" s="243" t="s">
        <v>1</v>
      </c>
      <c r="F291" s="244" t="s">
        <v>2321</v>
      </c>
      <c r="G291" s="241"/>
      <c r="H291" s="243" t="s">
        <v>1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0" t="s">
        <v>174</v>
      </c>
      <c r="AU291" s="250" t="s">
        <v>87</v>
      </c>
      <c r="AV291" s="13" t="s">
        <v>85</v>
      </c>
      <c r="AW291" s="13" t="s">
        <v>34</v>
      </c>
      <c r="AX291" s="13" t="s">
        <v>78</v>
      </c>
      <c r="AY291" s="250" t="s">
        <v>165</v>
      </c>
    </row>
    <row r="292" s="14" customFormat="1">
      <c r="A292" s="14"/>
      <c r="B292" s="251"/>
      <c r="C292" s="252"/>
      <c r="D292" s="242" t="s">
        <v>174</v>
      </c>
      <c r="E292" s="253" t="s">
        <v>1</v>
      </c>
      <c r="F292" s="254" t="s">
        <v>2399</v>
      </c>
      <c r="G292" s="252"/>
      <c r="H292" s="255">
        <v>6.1020000000000003</v>
      </c>
      <c r="I292" s="256"/>
      <c r="J292" s="252"/>
      <c r="K292" s="252"/>
      <c r="L292" s="257"/>
      <c r="M292" s="258"/>
      <c r="N292" s="259"/>
      <c r="O292" s="259"/>
      <c r="P292" s="259"/>
      <c r="Q292" s="259"/>
      <c r="R292" s="259"/>
      <c r="S292" s="259"/>
      <c r="T292" s="26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1" t="s">
        <v>174</v>
      </c>
      <c r="AU292" s="261" t="s">
        <v>87</v>
      </c>
      <c r="AV292" s="14" t="s">
        <v>87</v>
      </c>
      <c r="AW292" s="14" t="s">
        <v>34</v>
      </c>
      <c r="AX292" s="14" t="s">
        <v>78</v>
      </c>
      <c r="AY292" s="261" t="s">
        <v>165</v>
      </c>
    </row>
    <row r="293" s="15" customFormat="1">
      <c r="A293" s="15"/>
      <c r="B293" s="262"/>
      <c r="C293" s="263"/>
      <c r="D293" s="242" t="s">
        <v>174</v>
      </c>
      <c r="E293" s="264" t="s">
        <v>1</v>
      </c>
      <c r="F293" s="265" t="s">
        <v>189</v>
      </c>
      <c r="G293" s="263"/>
      <c r="H293" s="266">
        <v>6.1020000000000003</v>
      </c>
      <c r="I293" s="267"/>
      <c r="J293" s="263"/>
      <c r="K293" s="263"/>
      <c r="L293" s="268"/>
      <c r="M293" s="269"/>
      <c r="N293" s="270"/>
      <c r="O293" s="270"/>
      <c r="P293" s="270"/>
      <c r="Q293" s="270"/>
      <c r="R293" s="270"/>
      <c r="S293" s="270"/>
      <c r="T293" s="271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2" t="s">
        <v>174</v>
      </c>
      <c r="AU293" s="272" t="s">
        <v>87</v>
      </c>
      <c r="AV293" s="15" t="s">
        <v>172</v>
      </c>
      <c r="AW293" s="15" t="s">
        <v>34</v>
      </c>
      <c r="AX293" s="15" t="s">
        <v>85</v>
      </c>
      <c r="AY293" s="272" t="s">
        <v>165</v>
      </c>
    </row>
    <row r="294" s="2" customFormat="1" ht="55.5" customHeight="1">
      <c r="A294" s="39"/>
      <c r="B294" s="40"/>
      <c r="C294" s="227" t="s">
        <v>316</v>
      </c>
      <c r="D294" s="227" t="s">
        <v>167</v>
      </c>
      <c r="E294" s="228" t="s">
        <v>2400</v>
      </c>
      <c r="F294" s="229" t="s">
        <v>2401</v>
      </c>
      <c r="G294" s="230" t="s">
        <v>198</v>
      </c>
      <c r="H294" s="231">
        <v>29.175000000000001</v>
      </c>
      <c r="I294" s="232"/>
      <c r="J294" s="233">
        <f>ROUND(I294*H294,2)</f>
        <v>0</v>
      </c>
      <c r="K294" s="229" t="s">
        <v>171</v>
      </c>
      <c r="L294" s="45"/>
      <c r="M294" s="234" t="s">
        <v>1</v>
      </c>
      <c r="N294" s="235" t="s">
        <v>43</v>
      </c>
      <c r="O294" s="92"/>
      <c r="P294" s="236">
        <f>O294*H294</f>
        <v>0</v>
      </c>
      <c r="Q294" s="236">
        <v>0</v>
      </c>
      <c r="R294" s="236">
        <f>Q294*H294</f>
        <v>0</v>
      </c>
      <c r="S294" s="236">
        <v>0</v>
      </c>
      <c r="T294" s="23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8" t="s">
        <v>172</v>
      </c>
      <c r="AT294" s="238" t="s">
        <v>167</v>
      </c>
      <c r="AU294" s="238" t="s">
        <v>87</v>
      </c>
      <c r="AY294" s="18" t="s">
        <v>165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8" t="s">
        <v>85</v>
      </c>
      <c r="BK294" s="239">
        <f>ROUND(I294*H294,2)</f>
        <v>0</v>
      </c>
      <c r="BL294" s="18" t="s">
        <v>172</v>
      </c>
      <c r="BM294" s="238" t="s">
        <v>2402</v>
      </c>
    </row>
    <row r="295" s="13" customFormat="1">
      <c r="A295" s="13"/>
      <c r="B295" s="240"/>
      <c r="C295" s="241"/>
      <c r="D295" s="242" t="s">
        <v>174</v>
      </c>
      <c r="E295" s="243" t="s">
        <v>1</v>
      </c>
      <c r="F295" s="244" t="s">
        <v>2403</v>
      </c>
      <c r="G295" s="241"/>
      <c r="H295" s="243" t="s">
        <v>1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0" t="s">
        <v>174</v>
      </c>
      <c r="AU295" s="250" t="s">
        <v>87</v>
      </c>
      <c r="AV295" s="13" t="s">
        <v>85</v>
      </c>
      <c r="AW295" s="13" t="s">
        <v>34</v>
      </c>
      <c r="AX295" s="13" t="s">
        <v>78</v>
      </c>
      <c r="AY295" s="250" t="s">
        <v>165</v>
      </c>
    </row>
    <row r="296" s="14" customFormat="1">
      <c r="A296" s="14"/>
      <c r="B296" s="251"/>
      <c r="C296" s="252"/>
      <c r="D296" s="242" t="s">
        <v>174</v>
      </c>
      <c r="E296" s="253" t="s">
        <v>1</v>
      </c>
      <c r="F296" s="254" t="s">
        <v>2404</v>
      </c>
      <c r="G296" s="252"/>
      <c r="H296" s="255">
        <v>29.175000000000001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1" t="s">
        <v>174</v>
      </c>
      <c r="AU296" s="261" t="s">
        <v>87</v>
      </c>
      <c r="AV296" s="14" t="s">
        <v>87</v>
      </c>
      <c r="AW296" s="14" t="s">
        <v>34</v>
      </c>
      <c r="AX296" s="14" t="s">
        <v>85</v>
      </c>
      <c r="AY296" s="261" t="s">
        <v>165</v>
      </c>
    </row>
    <row r="297" s="2" customFormat="1" ht="37.8" customHeight="1">
      <c r="A297" s="39"/>
      <c r="B297" s="40"/>
      <c r="C297" s="227" t="s">
        <v>7</v>
      </c>
      <c r="D297" s="227" t="s">
        <v>167</v>
      </c>
      <c r="E297" s="228" t="s">
        <v>2405</v>
      </c>
      <c r="F297" s="229" t="s">
        <v>2406</v>
      </c>
      <c r="G297" s="230" t="s">
        <v>198</v>
      </c>
      <c r="H297" s="231">
        <v>29.175000000000001</v>
      </c>
      <c r="I297" s="232"/>
      <c r="J297" s="233">
        <f>ROUND(I297*H297,2)</f>
        <v>0</v>
      </c>
      <c r="K297" s="229" t="s">
        <v>171</v>
      </c>
      <c r="L297" s="45"/>
      <c r="M297" s="234" t="s">
        <v>1</v>
      </c>
      <c r="N297" s="235" t="s">
        <v>43</v>
      </c>
      <c r="O297" s="92"/>
      <c r="P297" s="236">
        <f>O297*H297</f>
        <v>0</v>
      </c>
      <c r="Q297" s="236">
        <v>0</v>
      </c>
      <c r="R297" s="236">
        <f>Q297*H297</f>
        <v>0</v>
      </c>
      <c r="S297" s="236">
        <v>0</v>
      </c>
      <c r="T297" s="23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8" t="s">
        <v>172</v>
      </c>
      <c r="AT297" s="238" t="s">
        <v>167</v>
      </c>
      <c r="AU297" s="238" t="s">
        <v>87</v>
      </c>
      <c r="AY297" s="18" t="s">
        <v>165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8" t="s">
        <v>85</v>
      </c>
      <c r="BK297" s="239">
        <f>ROUND(I297*H297,2)</f>
        <v>0</v>
      </c>
      <c r="BL297" s="18" t="s">
        <v>172</v>
      </c>
      <c r="BM297" s="238" t="s">
        <v>2407</v>
      </c>
    </row>
    <row r="298" s="13" customFormat="1">
      <c r="A298" s="13"/>
      <c r="B298" s="240"/>
      <c r="C298" s="241"/>
      <c r="D298" s="242" t="s">
        <v>174</v>
      </c>
      <c r="E298" s="243" t="s">
        <v>1</v>
      </c>
      <c r="F298" s="244" t="s">
        <v>2403</v>
      </c>
      <c r="G298" s="241"/>
      <c r="H298" s="243" t="s">
        <v>1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0" t="s">
        <v>174</v>
      </c>
      <c r="AU298" s="250" t="s">
        <v>87</v>
      </c>
      <c r="AV298" s="13" t="s">
        <v>85</v>
      </c>
      <c r="AW298" s="13" t="s">
        <v>34</v>
      </c>
      <c r="AX298" s="13" t="s">
        <v>78</v>
      </c>
      <c r="AY298" s="250" t="s">
        <v>165</v>
      </c>
    </row>
    <row r="299" s="14" customFormat="1">
      <c r="A299" s="14"/>
      <c r="B299" s="251"/>
      <c r="C299" s="252"/>
      <c r="D299" s="242" t="s">
        <v>174</v>
      </c>
      <c r="E299" s="253" t="s">
        <v>1</v>
      </c>
      <c r="F299" s="254" t="s">
        <v>2404</v>
      </c>
      <c r="G299" s="252"/>
      <c r="H299" s="255">
        <v>29.175000000000001</v>
      </c>
      <c r="I299" s="256"/>
      <c r="J299" s="252"/>
      <c r="K299" s="252"/>
      <c r="L299" s="257"/>
      <c r="M299" s="258"/>
      <c r="N299" s="259"/>
      <c r="O299" s="259"/>
      <c r="P299" s="259"/>
      <c r="Q299" s="259"/>
      <c r="R299" s="259"/>
      <c r="S299" s="259"/>
      <c r="T299" s="26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1" t="s">
        <v>174</v>
      </c>
      <c r="AU299" s="261" t="s">
        <v>87</v>
      </c>
      <c r="AV299" s="14" t="s">
        <v>87</v>
      </c>
      <c r="AW299" s="14" t="s">
        <v>34</v>
      </c>
      <c r="AX299" s="14" t="s">
        <v>85</v>
      </c>
      <c r="AY299" s="261" t="s">
        <v>165</v>
      </c>
    </row>
    <row r="300" s="2" customFormat="1" ht="16.5" customHeight="1">
      <c r="A300" s="39"/>
      <c r="B300" s="40"/>
      <c r="C300" s="273" t="s">
        <v>326</v>
      </c>
      <c r="D300" s="273" t="s">
        <v>225</v>
      </c>
      <c r="E300" s="274" t="s">
        <v>2408</v>
      </c>
      <c r="F300" s="275" t="s">
        <v>2409</v>
      </c>
      <c r="G300" s="276" t="s">
        <v>1462</v>
      </c>
      <c r="H300" s="277">
        <v>0.58399999999999996</v>
      </c>
      <c r="I300" s="278"/>
      <c r="J300" s="279">
        <f>ROUND(I300*H300,2)</f>
        <v>0</v>
      </c>
      <c r="K300" s="275" t="s">
        <v>171</v>
      </c>
      <c r="L300" s="280"/>
      <c r="M300" s="281" t="s">
        <v>1</v>
      </c>
      <c r="N300" s="282" t="s">
        <v>43</v>
      </c>
      <c r="O300" s="92"/>
      <c r="P300" s="236">
        <f>O300*H300</f>
        <v>0</v>
      </c>
      <c r="Q300" s="236">
        <v>0.001</v>
      </c>
      <c r="R300" s="236">
        <f>Q300*H300</f>
        <v>0.00058399999999999999</v>
      </c>
      <c r="S300" s="236">
        <v>0</v>
      </c>
      <c r="T300" s="237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8" t="s">
        <v>228</v>
      </c>
      <c r="AT300" s="238" t="s">
        <v>225</v>
      </c>
      <c r="AU300" s="238" t="s">
        <v>87</v>
      </c>
      <c r="AY300" s="18" t="s">
        <v>165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8" t="s">
        <v>85</v>
      </c>
      <c r="BK300" s="239">
        <f>ROUND(I300*H300,2)</f>
        <v>0</v>
      </c>
      <c r="BL300" s="18" t="s">
        <v>172</v>
      </c>
      <c r="BM300" s="238" t="s">
        <v>2410</v>
      </c>
    </row>
    <row r="301" s="14" customFormat="1">
      <c r="A301" s="14"/>
      <c r="B301" s="251"/>
      <c r="C301" s="252"/>
      <c r="D301" s="242" t="s">
        <v>174</v>
      </c>
      <c r="E301" s="252"/>
      <c r="F301" s="254" t="s">
        <v>2411</v>
      </c>
      <c r="G301" s="252"/>
      <c r="H301" s="255">
        <v>0.58399999999999996</v>
      </c>
      <c r="I301" s="256"/>
      <c r="J301" s="252"/>
      <c r="K301" s="252"/>
      <c r="L301" s="257"/>
      <c r="M301" s="258"/>
      <c r="N301" s="259"/>
      <c r="O301" s="259"/>
      <c r="P301" s="259"/>
      <c r="Q301" s="259"/>
      <c r="R301" s="259"/>
      <c r="S301" s="259"/>
      <c r="T301" s="26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1" t="s">
        <v>174</v>
      </c>
      <c r="AU301" s="261" t="s">
        <v>87</v>
      </c>
      <c r="AV301" s="14" t="s">
        <v>87</v>
      </c>
      <c r="AW301" s="14" t="s">
        <v>4</v>
      </c>
      <c r="AX301" s="14" t="s">
        <v>85</v>
      </c>
      <c r="AY301" s="261" t="s">
        <v>165</v>
      </c>
    </row>
    <row r="302" s="12" customFormat="1" ht="22.8" customHeight="1">
      <c r="A302" s="12"/>
      <c r="B302" s="211"/>
      <c r="C302" s="212"/>
      <c r="D302" s="213" t="s">
        <v>77</v>
      </c>
      <c r="E302" s="225" t="s">
        <v>87</v>
      </c>
      <c r="F302" s="225" t="s">
        <v>2412</v>
      </c>
      <c r="G302" s="212"/>
      <c r="H302" s="212"/>
      <c r="I302" s="215"/>
      <c r="J302" s="226">
        <f>BK302</f>
        <v>0</v>
      </c>
      <c r="K302" s="212"/>
      <c r="L302" s="217"/>
      <c r="M302" s="218"/>
      <c r="N302" s="219"/>
      <c r="O302" s="219"/>
      <c r="P302" s="220">
        <f>SUM(P303:P400)</f>
        <v>0</v>
      </c>
      <c r="Q302" s="219"/>
      <c r="R302" s="220">
        <f>SUM(R303:R400)</f>
        <v>128.63439844656401</v>
      </c>
      <c r="S302" s="219"/>
      <c r="T302" s="221">
        <f>SUM(T303:T400)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22" t="s">
        <v>85</v>
      </c>
      <c r="AT302" s="223" t="s">
        <v>77</v>
      </c>
      <c r="AU302" s="223" t="s">
        <v>85</v>
      </c>
      <c r="AY302" s="222" t="s">
        <v>165</v>
      </c>
      <c r="BK302" s="224">
        <f>SUM(BK303:BK400)</f>
        <v>0</v>
      </c>
    </row>
    <row r="303" s="2" customFormat="1" ht="33" customHeight="1">
      <c r="A303" s="39"/>
      <c r="B303" s="40"/>
      <c r="C303" s="227" t="s">
        <v>334</v>
      </c>
      <c r="D303" s="227" t="s">
        <v>167</v>
      </c>
      <c r="E303" s="228" t="s">
        <v>2413</v>
      </c>
      <c r="F303" s="229" t="s">
        <v>2414</v>
      </c>
      <c r="G303" s="230" t="s">
        <v>170</v>
      </c>
      <c r="H303" s="231">
        <v>13.946</v>
      </c>
      <c r="I303" s="232"/>
      <c r="J303" s="233">
        <f>ROUND(I303*H303,2)</f>
        <v>0</v>
      </c>
      <c r="K303" s="229" t="s">
        <v>171</v>
      </c>
      <c r="L303" s="45"/>
      <c r="M303" s="234" t="s">
        <v>1</v>
      </c>
      <c r="N303" s="235" t="s">
        <v>43</v>
      </c>
      <c r="O303" s="92"/>
      <c r="P303" s="236">
        <f>O303*H303</f>
        <v>0</v>
      </c>
      <c r="Q303" s="236">
        <v>2.3010222040000001</v>
      </c>
      <c r="R303" s="236">
        <f>Q303*H303</f>
        <v>32.090055656983999</v>
      </c>
      <c r="S303" s="236">
        <v>0</v>
      </c>
      <c r="T303" s="237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8" t="s">
        <v>172</v>
      </c>
      <c r="AT303" s="238" t="s">
        <v>167</v>
      </c>
      <c r="AU303" s="238" t="s">
        <v>87</v>
      </c>
      <c r="AY303" s="18" t="s">
        <v>165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8" t="s">
        <v>85</v>
      </c>
      <c r="BK303" s="239">
        <f>ROUND(I303*H303,2)</f>
        <v>0</v>
      </c>
      <c r="BL303" s="18" t="s">
        <v>172</v>
      </c>
      <c r="BM303" s="238" t="s">
        <v>2415</v>
      </c>
    </row>
    <row r="304" s="13" customFormat="1">
      <c r="A304" s="13"/>
      <c r="B304" s="240"/>
      <c r="C304" s="241"/>
      <c r="D304" s="242" t="s">
        <v>174</v>
      </c>
      <c r="E304" s="243" t="s">
        <v>1</v>
      </c>
      <c r="F304" s="244" t="s">
        <v>2416</v>
      </c>
      <c r="G304" s="241"/>
      <c r="H304" s="243" t="s">
        <v>1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0" t="s">
        <v>174</v>
      </c>
      <c r="AU304" s="250" t="s">
        <v>87</v>
      </c>
      <c r="AV304" s="13" t="s">
        <v>85</v>
      </c>
      <c r="AW304" s="13" t="s">
        <v>34</v>
      </c>
      <c r="AX304" s="13" t="s">
        <v>78</v>
      </c>
      <c r="AY304" s="250" t="s">
        <v>165</v>
      </c>
    </row>
    <row r="305" s="14" customFormat="1">
      <c r="A305" s="14"/>
      <c r="B305" s="251"/>
      <c r="C305" s="252"/>
      <c r="D305" s="242" t="s">
        <v>174</v>
      </c>
      <c r="E305" s="253" t="s">
        <v>1</v>
      </c>
      <c r="F305" s="254" t="s">
        <v>2417</v>
      </c>
      <c r="G305" s="252"/>
      <c r="H305" s="255">
        <v>4.4240000000000004</v>
      </c>
      <c r="I305" s="256"/>
      <c r="J305" s="252"/>
      <c r="K305" s="252"/>
      <c r="L305" s="257"/>
      <c r="M305" s="258"/>
      <c r="N305" s="259"/>
      <c r="O305" s="259"/>
      <c r="P305" s="259"/>
      <c r="Q305" s="259"/>
      <c r="R305" s="259"/>
      <c r="S305" s="259"/>
      <c r="T305" s="26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1" t="s">
        <v>174</v>
      </c>
      <c r="AU305" s="261" t="s">
        <v>87</v>
      </c>
      <c r="AV305" s="14" t="s">
        <v>87</v>
      </c>
      <c r="AW305" s="14" t="s">
        <v>34</v>
      </c>
      <c r="AX305" s="14" t="s">
        <v>78</v>
      </c>
      <c r="AY305" s="261" t="s">
        <v>165</v>
      </c>
    </row>
    <row r="306" s="13" customFormat="1">
      <c r="A306" s="13"/>
      <c r="B306" s="240"/>
      <c r="C306" s="241"/>
      <c r="D306" s="242" t="s">
        <v>174</v>
      </c>
      <c r="E306" s="243" t="s">
        <v>1</v>
      </c>
      <c r="F306" s="244" t="s">
        <v>2329</v>
      </c>
      <c r="G306" s="241"/>
      <c r="H306" s="243" t="s">
        <v>1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0" t="s">
        <v>174</v>
      </c>
      <c r="AU306" s="250" t="s">
        <v>87</v>
      </c>
      <c r="AV306" s="13" t="s">
        <v>85</v>
      </c>
      <c r="AW306" s="13" t="s">
        <v>34</v>
      </c>
      <c r="AX306" s="13" t="s">
        <v>78</v>
      </c>
      <c r="AY306" s="250" t="s">
        <v>165</v>
      </c>
    </row>
    <row r="307" s="14" customFormat="1">
      <c r="A307" s="14"/>
      <c r="B307" s="251"/>
      <c r="C307" s="252"/>
      <c r="D307" s="242" t="s">
        <v>174</v>
      </c>
      <c r="E307" s="253" t="s">
        <v>1</v>
      </c>
      <c r="F307" s="254" t="s">
        <v>2418</v>
      </c>
      <c r="G307" s="252"/>
      <c r="H307" s="255">
        <v>7.7779999999999996</v>
      </c>
      <c r="I307" s="256"/>
      <c r="J307" s="252"/>
      <c r="K307" s="252"/>
      <c r="L307" s="257"/>
      <c r="M307" s="258"/>
      <c r="N307" s="259"/>
      <c r="O307" s="259"/>
      <c r="P307" s="259"/>
      <c r="Q307" s="259"/>
      <c r="R307" s="259"/>
      <c r="S307" s="259"/>
      <c r="T307" s="26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1" t="s">
        <v>174</v>
      </c>
      <c r="AU307" s="261" t="s">
        <v>87</v>
      </c>
      <c r="AV307" s="14" t="s">
        <v>87</v>
      </c>
      <c r="AW307" s="14" t="s">
        <v>34</v>
      </c>
      <c r="AX307" s="14" t="s">
        <v>78</v>
      </c>
      <c r="AY307" s="261" t="s">
        <v>165</v>
      </c>
    </row>
    <row r="308" s="13" customFormat="1">
      <c r="A308" s="13"/>
      <c r="B308" s="240"/>
      <c r="C308" s="241"/>
      <c r="D308" s="242" t="s">
        <v>174</v>
      </c>
      <c r="E308" s="243" t="s">
        <v>1</v>
      </c>
      <c r="F308" s="244" t="s">
        <v>2336</v>
      </c>
      <c r="G308" s="241"/>
      <c r="H308" s="243" t="s">
        <v>1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0" t="s">
        <v>174</v>
      </c>
      <c r="AU308" s="250" t="s">
        <v>87</v>
      </c>
      <c r="AV308" s="13" t="s">
        <v>85</v>
      </c>
      <c r="AW308" s="13" t="s">
        <v>34</v>
      </c>
      <c r="AX308" s="13" t="s">
        <v>78</v>
      </c>
      <c r="AY308" s="250" t="s">
        <v>165</v>
      </c>
    </row>
    <row r="309" s="14" customFormat="1">
      <c r="A309" s="14"/>
      <c r="B309" s="251"/>
      <c r="C309" s="252"/>
      <c r="D309" s="242" t="s">
        <v>174</v>
      </c>
      <c r="E309" s="253" t="s">
        <v>1</v>
      </c>
      <c r="F309" s="254" t="s">
        <v>2419</v>
      </c>
      <c r="G309" s="252"/>
      <c r="H309" s="255">
        <v>0.80000000000000004</v>
      </c>
      <c r="I309" s="256"/>
      <c r="J309" s="252"/>
      <c r="K309" s="252"/>
      <c r="L309" s="257"/>
      <c r="M309" s="258"/>
      <c r="N309" s="259"/>
      <c r="O309" s="259"/>
      <c r="P309" s="259"/>
      <c r="Q309" s="259"/>
      <c r="R309" s="259"/>
      <c r="S309" s="259"/>
      <c r="T309" s="26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1" t="s">
        <v>174</v>
      </c>
      <c r="AU309" s="261" t="s">
        <v>87</v>
      </c>
      <c r="AV309" s="14" t="s">
        <v>87</v>
      </c>
      <c r="AW309" s="14" t="s">
        <v>34</v>
      </c>
      <c r="AX309" s="14" t="s">
        <v>78</v>
      </c>
      <c r="AY309" s="261" t="s">
        <v>165</v>
      </c>
    </row>
    <row r="310" s="13" customFormat="1">
      <c r="A310" s="13"/>
      <c r="B310" s="240"/>
      <c r="C310" s="241"/>
      <c r="D310" s="242" t="s">
        <v>174</v>
      </c>
      <c r="E310" s="243" t="s">
        <v>1</v>
      </c>
      <c r="F310" s="244" t="s">
        <v>2338</v>
      </c>
      <c r="G310" s="241"/>
      <c r="H310" s="243" t="s">
        <v>1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0" t="s">
        <v>174</v>
      </c>
      <c r="AU310" s="250" t="s">
        <v>87</v>
      </c>
      <c r="AV310" s="13" t="s">
        <v>85</v>
      </c>
      <c r="AW310" s="13" t="s">
        <v>34</v>
      </c>
      <c r="AX310" s="13" t="s">
        <v>78</v>
      </c>
      <c r="AY310" s="250" t="s">
        <v>165</v>
      </c>
    </row>
    <row r="311" s="14" customFormat="1">
      <c r="A311" s="14"/>
      <c r="B311" s="251"/>
      <c r="C311" s="252"/>
      <c r="D311" s="242" t="s">
        <v>174</v>
      </c>
      <c r="E311" s="253" t="s">
        <v>1</v>
      </c>
      <c r="F311" s="254" t="s">
        <v>2420</v>
      </c>
      <c r="G311" s="252"/>
      <c r="H311" s="255">
        <v>0.94399999999999995</v>
      </c>
      <c r="I311" s="256"/>
      <c r="J311" s="252"/>
      <c r="K311" s="252"/>
      <c r="L311" s="257"/>
      <c r="M311" s="258"/>
      <c r="N311" s="259"/>
      <c r="O311" s="259"/>
      <c r="P311" s="259"/>
      <c r="Q311" s="259"/>
      <c r="R311" s="259"/>
      <c r="S311" s="259"/>
      <c r="T311" s="26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1" t="s">
        <v>174</v>
      </c>
      <c r="AU311" s="261" t="s">
        <v>87</v>
      </c>
      <c r="AV311" s="14" t="s">
        <v>87</v>
      </c>
      <c r="AW311" s="14" t="s">
        <v>34</v>
      </c>
      <c r="AX311" s="14" t="s">
        <v>78</v>
      </c>
      <c r="AY311" s="261" t="s">
        <v>165</v>
      </c>
    </row>
    <row r="312" s="15" customFormat="1">
      <c r="A312" s="15"/>
      <c r="B312" s="262"/>
      <c r="C312" s="263"/>
      <c r="D312" s="242" t="s">
        <v>174</v>
      </c>
      <c r="E312" s="264" t="s">
        <v>1</v>
      </c>
      <c r="F312" s="265" t="s">
        <v>189</v>
      </c>
      <c r="G312" s="263"/>
      <c r="H312" s="266">
        <v>13.946000000000002</v>
      </c>
      <c r="I312" s="267"/>
      <c r="J312" s="263"/>
      <c r="K312" s="263"/>
      <c r="L312" s="268"/>
      <c r="M312" s="269"/>
      <c r="N312" s="270"/>
      <c r="O312" s="270"/>
      <c r="P312" s="270"/>
      <c r="Q312" s="270"/>
      <c r="R312" s="270"/>
      <c r="S312" s="270"/>
      <c r="T312" s="271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2" t="s">
        <v>174</v>
      </c>
      <c r="AU312" s="272" t="s">
        <v>87</v>
      </c>
      <c r="AV312" s="15" t="s">
        <v>172</v>
      </c>
      <c r="AW312" s="15" t="s">
        <v>34</v>
      </c>
      <c r="AX312" s="15" t="s">
        <v>85</v>
      </c>
      <c r="AY312" s="272" t="s">
        <v>165</v>
      </c>
    </row>
    <row r="313" s="2" customFormat="1" ht="24.15" customHeight="1">
      <c r="A313" s="39"/>
      <c r="B313" s="40"/>
      <c r="C313" s="227" t="s">
        <v>339</v>
      </c>
      <c r="D313" s="227" t="s">
        <v>167</v>
      </c>
      <c r="E313" s="228" t="s">
        <v>2421</v>
      </c>
      <c r="F313" s="229" t="s">
        <v>2422</v>
      </c>
      <c r="G313" s="230" t="s">
        <v>702</v>
      </c>
      <c r="H313" s="231">
        <v>1.1160000000000001</v>
      </c>
      <c r="I313" s="232"/>
      <c r="J313" s="233">
        <f>ROUND(I313*H313,2)</f>
        <v>0</v>
      </c>
      <c r="K313" s="229" t="s">
        <v>171</v>
      </c>
      <c r="L313" s="45"/>
      <c r="M313" s="234" t="s">
        <v>1</v>
      </c>
      <c r="N313" s="235" t="s">
        <v>43</v>
      </c>
      <c r="O313" s="92"/>
      <c r="P313" s="236">
        <f>O313*H313</f>
        <v>0</v>
      </c>
      <c r="Q313" s="236">
        <v>1.0606207999999999</v>
      </c>
      <c r="R313" s="236">
        <f>Q313*H313</f>
        <v>1.1836528128000001</v>
      </c>
      <c r="S313" s="236">
        <v>0</v>
      </c>
      <c r="T313" s="237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8" t="s">
        <v>172</v>
      </c>
      <c r="AT313" s="238" t="s">
        <v>167</v>
      </c>
      <c r="AU313" s="238" t="s">
        <v>87</v>
      </c>
      <c r="AY313" s="18" t="s">
        <v>165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8" t="s">
        <v>85</v>
      </c>
      <c r="BK313" s="239">
        <f>ROUND(I313*H313,2)</f>
        <v>0</v>
      </c>
      <c r="BL313" s="18" t="s">
        <v>172</v>
      </c>
      <c r="BM313" s="238" t="s">
        <v>2423</v>
      </c>
    </row>
    <row r="314" s="13" customFormat="1">
      <c r="A314" s="13"/>
      <c r="B314" s="240"/>
      <c r="C314" s="241"/>
      <c r="D314" s="242" t="s">
        <v>174</v>
      </c>
      <c r="E314" s="243" t="s">
        <v>1</v>
      </c>
      <c r="F314" s="244" t="s">
        <v>2424</v>
      </c>
      <c r="G314" s="241"/>
      <c r="H314" s="243" t="s">
        <v>1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0" t="s">
        <v>174</v>
      </c>
      <c r="AU314" s="250" t="s">
        <v>87</v>
      </c>
      <c r="AV314" s="13" t="s">
        <v>85</v>
      </c>
      <c r="AW314" s="13" t="s">
        <v>34</v>
      </c>
      <c r="AX314" s="13" t="s">
        <v>78</v>
      </c>
      <c r="AY314" s="250" t="s">
        <v>165</v>
      </c>
    </row>
    <row r="315" s="13" customFormat="1">
      <c r="A315" s="13"/>
      <c r="B315" s="240"/>
      <c r="C315" s="241"/>
      <c r="D315" s="242" t="s">
        <v>174</v>
      </c>
      <c r="E315" s="243" t="s">
        <v>1</v>
      </c>
      <c r="F315" s="244" t="s">
        <v>2416</v>
      </c>
      <c r="G315" s="241"/>
      <c r="H315" s="243" t="s">
        <v>1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0" t="s">
        <v>174</v>
      </c>
      <c r="AU315" s="250" t="s">
        <v>87</v>
      </c>
      <c r="AV315" s="13" t="s">
        <v>85</v>
      </c>
      <c r="AW315" s="13" t="s">
        <v>34</v>
      </c>
      <c r="AX315" s="13" t="s">
        <v>78</v>
      </c>
      <c r="AY315" s="250" t="s">
        <v>165</v>
      </c>
    </row>
    <row r="316" s="14" customFormat="1">
      <c r="A316" s="14"/>
      <c r="B316" s="251"/>
      <c r="C316" s="252"/>
      <c r="D316" s="242" t="s">
        <v>174</v>
      </c>
      <c r="E316" s="253" t="s">
        <v>1</v>
      </c>
      <c r="F316" s="254" t="s">
        <v>2425</v>
      </c>
      <c r="G316" s="252"/>
      <c r="H316" s="255">
        <v>0.35399999999999998</v>
      </c>
      <c r="I316" s="256"/>
      <c r="J316" s="252"/>
      <c r="K316" s="252"/>
      <c r="L316" s="257"/>
      <c r="M316" s="258"/>
      <c r="N316" s="259"/>
      <c r="O316" s="259"/>
      <c r="P316" s="259"/>
      <c r="Q316" s="259"/>
      <c r="R316" s="259"/>
      <c r="S316" s="259"/>
      <c r="T316" s="26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1" t="s">
        <v>174</v>
      </c>
      <c r="AU316" s="261" t="s">
        <v>87</v>
      </c>
      <c r="AV316" s="14" t="s">
        <v>87</v>
      </c>
      <c r="AW316" s="14" t="s">
        <v>34</v>
      </c>
      <c r="AX316" s="14" t="s">
        <v>78</v>
      </c>
      <c r="AY316" s="261" t="s">
        <v>165</v>
      </c>
    </row>
    <row r="317" s="13" customFormat="1">
      <c r="A317" s="13"/>
      <c r="B317" s="240"/>
      <c r="C317" s="241"/>
      <c r="D317" s="242" t="s">
        <v>174</v>
      </c>
      <c r="E317" s="243" t="s">
        <v>1</v>
      </c>
      <c r="F317" s="244" t="s">
        <v>2329</v>
      </c>
      <c r="G317" s="241"/>
      <c r="H317" s="243" t="s">
        <v>1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0" t="s">
        <v>174</v>
      </c>
      <c r="AU317" s="250" t="s">
        <v>87</v>
      </c>
      <c r="AV317" s="13" t="s">
        <v>85</v>
      </c>
      <c r="AW317" s="13" t="s">
        <v>34</v>
      </c>
      <c r="AX317" s="13" t="s">
        <v>78</v>
      </c>
      <c r="AY317" s="250" t="s">
        <v>165</v>
      </c>
    </row>
    <row r="318" s="14" customFormat="1">
      <c r="A318" s="14"/>
      <c r="B318" s="251"/>
      <c r="C318" s="252"/>
      <c r="D318" s="242" t="s">
        <v>174</v>
      </c>
      <c r="E318" s="253" t="s">
        <v>1</v>
      </c>
      <c r="F318" s="254" t="s">
        <v>2426</v>
      </c>
      <c r="G318" s="252"/>
      <c r="H318" s="255">
        <v>0.622</v>
      </c>
      <c r="I318" s="256"/>
      <c r="J318" s="252"/>
      <c r="K318" s="252"/>
      <c r="L318" s="257"/>
      <c r="M318" s="258"/>
      <c r="N318" s="259"/>
      <c r="O318" s="259"/>
      <c r="P318" s="259"/>
      <c r="Q318" s="259"/>
      <c r="R318" s="259"/>
      <c r="S318" s="259"/>
      <c r="T318" s="26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1" t="s">
        <v>174</v>
      </c>
      <c r="AU318" s="261" t="s">
        <v>87</v>
      </c>
      <c r="AV318" s="14" t="s">
        <v>87</v>
      </c>
      <c r="AW318" s="14" t="s">
        <v>34</v>
      </c>
      <c r="AX318" s="14" t="s">
        <v>78</v>
      </c>
      <c r="AY318" s="261" t="s">
        <v>165</v>
      </c>
    </row>
    <row r="319" s="13" customFormat="1">
      <c r="A319" s="13"/>
      <c r="B319" s="240"/>
      <c r="C319" s="241"/>
      <c r="D319" s="242" t="s">
        <v>174</v>
      </c>
      <c r="E319" s="243" t="s">
        <v>1</v>
      </c>
      <c r="F319" s="244" t="s">
        <v>2336</v>
      </c>
      <c r="G319" s="241"/>
      <c r="H319" s="243" t="s">
        <v>1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0" t="s">
        <v>174</v>
      </c>
      <c r="AU319" s="250" t="s">
        <v>87</v>
      </c>
      <c r="AV319" s="13" t="s">
        <v>85</v>
      </c>
      <c r="AW319" s="13" t="s">
        <v>34</v>
      </c>
      <c r="AX319" s="13" t="s">
        <v>78</v>
      </c>
      <c r="AY319" s="250" t="s">
        <v>165</v>
      </c>
    </row>
    <row r="320" s="14" customFormat="1">
      <c r="A320" s="14"/>
      <c r="B320" s="251"/>
      <c r="C320" s="252"/>
      <c r="D320" s="242" t="s">
        <v>174</v>
      </c>
      <c r="E320" s="253" t="s">
        <v>1</v>
      </c>
      <c r="F320" s="254" t="s">
        <v>2427</v>
      </c>
      <c r="G320" s="252"/>
      <c r="H320" s="255">
        <v>0.064000000000000001</v>
      </c>
      <c r="I320" s="256"/>
      <c r="J320" s="252"/>
      <c r="K320" s="252"/>
      <c r="L320" s="257"/>
      <c r="M320" s="258"/>
      <c r="N320" s="259"/>
      <c r="O320" s="259"/>
      <c r="P320" s="259"/>
      <c r="Q320" s="259"/>
      <c r="R320" s="259"/>
      <c r="S320" s="259"/>
      <c r="T320" s="26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1" t="s">
        <v>174</v>
      </c>
      <c r="AU320" s="261" t="s">
        <v>87</v>
      </c>
      <c r="AV320" s="14" t="s">
        <v>87</v>
      </c>
      <c r="AW320" s="14" t="s">
        <v>34</v>
      </c>
      <c r="AX320" s="14" t="s">
        <v>78</v>
      </c>
      <c r="AY320" s="261" t="s">
        <v>165</v>
      </c>
    </row>
    <row r="321" s="13" customFormat="1">
      <c r="A321" s="13"/>
      <c r="B321" s="240"/>
      <c r="C321" s="241"/>
      <c r="D321" s="242" t="s">
        <v>174</v>
      </c>
      <c r="E321" s="243" t="s">
        <v>1</v>
      </c>
      <c r="F321" s="244" t="s">
        <v>2338</v>
      </c>
      <c r="G321" s="241"/>
      <c r="H321" s="243" t="s">
        <v>1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0" t="s">
        <v>174</v>
      </c>
      <c r="AU321" s="250" t="s">
        <v>87</v>
      </c>
      <c r="AV321" s="13" t="s">
        <v>85</v>
      </c>
      <c r="AW321" s="13" t="s">
        <v>34</v>
      </c>
      <c r="AX321" s="13" t="s">
        <v>78</v>
      </c>
      <c r="AY321" s="250" t="s">
        <v>165</v>
      </c>
    </row>
    <row r="322" s="14" customFormat="1">
      <c r="A322" s="14"/>
      <c r="B322" s="251"/>
      <c r="C322" s="252"/>
      <c r="D322" s="242" t="s">
        <v>174</v>
      </c>
      <c r="E322" s="253" t="s">
        <v>1</v>
      </c>
      <c r="F322" s="254" t="s">
        <v>2428</v>
      </c>
      <c r="G322" s="252"/>
      <c r="H322" s="255">
        <v>0.075999999999999998</v>
      </c>
      <c r="I322" s="256"/>
      <c r="J322" s="252"/>
      <c r="K322" s="252"/>
      <c r="L322" s="257"/>
      <c r="M322" s="258"/>
      <c r="N322" s="259"/>
      <c r="O322" s="259"/>
      <c r="P322" s="259"/>
      <c r="Q322" s="259"/>
      <c r="R322" s="259"/>
      <c r="S322" s="259"/>
      <c r="T322" s="26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1" t="s">
        <v>174</v>
      </c>
      <c r="AU322" s="261" t="s">
        <v>87</v>
      </c>
      <c r="AV322" s="14" t="s">
        <v>87</v>
      </c>
      <c r="AW322" s="14" t="s">
        <v>34</v>
      </c>
      <c r="AX322" s="14" t="s">
        <v>78</v>
      </c>
      <c r="AY322" s="261" t="s">
        <v>165</v>
      </c>
    </row>
    <row r="323" s="15" customFormat="1">
      <c r="A323" s="15"/>
      <c r="B323" s="262"/>
      <c r="C323" s="263"/>
      <c r="D323" s="242" t="s">
        <v>174</v>
      </c>
      <c r="E323" s="264" t="s">
        <v>1</v>
      </c>
      <c r="F323" s="265" t="s">
        <v>189</v>
      </c>
      <c r="G323" s="263"/>
      <c r="H323" s="266">
        <v>1.1160000000000001</v>
      </c>
      <c r="I323" s="267"/>
      <c r="J323" s="263"/>
      <c r="K323" s="263"/>
      <c r="L323" s="268"/>
      <c r="M323" s="269"/>
      <c r="N323" s="270"/>
      <c r="O323" s="270"/>
      <c r="P323" s="270"/>
      <c r="Q323" s="270"/>
      <c r="R323" s="270"/>
      <c r="S323" s="270"/>
      <c r="T323" s="271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2" t="s">
        <v>174</v>
      </c>
      <c r="AU323" s="272" t="s">
        <v>87</v>
      </c>
      <c r="AV323" s="15" t="s">
        <v>172</v>
      </c>
      <c r="AW323" s="15" t="s">
        <v>34</v>
      </c>
      <c r="AX323" s="15" t="s">
        <v>85</v>
      </c>
      <c r="AY323" s="272" t="s">
        <v>165</v>
      </c>
    </row>
    <row r="324" s="2" customFormat="1" ht="33" customHeight="1">
      <c r="A324" s="39"/>
      <c r="B324" s="40"/>
      <c r="C324" s="227" t="s">
        <v>377</v>
      </c>
      <c r="D324" s="227" t="s">
        <v>167</v>
      </c>
      <c r="E324" s="228" t="s">
        <v>2429</v>
      </c>
      <c r="F324" s="229" t="s">
        <v>2430</v>
      </c>
      <c r="G324" s="230" t="s">
        <v>170</v>
      </c>
      <c r="H324" s="231">
        <v>33.704999999999998</v>
      </c>
      <c r="I324" s="232"/>
      <c r="J324" s="233">
        <f>ROUND(I324*H324,2)</f>
        <v>0</v>
      </c>
      <c r="K324" s="229" t="s">
        <v>171</v>
      </c>
      <c r="L324" s="45"/>
      <c r="M324" s="234" t="s">
        <v>1</v>
      </c>
      <c r="N324" s="235" t="s">
        <v>43</v>
      </c>
      <c r="O324" s="92"/>
      <c r="P324" s="236">
        <f>O324*H324</f>
        <v>0</v>
      </c>
      <c r="Q324" s="236">
        <v>2.3010222040000001</v>
      </c>
      <c r="R324" s="236">
        <f>Q324*H324</f>
        <v>77.555953385820004</v>
      </c>
      <c r="S324" s="236">
        <v>0</v>
      </c>
      <c r="T324" s="237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8" t="s">
        <v>172</v>
      </c>
      <c r="AT324" s="238" t="s">
        <v>167</v>
      </c>
      <c r="AU324" s="238" t="s">
        <v>87</v>
      </c>
      <c r="AY324" s="18" t="s">
        <v>165</v>
      </c>
      <c r="BE324" s="239">
        <f>IF(N324="základní",J324,0)</f>
        <v>0</v>
      </c>
      <c r="BF324" s="239">
        <f>IF(N324="snížená",J324,0)</f>
        <v>0</v>
      </c>
      <c r="BG324" s="239">
        <f>IF(N324="zákl. přenesená",J324,0)</f>
        <v>0</v>
      </c>
      <c r="BH324" s="239">
        <f>IF(N324="sníž. přenesená",J324,0)</f>
        <v>0</v>
      </c>
      <c r="BI324" s="239">
        <f>IF(N324="nulová",J324,0)</f>
        <v>0</v>
      </c>
      <c r="BJ324" s="18" t="s">
        <v>85</v>
      </c>
      <c r="BK324" s="239">
        <f>ROUND(I324*H324,2)</f>
        <v>0</v>
      </c>
      <c r="BL324" s="18" t="s">
        <v>172</v>
      </c>
      <c r="BM324" s="238" t="s">
        <v>2431</v>
      </c>
    </row>
    <row r="325" s="13" customFormat="1">
      <c r="A325" s="13"/>
      <c r="B325" s="240"/>
      <c r="C325" s="241"/>
      <c r="D325" s="242" t="s">
        <v>174</v>
      </c>
      <c r="E325" s="243" t="s">
        <v>1</v>
      </c>
      <c r="F325" s="244" t="s">
        <v>2321</v>
      </c>
      <c r="G325" s="241"/>
      <c r="H325" s="243" t="s">
        <v>1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0" t="s">
        <v>174</v>
      </c>
      <c r="AU325" s="250" t="s">
        <v>87</v>
      </c>
      <c r="AV325" s="13" t="s">
        <v>85</v>
      </c>
      <c r="AW325" s="13" t="s">
        <v>34</v>
      </c>
      <c r="AX325" s="13" t="s">
        <v>78</v>
      </c>
      <c r="AY325" s="250" t="s">
        <v>165</v>
      </c>
    </row>
    <row r="326" s="14" customFormat="1">
      <c r="A326" s="14"/>
      <c r="B326" s="251"/>
      <c r="C326" s="252"/>
      <c r="D326" s="242" t="s">
        <v>174</v>
      </c>
      <c r="E326" s="253" t="s">
        <v>1</v>
      </c>
      <c r="F326" s="254" t="s">
        <v>2432</v>
      </c>
      <c r="G326" s="252"/>
      <c r="H326" s="255">
        <v>2.3620000000000001</v>
      </c>
      <c r="I326" s="256"/>
      <c r="J326" s="252"/>
      <c r="K326" s="252"/>
      <c r="L326" s="257"/>
      <c r="M326" s="258"/>
      <c r="N326" s="259"/>
      <c r="O326" s="259"/>
      <c r="P326" s="259"/>
      <c r="Q326" s="259"/>
      <c r="R326" s="259"/>
      <c r="S326" s="259"/>
      <c r="T326" s="26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1" t="s">
        <v>174</v>
      </c>
      <c r="AU326" s="261" t="s">
        <v>87</v>
      </c>
      <c r="AV326" s="14" t="s">
        <v>87</v>
      </c>
      <c r="AW326" s="14" t="s">
        <v>34</v>
      </c>
      <c r="AX326" s="14" t="s">
        <v>78</v>
      </c>
      <c r="AY326" s="261" t="s">
        <v>165</v>
      </c>
    </row>
    <row r="327" s="14" customFormat="1">
      <c r="A327" s="14"/>
      <c r="B327" s="251"/>
      <c r="C327" s="252"/>
      <c r="D327" s="242" t="s">
        <v>174</v>
      </c>
      <c r="E327" s="253" t="s">
        <v>1</v>
      </c>
      <c r="F327" s="254" t="s">
        <v>2433</v>
      </c>
      <c r="G327" s="252"/>
      <c r="H327" s="255">
        <v>1.165</v>
      </c>
      <c r="I327" s="256"/>
      <c r="J327" s="252"/>
      <c r="K327" s="252"/>
      <c r="L327" s="257"/>
      <c r="M327" s="258"/>
      <c r="N327" s="259"/>
      <c r="O327" s="259"/>
      <c r="P327" s="259"/>
      <c r="Q327" s="259"/>
      <c r="R327" s="259"/>
      <c r="S327" s="259"/>
      <c r="T327" s="26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1" t="s">
        <v>174</v>
      </c>
      <c r="AU327" s="261" t="s">
        <v>87</v>
      </c>
      <c r="AV327" s="14" t="s">
        <v>87</v>
      </c>
      <c r="AW327" s="14" t="s">
        <v>34</v>
      </c>
      <c r="AX327" s="14" t="s">
        <v>78</v>
      </c>
      <c r="AY327" s="261" t="s">
        <v>165</v>
      </c>
    </row>
    <row r="328" s="13" customFormat="1">
      <c r="A328" s="13"/>
      <c r="B328" s="240"/>
      <c r="C328" s="241"/>
      <c r="D328" s="242" t="s">
        <v>174</v>
      </c>
      <c r="E328" s="243" t="s">
        <v>1</v>
      </c>
      <c r="F328" s="244" t="s">
        <v>2416</v>
      </c>
      <c r="G328" s="241"/>
      <c r="H328" s="243" t="s">
        <v>1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0" t="s">
        <v>174</v>
      </c>
      <c r="AU328" s="250" t="s">
        <v>87</v>
      </c>
      <c r="AV328" s="13" t="s">
        <v>85</v>
      </c>
      <c r="AW328" s="13" t="s">
        <v>34</v>
      </c>
      <c r="AX328" s="13" t="s">
        <v>78</v>
      </c>
      <c r="AY328" s="250" t="s">
        <v>165</v>
      </c>
    </row>
    <row r="329" s="14" customFormat="1">
      <c r="A329" s="14"/>
      <c r="B329" s="251"/>
      <c r="C329" s="252"/>
      <c r="D329" s="242" t="s">
        <v>174</v>
      </c>
      <c r="E329" s="253" t="s">
        <v>1</v>
      </c>
      <c r="F329" s="254" t="s">
        <v>2361</v>
      </c>
      <c r="G329" s="252"/>
      <c r="H329" s="255">
        <v>1.1299999999999999</v>
      </c>
      <c r="I329" s="256"/>
      <c r="J329" s="252"/>
      <c r="K329" s="252"/>
      <c r="L329" s="257"/>
      <c r="M329" s="258"/>
      <c r="N329" s="259"/>
      <c r="O329" s="259"/>
      <c r="P329" s="259"/>
      <c r="Q329" s="259"/>
      <c r="R329" s="259"/>
      <c r="S329" s="259"/>
      <c r="T329" s="26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1" t="s">
        <v>174</v>
      </c>
      <c r="AU329" s="261" t="s">
        <v>87</v>
      </c>
      <c r="AV329" s="14" t="s">
        <v>87</v>
      </c>
      <c r="AW329" s="14" t="s">
        <v>34</v>
      </c>
      <c r="AX329" s="14" t="s">
        <v>78</v>
      </c>
      <c r="AY329" s="261" t="s">
        <v>165</v>
      </c>
    </row>
    <row r="330" s="14" customFormat="1">
      <c r="A330" s="14"/>
      <c r="B330" s="251"/>
      <c r="C330" s="252"/>
      <c r="D330" s="242" t="s">
        <v>174</v>
      </c>
      <c r="E330" s="253" t="s">
        <v>1</v>
      </c>
      <c r="F330" s="254" t="s">
        <v>2362</v>
      </c>
      <c r="G330" s="252"/>
      <c r="H330" s="255">
        <v>0.94999999999999996</v>
      </c>
      <c r="I330" s="256"/>
      <c r="J330" s="252"/>
      <c r="K330" s="252"/>
      <c r="L330" s="257"/>
      <c r="M330" s="258"/>
      <c r="N330" s="259"/>
      <c r="O330" s="259"/>
      <c r="P330" s="259"/>
      <c r="Q330" s="259"/>
      <c r="R330" s="259"/>
      <c r="S330" s="259"/>
      <c r="T330" s="26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1" t="s">
        <v>174</v>
      </c>
      <c r="AU330" s="261" t="s">
        <v>87</v>
      </c>
      <c r="AV330" s="14" t="s">
        <v>87</v>
      </c>
      <c r="AW330" s="14" t="s">
        <v>34</v>
      </c>
      <c r="AX330" s="14" t="s">
        <v>78</v>
      </c>
      <c r="AY330" s="261" t="s">
        <v>165</v>
      </c>
    </row>
    <row r="331" s="14" customFormat="1">
      <c r="A331" s="14"/>
      <c r="B331" s="251"/>
      <c r="C331" s="252"/>
      <c r="D331" s="242" t="s">
        <v>174</v>
      </c>
      <c r="E331" s="253" t="s">
        <v>1</v>
      </c>
      <c r="F331" s="254" t="s">
        <v>2363</v>
      </c>
      <c r="G331" s="252"/>
      <c r="H331" s="255">
        <v>3.931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1" t="s">
        <v>174</v>
      </c>
      <c r="AU331" s="261" t="s">
        <v>87</v>
      </c>
      <c r="AV331" s="14" t="s">
        <v>87</v>
      </c>
      <c r="AW331" s="14" t="s">
        <v>34</v>
      </c>
      <c r="AX331" s="14" t="s">
        <v>78</v>
      </c>
      <c r="AY331" s="261" t="s">
        <v>165</v>
      </c>
    </row>
    <row r="332" s="13" customFormat="1">
      <c r="A332" s="13"/>
      <c r="B332" s="240"/>
      <c r="C332" s="241"/>
      <c r="D332" s="242" t="s">
        <v>174</v>
      </c>
      <c r="E332" s="243" t="s">
        <v>1</v>
      </c>
      <c r="F332" s="244" t="s">
        <v>2329</v>
      </c>
      <c r="G332" s="241"/>
      <c r="H332" s="243" t="s">
        <v>1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0" t="s">
        <v>174</v>
      </c>
      <c r="AU332" s="250" t="s">
        <v>87</v>
      </c>
      <c r="AV332" s="13" t="s">
        <v>85</v>
      </c>
      <c r="AW332" s="13" t="s">
        <v>34</v>
      </c>
      <c r="AX332" s="13" t="s">
        <v>78</v>
      </c>
      <c r="AY332" s="250" t="s">
        <v>165</v>
      </c>
    </row>
    <row r="333" s="14" customFormat="1">
      <c r="A333" s="14"/>
      <c r="B333" s="251"/>
      <c r="C333" s="252"/>
      <c r="D333" s="242" t="s">
        <v>174</v>
      </c>
      <c r="E333" s="253" t="s">
        <v>1</v>
      </c>
      <c r="F333" s="254" t="s">
        <v>2364</v>
      </c>
      <c r="G333" s="252"/>
      <c r="H333" s="255">
        <v>-0.875</v>
      </c>
      <c r="I333" s="256"/>
      <c r="J333" s="252"/>
      <c r="K333" s="252"/>
      <c r="L333" s="257"/>
      <c r="M333" s="258"/>
      <c r="N333" s="259"/>
      <c r="O333" s="259"/>
      <c r="P333" s="259"/>
      <c r="Q333" s="259"/>
      <c r="R333" s="259"/>
      <c r="S333" s="259"/>
      <c r="T333" s="26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1" t="s">
        <v>174</v>
      </c>
      <c r="AU333" s="261" t="s">
        <v>87</v>
      </c>
      <c r="AV333" s="14" t="s">
        <v>87</v>
      </c>
      <c r="AW333" s="14" t="s">
        <v>34</v>
      </c>
      <c r="AX333" s="14" t="s">
        <v>78</v>
      </c>
      <c r="AY333" s="261" t="s">
        <v>165</v>
      </c>
    </row>
    <row r="334" s="14" customFormat="1">
      <c r="A334" s="14"/>
      <c r="B334" s="251"/>
      <c r="C334" s="252"/>
      <c r="D334" s="242" t="s">
        <v>174</v>
      </c>
      <c r="E334" s="253" t="s">
        <v>1</v>
      </c>
      <c r="F334" s="254" t="s">
        <v>2365</v>
      </c>
      <c r="G334" s="252"/>
      <c r="H334" s="255">
        <v>-0.60699999999999998</v>
      </c>
      <c r="I334" s="256"/>
      <c r="J334" s="252"/>
      <c r="K334" s="252"/>
      <c r="L334" s="257"/>
      <c r="M334" s="258"/>
      <c r="N334" s="259"/>
      <c r="O334" s="259"/>
      <c r="P334" s="259"/>
      <c r="Q334" s="259"/>
      <c r="R334" s="259"/>
      <c r="S334" s="259"/>
      <c r="T334" s="26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1" t="s">
        <v>174</v>
      </c>
      <c r="AU334" s="261" t="s">
        <v>87</v>
      </c>
      <c r="AV334" s="14" t="s">
        <v>87</v>
      </c>
      <c r="AW334" s="14" t="s">
        <v>34</v>
      </c>
      <c r="AX334" s="14" t="s">
        <v>78</v>
      </c>
      <c r="AY334" s="261" t="s">
        <v>165</v>
      </c>
    </row>
    <row r="335" s="14" customFormat="1">
      <c r="A335" s="14"/>
      <c r="B335" s="251"/>
      <c r="C335" s="252"/>
      <c r="D335" s="242" t="s">
        <v>174</v>
      </c>
      <c r="E335" s="253" t="s">
        <v>1</v>
      </c>
      <c r="F335" s="254" t="s">
        <v>2366</v>
      </c>
      <c r="G335" s="252"/>
      <c r="H335" s="255">
        <v>-0.55100000000000005</v>
      </c>
      <c r="I335" s="256"/>
      <c r="J335" s="252"/>
      <c r="K335" s="252"/>
      <c r="L335" s="257"/>
      <c r="M335" s="258"/>
      <c r="N335" s="259"/>
      <c r="O335" s="259"/>
      <c r="P335" s="259"/>
      <c r="Q335" s="259"/>
      <c r="R335" s="259"/>
      <c r="S335" s="259"/>
      <c r="T335" s="26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1" t="s">
        <v>174</v>
      </c>
      <c r="AU335" s="261" t="s">
        <v>87</v>
      </c>
      <c r="AV335" s="14" t="s">
        <v>87</v>
      </c>
      <c r="AW335" s="14" t="s">
        <v>34</v>
      </c>
      <c r="AX335" s="14" t="s">
        <v>78</v>
      </c>
      <c r="AY335" s="261" t="s">
        <v>165</v>
      </c>
    </row>
    <row r="336" s="14" customFormat="1">
      <c r="A336" s="14"/>
      <c r="B336" s="251"/>
      <c r="C336" s="252"/>
      <c r="D336" s="242" t="s">
        <v>174</v>
      </c>
      <c r="E336" s="253" t="s">
        <v>1</v>
      </c>
      <c r="F336" s="254" t="s">
        <v>2367</v>
      </c>
      <c r="G336" s="252"/>
      <c r="H336" s="255">
        <v>-0.41199999999999998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1" t="s">
        <v>174</v>
      </c>
      <c r="AU336" s="261" t="s">
        <v>87</v>
      </c>
      <c r="AV336" s="14" t="s">
        <v>87</v>
      </c>
      <c r="AW336" s="14" t="s">
        <v>34</v>
      </c>
      <c r="AX336" s="14" t="s">
        <v>78</v>
      </c>
      <c r="AY336" s="261" t="s">
        <v>165</v>
      </c>
    </row>
    <row r="337" s="14" customFormat="1">
      <c r="A337" s="14"/>
      <c r="B337" s="251"/>
      <c r="C337" s="252"/>
      <c r="D337" s="242" t="s">
        <v>174</v>
      </c>
      <c r="E337" s="253" t="s">
        <v>1</v>
      </c>
      <c r="F337" s="254" t="s">
        <v>2368</v>
      </c>
      <c r="G337" s="252"/>
      <c r="H337" s="255">
        <v>1.512</v>
      </c>
      <c r="I337" s="256"/>
      <c r="J337" s="252"/>
      <c r="K337" s="252"/>
      <c r="L337" s="257"/>
      <c r="M337" s="258"/>
      <c r="N337" s="259"/>
      <c r="O337" s="259"/>
      <c r="P337" s="259"/>
      <c r="Q337" s="259"/>
      <c r="R337" s="259"/>
      <c r="S337" s="259"/>
      <c r="T337" s="26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1" t="s">
        <v>174</v>
      </c>
      <c r="AU337" s="261" t="s">
        <v>87</v>
      </c>
      <c r="AV337" s="14" t="s">
        <v>87</v>
      </c>
      <c r="AW337" s="14" t="s">
        <v>34</v>
      </c>
      <c r="AX337" s="14" t="s">
        <v>78</v>
      </c>
      <c r="AY337" s="261" t="s">
        <v>165</v>
      </c>
    </row>
    <row r="338" s="14" customFormat="1">
      <c r="A338" s="14"/>
      <c r="B338" s="251"/>
      <c r="C338" s="252"/>
      <c r="D338" s="242" t="s">
        <v>174</v>
      </c>
      <c r="E338" s="253" t="s">
        <v>1</v>
      </c>
      <c r="F338" s="254" t="s">
        <v>2369</v>
      </c>
      <c r="G338" s="252"/>
      <c r="H338" s="255">
        <v>7.2199999999999998</v>
      </c>
      <c r="I338" s="256"/>
      <c r="J338" s="252"/>
      <c r="K338" s="252"/>
      <c r="L338" s="257"/>
      <c r="M338" s="258"/>
      <c r="N338" s="259"/>
      <c r="O338" s="259"/>
      <c r="P338" s="259"/>
      <c r="Q338" s="259"/>
      <c r="R338" s="259"/>
      <c r="S338" s="259"/>
      <c r="T338" s="260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1" t="s">
        <v>174</v>
      </c>
      <c r="AU338" s="261" t="s">
        <v>87</v>
      </c>
      <c r="AV338" s="14" t="s">
        <v>87</v>
      </c>
      <c r="AW338" s="14" t="s">
        <v>34</v>
      </c>
      <c r="AX338" s="14" t="s">
        <v>78</v>
      </c>
      <c r="AY338" s="261" t="s">
        <v>165</v>
      </c>
    </row>
    <row r="339" s="14" customFormat="1">
      <c r="A339" s="14"/>
      <c r="B339" s="251"/>
      <c r="C339" s="252"/>
      <c r="D339" s="242" t="s">
        <v>174</v>
      </c>
      <c r="E339" s="253" t="s">
        <v>1</v>
      </c>
      <c r="F339" s="254" t="s">
        <v>2370</v>
      </c>
      <c r="G339" s="252"/>
      <c r="H339" s="255">
        <v>3.48</v>
      </c>
      <c r="I339" s="256"/>
      <c r="J339" s="252"/>
      <c r="K339" s="252"/>
      <c r="L339" s="257"/>
      <c r="M339" s="258"/>
      <c r="N339" s="259"/>
      <c r="O339" s="259"/>
      <c r="P339" s="259"/>
      <c r="Q339" s="259"/>
      <c r="R339" s="259"/>
      <c r="S339" s="259"/>
      <c r="T339" s="26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1" t="s">
        <v>174</v>
      </c>
      <c r="AU339" s="261" t="s">
        <v>87</v>
      </c>
      <c r="AV339" s="14" t="s">
        <v>87</v>
      </c>
      <c r="AW339" s="14" t="s">
        <v>34</v>
      </c>
      <c r="AX339" s="14" t="s">
        <v>78</v>
      </c>
      <c r="AY339" s="261" t="s">
        <v>165</v>
      </c>
    </row>
    <row r="340" s="13" customFormat="1">
      <c r="A340" s="13"/>
      <c r="B340" s="240"/>
      <c r="C340" s="241"/>
      <c r="D340" s="242" t="s">
        <v>174</v>
      </c>
      <c r="E340" s="243" t="s">
        <v>1</v>
      </c>
      <c r="F340" s="244" t="s">
        <v>2371</v>
      </c>
      <c r="G340" s="241"/>
      <c r="H340" s="243" t="s">
        <v>1</v>
      </c>
      <c r="I340" s="245"/>
      <c r="J340" s="241"/>
      <c r="K340" s="241"/>
      <c r="L340" s="246"/>
      <c r="M340" s="247"/>
      <c r="N340" s="248"/>
      <c r="O340" s="248"/>
      <c r="P340" s="248"/>
      <c r="Q340" s="248"/>
      <c r="R340" s="248"/>
      <c r="S340" s="248"/>
      <c r="T340" s="24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0" t="s">
        <v>174</v>
      </c>
      <c r="AU340" s="250" t="s">
        <v>87</v>
      </c>
      <c r="AV340" s="13" t="s">
        <v>85</v>
      </c>
      <c r="AW340" s="13" t="s">
        <v>34</v>
      </c>
      <c r="AX340" s="13" t="s">
        <v>78</v>
      </c>
      <c r="AY340" s="250" t="s">
        <v>165</v>
      </c>
    </row>
    <row r="341" s="14" customFormat="1">
      <c r="A341" s="14"/>
      <c r="B341" s="251"/>
      <c r="C341" s="252"/>
      <c r="D341" s="242" t="s">
        <v>174</v>
      </c>
      <c r="E341" s="253" t="s">
        <v>1</v>
      </c>
      <c r="F341" s="254" t="s">
        <v>2372</v>
      </c>
      <c r="G341" s="252"/>
      <c r="H341" s="255">
        <v>10.726000000000001</v>
      </c>
      <c r="I341" s="256"/>
      <c r="J341" s="252"/>
      <c r="K341" s="252"/>
      <c r="L341" s="257"/>
      <c r="M341" s="258"/>
      <c r="N341" s="259"/>
      <c r="O341" s="259"/>
      <c r="P341" s="259"/>
      <c r="Q341" s="259"/>
      <c r="R341" s="259"/>
      <c r="S341" s="259"/>
      <c r="T341" s="26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1" t="s">
        <v>174</v>
      </c>
      <c r="AU341" s="261" t="s">
        <v>87</v>
      </c>
      <c r="AV341" s="14" t="s">
        <v>87</v>
      </c>
      <c r="AW341" s="14" t="s">
        <v>34</v>
      </c>
      <c r="AX341" s="14" t="s">
        <v>78</v>
      </c>
      <c r="AY341" s="261" t="s">
        <v>165</v>
      </c>
    </row>
    <row r="342" s="14" customFormat="1">
      <c r="A342" s="14"/>
      <c r="B342" s="251"/>
      <c r="C342" s="252"/>
      <c r="D342" s="242" t="s">
        <v>174</v>
      </c>
      <c r="E342" s="253" t="s">
        <v>1</v>
      </c>
      <c r="F342" s="254" t="s">
        <v>2373</v>
      </c>
      <c r="G342" s="252"/>
      <c r="H342" s="255">
        <v>0.59999999999999998</v>
      </c>
      <c r="I342" s="256"/>
      <c r="J342" s="252"/>
      <c r="K342" s="252"/>
      <c r="L342" s="257"/>
      <c r="M342" s="258"/>
      <c r="N342" s="259"/>
      <c r="O342" s="259"/>
      <c r="P342" s="259"/>
      <c r="Q342" s="259"/>
      <c r="R342" s="259"/>
      <c r="S342" s="259"/>
      <c r="T342" s="26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1" t="s">
        <v>174</v>
      </c>
      <c r="AU342" s="261" t="s">
        <v>87</v>
      </c>
      <c r="AV342" s="14" t="s">
        <v>87</v>
      </c>
      <c r="AW342" s="14" t="s">
        <v>34</v>
      </c>
      <c r="AX342" s="14" t="s">
        <v>78</v>
      </c>
      <c r="AY342" s="261" t="s">
        <v>165</v>
      </c>
    </row>
    <row r="343" s="13" customFormat="1">
      <c r="A343" s="13"/>
      <c r="B343" s="240"/>
      <c r="C343" s="241"/>
      <c r="D343" s="242" t="s">
        <v>174</v>
      </c>
      <c r="E343" s="243" t="s">
        <v>1</v>
      </c>
      <c r="F343" s="244" t="s">
        <v>2374</v>
      </c>
      <c r="G343" s="241"/>
      <c r="H343" s="243" t="s">
        <v>1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0" t="s">
        <v>174</v>
      </c>
      <c r="AU343" s="250" t="s">
        <v>87</v>
      </c>
      <c r="AV343" s="13" t="s">
        <v>85</v>
      </c>
      <c r="AW343" s="13" t="s">
        <v>34</v>
      </c>
      <c r="AX343" s="13" t="s">
        <v>78</v>
      </c>
      <c r="AY343" s="250" t="s">
        <v>165</v>
      </c>
    </row>
    <row r="344" s="14" customFormat="1">
      <c r="A344" s="14"/>
      <c r="B344" s="251"/>
      <c r="C344" s="252"/>
      <c r="D344" s="242" t="s">
        <v>174</v>
      </c>
      <c r="E344" s="253" t="s">
        <v>1</v>
      </c>
      <c r="F344" s="254" t="s">
        <v>2375</v>
      </c>
      <c r="G344" s="252"/>
      <c r="H344" s="255">
        <v>0.96399999999999997</v>
      </c>
      <c r="I344" s="256"/>
      <c r="J344" s="252"/>
      <c r="K344" s="252"/>
      <c r="L344" s="257"/>
      <c r="M344" s="258"/>
      <c r="N344" s="259"/>
      <c r="O344" s="259"/>
      <c r="P344" s="259"/>
      <c r="Q344" s="259"/>
      <c r="R344" s="259"/>
      <c r="S344" s="259"/>
      <c r="T344" s="26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1" t="s">
        <v>174</v>
      </c>
      <c r="AU344" s="261" t="s">
        <v>87</v>
      </c>
      <c r="AV344" s="14" t="s">
        <v>87</v>
      </c>
      <c r="AW344" s="14" t="s">
        <v>34</v>
      </c>
      <c r="AX344" s="14" t="s">
        <v>78</v>
      </c>
      <c r="AY344" s="261" t="s">
        <v>165</v>
      </c>
    </row>
    <row r="345" s="14" customFormat="1">
      <c r="A345" s="14"/>
      <c r="B345" s="251"/>
      <c r="C345" s="252"/>
      <c r="D345" s="242" t="s">
        <v>174</v>
      </c>
      <c r="E345" s="253" t="s">
        <v>1</v>
      </c>
      <c r="F345" s="254" t="s">
        <v>2376</v>
      </c>
      <c r="G345" s="252"/>
      <c r="H345" s="255">
        <v>0.93000000000000005</v>
      </c>
      <c r="I345" s="256"/>
      <c r="J345" s="252"/>
      <c r="K345" s="252"/>
      <c r="L345" s="257"/>
      <c r="M345" s="258"/>
      <c r="N345" s="259"/>
      <c r="O345" s="259"/>
      <c r="P345" s="259"/>
      <c r="Q345" s="259"/>
      <c r="R345" s="259"/>
      <c r="S345" s="259"/>
      <c r="T345" s="26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1" t="s">
        <v>174</v>
      </c>
      <c r="AU345" s="261" t="s">
        <v>87</v>
      </c>
      <c r="AV345" s="14" t="s">
        <v>87</v>
      </c>
      <c r="AW345" s="14" t="s">
        <v>34</v>
      </c>
      <c r="AX345" s="14" t="s">
        <v>78</v>
      </c>
      <c r="AY345" s="261" t="s">
        <v>165</v>
      </c>
    </row>
    <row r="346" s="14" customFormat="1">
      <c r="A346" s="14"/>
      <c r="B346" s="251"/>
      <c r="C346" s="252"/>
      <c r="D346" s="242" t="s">
        <v>174</v>
      </c>
      <c r="E346" s="253" t="s">
        <v>1</v>
      </c>
      <c r="F346" s="254" t="s">
        <v>2377</v>
      </c>
      <c r="G346" s="252"/>
      <c r="H346" s="255">
        <v>1.1799999999999999</v>
      </c>
      <c r="I346" s="256"/>
      <c r="J346" s="252"/>
      <c r="K346" s="252"/>
      <c r="L346" s="257"/>
      <c r="M346" s="258"/>
      <c r="N346" s="259"/>
      <c r="O346" s="259"/>
      <c r="P346" s="259"/>
      <c r="Q346" s="259"/>
      <c r="R346" s="259"/>
      <c r="S346" s="259"/>
      <c r="T346" s="26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1" t="s">
        <v>174</v>
      </c>
      <c r="AU346" s="261" t="s">
        <v>87</v>
      </c>
      <c r="AV346" s="14" t="s">
        <v>87</v>
      </c>
      <c r="AW346" s="14" t="s">
        <v>34</v>
      </c>
      <c r="AX346" s="14" t="s">
        <v>78</v>
      </c>
      <c r="AY346" s="261" t="s">
        <v>165</v>
      </c>
    </row>
    <row r="347" s="15" customFormat="1">
      <c r="A347" s="15"/>
      <c r="B347" s="262"/>
      <c r="C347" s="263"/>
      <c r="D347" s="242" t="s">
        <v>174</v>
      </c>
      <c r="E347" s="264" t="s">
        <v>1</v>
      </c>
      <c r="F347" s="265" t="s">
        <v>189</v>
      </c>
      <c r="G347" s="263"/>
      <c r="H347" s="266">
        <v>33.704999999999998</v>
      </c>
      <c r="I347" s="267"/>
      <c r="J347" s="263"/>
      <c r="K347" s="263"/>
      <c r="L347" s="268"/>
      <c r="M347" s="269"/>
      <c r="N347" s="270"/>
      <c r="O347" s="270"/>
      <c r="P347" s="270"/>
      <c r="Q347" s="270"/>
      <c r="R347" s="270"/>
      <c r="S347" s="270"/>
      <c r="T347" s="271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2" t="s">
        <v>174</v>
      </c>
      <c r="AU347" s="272" t="s">
        <v>87</v>
      </c>
      <c r="AV347" s="15" t="s">
        <v>172</v>
      </c>
      <c r="AW347" s="15" t="s">
        <v>34</v>
      </c>
      <c r="AX347" s="15" t="s">
        <v>85</v>
      </c>
      <c r="AY347" s="272" t="s">
        <v>165</v>
      </c>
    </row>
    <row r="348" s="2" customFormat="1" ht="24.15" customHeight="1">
      <c r="A348" s="39"/>
      <c r="B348" s="40"/>
      <c r="C348" s="227" t="s">
        <v>382</v>
      </c>
      <c r="D348" s="227" t="s">
        <v>167</v>
      </c>
      <c r="E348" s="228" t="s">
        <v>2434</v>
      </c>
      <c r="F348" s="229" t="s">
        <v>2435</v>
      </c>
      <c r="G348" s="230" t="s">
        <v>702</v>
      </c>
      <c r="H348" s="231">
        <v>2.694</v>
      </c>
      <c r="I348" s="232"/>
      <c r="J348" s="233">
        <f>ROUND(I348*H348,2)</f>
        <v>0</v>
      </c>
      <c r="K348" s="229" t="s">
        <v>171</v>
      </c>
      <c r="L348" s="45"/>
      <c r="M348" s="234" t="s">
        <v>1</v>
      </c>
      <c r="N348" s="235" t="s">
        <v>43</v>
      </c>
      <c r="O348" s="92"/>
      <c r="P348" s="236">
        <f>O348*H348</f>
        <v>0</v>
      </c>
      <c r="Q348" s="236">
        <v>1.0606207999999999</v>
      </c>
      <c r="R348" s="236">
        <f>Q348*H348</f>
        <v>2.8573124351999999</v>
      </c>
      <c r="S348" s="236">
        <v>0</v>
      </c>
      <c r="T348" s="237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8" t="s">
        <v>172</v>
      </c>
      <c r="AT348" s="238" t="s">
        <v>167</v>
      </c>
      <c r="AU348" s="238" t="s">
        <v>87</v>
      </c>
      <c r="AY348" s="18" t="s">
        <v>165</v>
      </c>
      <c r="BE348" s="239">
        <f>IF(N348="základní",J348,0)</f>
        <v>0</v>
      </c>
      <c r="BF348" s="239">
        <f>IF(N348="snížená",J348,0)</f>
        <v>0</v>
      </c>
      <c r="BG348" s="239">
        <f>IF(N348="zákl. přenesená",J348,0)</f>
        <v>0</v>
      </c>
      <c r="BH348" s="239">
        <f>IF(N348="sníž. přenesená",J348,0)</f>
        <v>0</v>
      </c>
      <c r="BI348" s="239">
        <f>IF(N348="nulová",J348,0)</f>
        <v>0</v>
      </c>
      <c r="BJ348" s="18" t="s">
        <v>85</v>
      </c>
      <c r="BK348" s="239">
        <f>ROUND(I348*H348,2)</f>
        <v>0</v>
      </c>
      <c r="BL348" s="18" t="s">
        <v>172</v>
      </c>
      <c r="BM348" s="238" t="s">
        <v>2436</v>
      </c>
    </row>
    <row r="349" s="13" customFormat="1">
      <c r="A349" s="13"/>
      <c r="B349" s="240"/>
      <c r="C349" s="241"/>
      <c r="D349" s="242" t="s">
        <v>174</v>
      </c>
      <c r="E349" s="243" t="s">
        <v>1</v>
      </c>
      <c r="F349" s="244" t="s">
        <v>2437</v>
      </c>
      <c r="G349" s="241"/>
      <c r="H349" s="243" t="s">
        <v>1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0" t="s">
        <v>174</v>
      </c>
      <c r="AU349" s="250" t="s">
        <v>87</v>
      </c>
      <c r="AV349" s="13" t="s">
        <v>85</v>
      </c>
      <c r="AW349" s="13" t="s">
        <v>34</v>
      </c>
      <c r="AX349" s="13" t="s">
        <v>78</v>
      </c>
      <c r="AY349" s="250" t="s">
        <v>165</v>
      </c>
    </row>
    <row r="350" s="14" customFormat="1">
      <c r="A350" s="14"/>
      <c r="B350" s="251"/>
      <c r="C350" s="252"/>
      <c r="D350" s="242" t="s">
        <v>174</v>
      </c>
      <c r="E350" s="253" t="s">
        <v>1</v>
      </c>
      <c r="F350" s="254" t="s">
        <v>2438</v>
      </c>
      <c r="G350" s="252"/>
      <c r="H350" s="255">
        <v>0.189</v>
      </c>
      <c r="I350" s="256"/>
      <c r="J350" s="252"/>
      <c r="K350" s="252"/>
      <c r="L350" s="257"/>
      <c r="M350" s="258"/>
      <c r="N350" s="259"/>
      <c r="O350" s="259"/>
      <c r="P350" s="259"/>
      <c r="Q350" s="259"/>
      <c r="R350" s="259"/>
      <c r="S350" s="259"/>
      <c r="T350" s="26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1" t="s">
        <v>174</v>
      </c>
      <c r="AU350" s="261" t="s">
        <v>87</v>
      </c>
      <c r="AV350" s="14" t="s">
        <v>87</v>
      </c>
      <c r="AW350" s="14" t="s">
        <v>34</v>
      </c>
      <c r="AX350" s="14" t="s">
        <v>78</v>
      </c>
      <c r="AY350" s="261" t="s">
        <v>165</v>
      </c>
    </row>
    <row r="351" s="14" customFormat="1">
      <c r="A351" s="14"/>
      <c r="B351" s="251"/>
      <c r="C351" s="252"/>
      <c r="D351" s="242" t="s">
        <v>174</v>
      </c>
      <c r="E351" s="253" t="s">
        <v>1</v>
      </c>
      <c r="F351" s="254" t="s">
        <v>2439</v>
      </c>
      <c r="G351" s="252"/>
      <c r="H351" s="255">
        <v>0.092999999999999999</v>
      </c>
      <c r="I351" s="256"/>
      <c r="J351" s="252"/>
      <c r="K351" s="252"/>
      <c r="L351" s="257"/>
      <c r="M351" s="258"/>
      <c r="N351" s="259"/>
      <c r="O351" s="259"/>
      <c r="P351" s="259"/>
      <c r="Q351" s="259"/>
      <c r="R351" s="259"/>
      <c r="S351" s="259"/>
      <c r="T351" s="26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1" t="s">
        <v>174</v>
      </c>
      <c r="AU351" s="261" t="s">
        <v>87</v>
      </c>
      <c r="AV351" s="14" t="s">
        <v>87</v>
      </c>
      <c r="AW351" s="14" t="s">
        <v>34</v>
      </c>
      <c r="AX351" s="14" t="s">
        <v>78</v>
      </c>
      <c r="AY351" s="261" t="s">
        <v>165</v>
      </c>
    </row>
    <row r="352" s="13" customFormat="1">
      <c r="A352" s="13"/>
      <c r="B352" s="240"/>
      <c r="C352" s="241"/>
      <c r="D352" s="242" t="s">
        <v>174</v>
      </c>
      <c r="E352" s="243" t="s">
        <v>1</v>
      </c>
      <c r="F352" s="244" t="s">
        <v>2416</v>
      </c>
      <c r="G352" s="241"/>
      <c r="H352" s="243" t="s">
        <v>1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0" t="s">
        <v>174</v>
      </c>
      <c r="AU352" s="250" t="s">
        <v>87</v>
      </c>
      <c r="AV352" s="13" t="s">
        <v>85</v>
      </c>
      <c r="AW352" s="13" t="s">
        <v>34</v>
      </c>
      <c r="AX352" s="13" t="s">
        <v>78</v>
      </c>
      <c r="AY352" s="250" t="s">
        <v>165</v>
      </c>
    </row>
    <row r="353" s="14" customFormat="1">
      <c r="A353" s="14"/>
      <c r="B353" s="251"/>
      <c r="C353" s="252"/>
      <c r="D353" s="242" t="s">
        <v>174</v>
      </c>
      <c r="E353" s="253" t="s">
        <v>1</v>
      </c>
      <c r="F353" s="254" t="s">
        <v>2440</v>
      </c>
      <c r="G353" s="252"/>
      <c r="H353" s="255">
        <v>0.089999999999999997</v>
      </c>
      <c r="I353" s="256"/>
      <c r="J353" s="252"/>
      <c r="K353" s="252"/>
      <c r="L353" s="257"/>
      <c r="M353" s="258"/>
      <c r="N353" s="259"/>
      <c r="O353" s="259"/>
      <c r="P353" s="259"/>
      <c r="Q353" s="259"/>
      <c r="R353" s="259"/>
      <c r="S353" s="259"/>
      <c r="T353" s="26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1" t="s">
        <v>174</v>
      </c>
      <c r="AU353" s="261" t="s">
        <v>87</v>
      </c>
      <c r="AV353" s="14" t="s">
        <v>87</v>
      </c>
      <c r="AW353" s="14" t="s">
        <v>34</v>
      </c>
      <c r="AX353" s="14" t="s">
        <v>78</v>
      </c>
      <c r="AY353" s="261" t="s">
        <v>165</v>
      </c>
    </row>
    <row r="354" s="14" customFormat="1">
      <c r="A354" s="14"/>
      <c r="B354" s="251"/>
      <c r="C354" s="252"/>
      <c r="D354" s="242" t="s">
        <v>174</v>
      </c>
      <c r="E354" s="253" t="s">
        <v>1</v>
      </c>
      <c r="F354" s="254" t="s">
        <v>2441</v>
      </c>
      <c r="G354" s="252"/>
      <c r="H354" s="255">
        <v>0.075999999999999998</v>
      </c>
      <c r="I354" s="256"/>
      <c r="J354" s="252"/>
      <c r="K354" s="252"/>
      <c r="L354" s="257"/>
      <c r="M354" s="258"/>
      <c r="N354" s="259"/>
      <c r="O354" s="259"/>
      <c r="P354" s="259"/>
      <c r="Q354" s="259"/>
      <c r="R354" s="259"/>
      <c r="S354" s="259"/>
      <c r="T354" s="260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1" t="s">
        <v>174</v>
      </c>
      <c r="AU354" s="261" t="s">
        <v>87</v>
      </c>
      <c r="AV354" s="14" t="s">
        <v>87</v>
      </c>
      <c r="AW354" s="14" t="s">
        <v>34</v>
      </c>
      <c r="AX354" s="14" t="s">
        <v>78</v>
      </c>
      <c r="AY354" s="261" t="s">
        <v>165</v>
      </c>
    </row>
    <row r="355" s="14" customFormat="1">
      <c r="A355" s="14"/>
      <c r="B355" s="251"/>
      <c r="C355" s="252"/>
      <c r="D355" s="242" t="s">
        <v>174</v>
      </c>
      <c r="E355" s="253" t="s">
        <v>1</v>
      </c>
      <c r="F355" s="254" t="s">
        <v>2442</v>
      </c>
      <c r="G355" s="252"/>
      <c r="H355" s="255">
        <v>0.314</v>
      </c>
      <c r="I355" s="256"/>
      <c r="J355" s="252"/>
      <c r="K355" s="252"/>
      <c r="L355" s="257"/>
      <c r="M355" s="258"/>
      <c r="N355" s="259"/>
      <c r="O355" s="259"/>
      <c r="P355" s="259"/>
      <c r="Q355" s="259"/>
      <c r="R355" s="259"/>
      <c r="S355" s="259"/>
      <c r="T355" s="26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1" t="s">
        <v>174</v>
      </c>
      <c r="AU355" s="261" t="s">
        <v>87</v>
      </c>
      <c r="AV355" s="14" t="s">
        <v>87</v>
      </c>
      <c r="AW355" s="14" t="s">
        <v>34</v>
      </c>
      <c r="AX355" s="14" t="s">
        <v>78</v>
      </c>
      <c r="AY355" s="261" t="s">
        <v>165</v>
      </c>
    </row>
    <row r="356" s="13" customFormat="1">
      <c r="A356" s="13"/>
      <c r="B356" s="240"/>
      <c r="C356" s="241"/>
      <c r="D356" s="242" t="s">
        <v>174</v>
      </c>
      <c r="E356" s="243" t="s">
        <v>1</v>
      </c>
      <c r="F356" s="244" t="s">
        <v>2329</v>
      </c>
      <c r="G356" s="241"/>
      <c r="H356" s="243" t="s">
        <v>1</v>
      </c>
      <c r="I356" s="245"/>
      <c r="J356" s="241"/>
      <c r="K356" s="241"/>
      <c r="L356" s="246"/>
      <c r="M356" s="247"/>
      <c r="N356" s="248"/>
      <c r="O356" s="248"/>
      <c r="P356" s="248"/>
      <c r="Q356" s="248"/>
      <c r="R356" s="248"/>
      <c r="S356" s="248"/>
      <c r="T356" s="24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0" t="s">
        <v>174</v>
      </c>
      <c r="AU356" s="250" t="s">
        <v>87</v>
      </c>
      <c r="AV356" s="13" t="s">
        <v>85</v>
      </c>
      <c r="AW356" s="13" t="s">
        <v>34</v>
      </c>
      <c r="AX356" s="13" t="s">
        <v>78</v>
      </c>
      <c r="AY356" s="250" t="s">
        <v>165</v>
      </c>
    </row>
    <row r="357" s="14" customFormat="1">
      <c r="A357" s="14"/>
      <c r="B357" s="251"/>
      <c r="C357" s="252"/>
      <c r="D357" s="242" t="s">
        <v>174</v>
      </c>
      <c r="E357" s="253" t="s">
        <v>1</v>
      </c>
      <c r="F357" s="254" t="s">
        <v>2443</v>
      </c>
      <c r="G357" s="252"/>
      <c r="H357" s="255">
        <v>-0.070000000000000007</v>
      </c>
      <c r="I357" s="256"/>
      <c r="J357" s="252"/>
      <c r="K357" s="252"/>
      <c r="L357" s="257"/>
      <c r="M357" s="258"/>
      <c r="N357" s="259"/>
      <c r="O357" s="259"/>
      <c r="P357" s="259"/>
      <c r="Q357" s="259"/>
      <c r="R357" s="259"/>
      <c r="S357" s="259"/>
      <c r="T357" s="26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1" t="s">
        <v>174</v>
      </c>
      <c r="AU357" s="261" t="s">
        <v>87</v>
      </c>
      <c r="AV357" s="14" t="s">
        <v>87</v>
      </c>
      <c r="AW357" s="14" t="s">
        <v>34</v>
      </c>
      <c r="AX357" s="14" t="s">
        <v>78</v>
      </c>
      <c r="AY357" s="261" t="s">
        <v>165</v>
      </c>
    </row>
    <row r="358" s="14" customFormat="1">
      <c r="A358" s="14"/>
      <c r="B358" s="251"/>
      <c r="C358" s="252"/>
      <c r="D358" s="242" t="s">
        <v>174</v>
      </c>
      <c r="E358" s="253" t="s">
        <v>1</v>
      </c>
      <c r="F358" s="254" t="s">
        <v>2444</v>
      </c>
      <c r="G358" s="252"/>
      <c r="H358" s="255">
        <v>-0.049000000000000002</v>
      </c>
      <c r="I358" s="256"/>
      <c r="J358" s="252"/>
      <c r="K358" s="252"/>
      <c r="L358" s="257"/>
      <c r="M358" s="258"/>
      <c r="N358" s="259"/>
      <c r="O358" s="259"/>
      <c r="P358" s="259"/>
      <c r="Q358" s="259"/>
      <c r="R358" s="259"/>
      <c r="S358" s="259"/>
      <c r="T358" s="26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1" t="s">
        <v>174</v>
      </c>
      <c r="AU358" s="261" t="s">
        <v>87</v>
      </c>
      <c r="AV358" s="14" t="s">
        <v>87</v>
      </c>
      <c r="AW358" s="14" t="s">
        <v>34</v>
      </c>
      <c r="AX358" s="14" t="s">
        <v>78</v>
      </c>
      <c r="AY358" s="261" t="s">
        <v>165</v>
      </c>
    </row>
    <row r="359" s="14" customFormat="1">
      <c r="A359" s="14"/>
      <c r="B359" s="251"/>
      <c r="C359" s="252"/>
      <c r="D359" s="242" t="s">
        <v>174</v>
      </c>
      <c r="E359" s="253" t="s">
        <v>1</v>
      </c>
      <c r="F359" s="254" t="s">
        <v>2445</v>
      </c>
      <c r="G359" s="252"/>
      <c r="H359" s="255">
        <v>-0.043999999999999997</v>
      </c>
      <c r="I359" s="256"/>
      <c r="J359" s="252"/>
      <c r="K359" s="252"/>
      <c r="L359" s="257"/>
      <c r="M359" s="258"/>
      <c r="N359" s="259"/>
      <c r="O359" s="259"/>
      <c r="P359" s="259"/>
      <c r="Q359" s="259"/>
      <c r="R359" s="259"/>
      <c r="S359" s="259"/>
      <c r="T359" s="26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1" t="s">
        <v>174</v>
      </c>
      <c r="AU359" s="261" t="s">
        <v>87</v>
      </c>
      <c r="AV359" s="14" t="s">
        <v>87</v>
      </c>
      <c r="AW359" s="14" t="s">
        <v>34</v>
      </c>
      <c r="AX359" s="14" t="s">
        <v>78</v>
      </c>
      <c r="AY359" s="261" t="s">
        <v>165</v>
      </c>
    </row>
    <row r="360" s="14" customFormat="1">
      <c r="A360" s="14"/>
      <c r="B360" s="251"/>
      <c r="C360" s="252"/>
      <c r="D360" s="242" t="s">
        <v>174</v>
      </c>
      <c r="E360" s="253" t="s">
        <v>1</v>
      </c>
      <c r="F360" s="254" t="s">
        <v>2446</v>
      </c>
      <c r="G360" s="252"/>
      <c r="H360" s="255">
        <v>-0.033000000000000002</v>
      </c>
      <c r="I360" s="256"/>
      <c r="J360" s="252"/>
      <c r="K360" s="252"/>
      <c r="L360" s="257"/>
      <c r="M360" s="258"/>
      <c r="N360" s="259"/>
      <c r="O360" s="259"/>
      <c r="P360" s="259"/>
      <c r="Q360" s="259"/>
      <c r="R360" s="259"/>
      <c r="S360" s="259"/>
      <c r="T360" s="26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1" t="s">
        <v>174</v>
      </c>
      <c r="AU360" s="261" t="s">
        <v>87</v>
      </c>
      <c r="AV360" s="14" t="s">
        <v>87</v>
      </c>
      <c r="AW360" s="14" t="s">
        <v>34</v>
      </c>
      <c r="AX360" s="14" t="s">
        <v>78</v>
      </c>
      <c r="AY360" s="261" t="s">
        <v>165</v>
      </c>
    </row>
    <row r="361" s="14" customFormat="1">
      <c r="A361" s="14"/>
      <c r="B361" s="251"/>
      <c r="C361" s="252"/>
      <c r="D361" s="242" t="s">
        <v>174</v>
      </c>
      <c r="E361" s="253" t="s">
        <v>1</v>
      </c>
      <c r="F361" s="254" t="s">
        <v>2447</v>
      </c>
      <c r="G361" s="252"/>
      <c r="H361" s="255">
        <v>0.121</v>
      </c>
      <c r="I361" s="256"/>
      <c r="J361" s="252"/>
      <c r="K361" s="252"/>
      <c r="L361" s="257"/>
      <c r="M361" s="258"/>
      <c r="N361" s="259"/>
      <c r="O361" s="259"/>
      <c r="P361" s="259"/>
      <c r="Q361" s="259"/>
      <c r="R361" s="259"/>
      <c r="S361" s="259"/>
      <c r="T361" s="26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1" t="s">
        <v>174</v>
      </c>
      <c r="AU361" s="261" t="s">
        <v>87</v>
      </c>
      <c r="AV361" s="14" t="s">
        <v>87</v>
      </c>
      <c r="AW361" s="14" t="s">
        <v>34</v>
      </c>
      <c r="AX361" s="14" t="s">
        <v>78</v>
      </c>
      <c r="AY361" s="261" t="s">
        <v>165</v>
      </c>
    </row>
    <row r="362" s="14" customFormat="1">
      <c r="A362" s="14"/>
      <c r="B362" s="251"/>
      <c r="C362" s="252"/>
      <c r="D362" s="242" t="s">
        <v>174</v>
      </c>
      <c r="E362" s="253" t="s">
        <v>1</v>
      </c>
      <c r="F362" s="254" t="s">
        <v>2448</v>
      </c>
      <c r="G362" s="252"/>
      <c r="H362" s="255">
        <v>0.57799999999999996</v>
      </c>
      <c r="I362" s="256"/>
      <c r="J362" s="252"/>
      <c r="K362" s="252"/>
      <c r="L362" s="257"/>
      <c r="M362" s="258"/>
      <c r="N362" s="259"/>
      <c r="O362" s="259"/>
      <c r="P362" s="259"/>
      <c r="Q362" s="259"/>
      <c r="R362" s="259"/>
      <c r="S362" s="259"/>
      <c r="T362" s="26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1" t="s">
        <v>174</v>
      </c>
      <c r="AU362" s="261" t="s">
        <v>87</v>
      </c>
      <c r="AV362" s="14" t="s">
        <v>87</v>
      </c>
      <c r="AW362" s="14" t="s">
        <v>34</v>
      </c>
      <c r="AX362" s="14" t="s">
        <v>78</v>
      </c>
      <c r="AY362" s="261" t="s">
        <v>165</v>
      </c>
    </row>
    <row r="363" s="14" customFormat="1">
      <c r="A363" s="14"/>
      <c r="B363" s="251"/>
      <c r="C363" s="252"/>
      <c r="D363" s="242" t="s">
        <v>174</v>
      </c>
      <c r="E363" s="253" t="s">
        <v>1</v>
      </c>
      <c r="F363" s="254" t="s">
        <v>2449</v>
      </c>
      <c r="G363" s="252"/>
      <c r="H363" s="255">
        <v>0.27800000000000002</v>
      </c>
      <c r="I363" s="256"/>
      <c r="J363" s="252"/>
      <c r="K363" s="252"/>
      <c r="L363" s="257"/>
      <c r="M363" s="258"/>
      <c r="N363" s="259"/>
      <c r="O363" s="259"/>
      <c r="P363" s="259"/>
      <c r="Q363" s="259"/>
      <c r="R363" s="259"/>
      <c r="S363" s="259"/>
      <c r="T363" s="26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1" t="s">
        <v>174</v>
      </c>
      <c r="AU363" s="261" t="s">
        <v>87</v>
      </c>
      <c r="AV363" s="14" t="s">
        <v>87</v>
      </c>
      <c r="AW363" s="14" t="s">
        <v>34</v>
      </c>
      <c r="AX363" s="14" t="s">
        <v>78</v>
      </c>
      <c r="AY363" s="261" t="s">
        <v>165</v>
      </c>
    </row>
    <row r="364" s="13" customFormat="1">
      <c r="A364" s="13"/>
      <c r="B364" s="240"/>
      <c r="C364" s="241"/>
      <c r="D364" s="242" t="s">
        <v>174</v>
      </c>
      <c r="E364" s="243" t="s">
        <v>1</v>
      </c>
      <c r="F364" s="244" t="s">
        <v>2371</v>
      </c>
      <c r="G364" s="241"/>
      <c r="H364" s="243" t="s">
        <v>1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0" t="s">
        <v>174</v>
      </c>
      <c r="AU364" s="250" t="s">
        <v>87</v>
      </c>
      <c r="AV364" s="13" t="s">
        <v>85</v>
      </c>
      <c r="AW364" s="13" t="s">
        <v>34</v>
      </c>
      <c r="AX364" s="13" t="s">
        <v>78</v>
      </c>
      <c r="AY364" s="250" t="s">
        <v>165</v>
      </c>
    </row>
    <row r="365" s="14" customFormat="1">
      <c r="A365" s="14"/>
      <c r="B365" s="251"/>
      <c r="C365" s="252"/>
      <c r="D365" s="242" t="s">
        <v>174</v>
      </c>
      <c r="E365" s="253" t="s">
        <v>1</v>
      </c>
      <c r="F365" s="254" t="s">
        <v>2450</v>
      </c>
      <c r="G365" s="252"/>
      <c r="H365" s="255">
        <v>0.85799999999999998</v>
      </c>
      <c r="I365" s="256"/>
      <c r="J365" s="252"/>
      <c r="K365" s="252"/>
      <c r="L365" s="257"/>
      <c r="M365" s="258"/>
      <c r="N365" s="259"/>
      <c r="O365" s="259"/>
      <c r="P365" s="259"/>
      <c r="Q365" s="259"/>
      <c r="R365" s="259"/>
      <c r="S365" s="259"/>
      <c r="T365" s="26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1" t="s">
        <v>174</v>
      </c>
      <c r="AU365" s="261" t="s">
        <v>87</v>
      </c>
      <c r="AV365" s="14" t="s">
        <v>87</v>
      </c>
      <c r="AW365" s="14" t="s">
        <v>34</v>
      </c>
      <c r="AX365" s="14" t="s">
        <v>78</v>
      </c>
      <c r="AY365" s="261" t="s">
        <v>165</v>
      </c>
    </row>
    <row r="366" s="14" customFormat="1">
      <c r="A366" s="14"/>
      <c r="B366" s="251"/>
      <c r="C366" s="252"/>
      <c r="D366" s="242" t="s">
        <v>174</v>
      </c>
      <c r="E366" s="253" t="s">
        <v>1</v>
      </c>
      <c r="F366" s="254" t="s">
        <v>2451</v>
      </c>
      <c r="G366" s="252"/>
      <c r="H366" s="255">
        <v>0.048000000000000001</v>
      </c>
      <c r="I366" s="256"/>
      <c r="J366" s="252"/>
      <c r="K366" s="252"/>
      <c r="L366" s="257"/>
      <c r="M366" s="258"/>
      <c r="N366" s="259"/>
      <c r="O366" s="259"/>
      <c r="P366" s="259"/>
      <c r="Q366" s="259"/>
      <c r="R366" s="259"/>
      <c r="S366" s="259"/>
      <c r="T366" s="26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1" t="s">
        <v>174</v>
      </c>
      <c r="AU366" s="261" t="s">
        <v>87</v>
      </c>
      <c r="AV366" s="14" t="s">
        <v>87</v>
      </c>
      <c r="AW366" s="14" t="s">
        <v>34</v>
      </c>
      <c r="AX366" s="14" t="s">
        <v>78</v>
      </c>
      <c r="AY366" s="261" t="s">
        <v>165</v>
      </c>
    </row>
    <row r="367" s="13" customFormat="1">
      <c r="A367" s="13"/>
      <c r="B367" s="240"/>
      <c r="C367" s="241"/>
      <c r="D367" s="242" t="s">
        <v>174</v>
      </c>
      <c r="E367" s="243" t="s">
        <v>1</v>
      </c>
      <c r="F367" s="244" t="s">
        <v>2374</v>
      </c>
      <c r="G367" s="241"/>
      <c r="H367" s="243" t="s">
        <v>1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0" t="s">
        <v>174</v>
      </c>
      <c r="AU367" s="250" t="s">
        <v>87</v>
      </c>
      <c r="AV367" s="13" t="s">
        <v>85</v>
      </c>
      <c r="AW367" s="13" t="s">
        <v>34</v>
      </c>
      <c r="AX367" s="13" t="s">
        <v>78</v>
      </c>
      <c r="AY367" s="250" t="s">
        <v>165</v>
      </c>
    </row>
    <row r="368" s="14" customFormat="1">
      <c r="A368" s="14"/>
      <c r="B368" s="251"/>
      <c r="C368" s="252"/>
      <c r="D368" s="242" t="s">
        <v>174</v>
      </c>
      <c r="E368" s="253" t="s">
        <v>1</v>
      </c>
      <c r="F368" s="254" t="s">
        <v>2452</v>
      </c>
      <c r="G368" s="252"/>
      <c r="H368" s="255">
        <v>0.076999999999999999</v>
      </c>
      <c r="I368" s="256"/>
      <c r="J368" s="252"/>
      <c r="K368" s="252"/>
      <c r="L368" s="257"/>
      <c r="M368" s="258"/>
      <c r="N368" s="259"/>
      <c r="O368" s="259"/>
      <c r="P368" s="259"/>
      <c r="Q368" s="259"/>
      <c r="R368" s="259"/>
      <c r="S368" s="259"/>
      <c r="T368" s="26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1" t="s">
        <v>174</v>
      </c>
      <c r="AU368" s="261" t="s">
        <v>87</v>
      </c>
      <c r="AV368" s="14" t="s">
        <v>87</v>
      </c>
      <c r="AW368" s="14" t="s">
        <v>34</v>
      </c>
      <c r="AX368" s="14" t="s">
        <v>78</v>
      </c>
      <c r="AY368" s="261" t="s">
        <v>165</v>
      </c>
    </row>
    <row r="369" s="14" customFormat="1">
      <c r="A369" s="14"/>
      <c r="B369" s="251"/>
      <c r="C369" s="252"/>
      <c r="D369" s="242" t="s">
        <v>174</v>
      </c>
      <c r="E369" s="253" t="s">
        <v>1</v>
      </c>
      <c r="F369" s="254" t="s">
        <v>2453</v>
      </c>
      <c r="G369" s="252"/>
      <c r="H369" s="255">
        <v>0.073999999999999996</v>
      </c>
      <c r="I369" s="256"/>
      <c r="J369" s="252"/>
      <c r="K369" s="252"/>
      <c r="L369" s="257"/>
      <c r="M369" s="258"/>
      <c r="N369" s="259"/>
      <c r="O369" s="259"/>
      <c r="P369" s="259"/>
      <c r="Q369" s="259"/>
      <c r="R369" s="259"/>
      <c r="S369" s="259"/>
      <c r="T369" s="26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1" t="s">
        <v>174</v>
      </c>
      <c r="AU369" s="261" t="s">
        <v>87</v>
      </c>
      <c r="AV369" s="14" t="s">
        <v>87</v>
      </c>
      <c r="AW369" s="14" t="s">
        <v>34</v>
      </c>
      <c r="AX369" s="14" t="s">
        <v>78</v>
      </c>
      <c r="AY369" s="261" t="s">
        <v>165</v>
      </c>
    </row>
    <row r="370" s="14" customFormat="1">
      <c r="A370" s="14"/>
      <c r="B370" s="251"/>
      <c r="C370" s="252"/>
      <c r="D370" s="242" t="s">
        <v>174</v>
      </c>
      <c r="E370" s="253" t="s">
        <v>1</v>
      </c>
      <c r="F370" s="254" t="s">
        <v>2454</v>
      </c>
      <c r="G370" s="252"/>
      <c r="H370" s="255">
        <v>0.094</v>
      </c>
      <c r="I370" s="256"/>
      <c r="J370" s="252"/>
      <c r="K370" s="252"/>
      <c r="L370" s="257"/>
      <c r="M370" s="258"/>
      <c r="N370" s="259"/>
      <c r="O370" s="259"/>
      <c r="P370" s="259"/>
      <c r="Q370" s="259"/>
      <c r="R370" s="259"/>
      <c r="S370" s="259"/>
      <c r="T370" s="26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1" t="s">
        <v>174</v>
      </c>
      <c r="AU370" s="261" t="s">
        <v>87</v>
      </c>
      <c r="AV370" s="14" t="s">
        <v>87</v>
      </c>
      <c r="AW370" s="14" t="s">
        <v>34</v>
      </c>
      <c r="AX370" s="14" t="s">
        <v>78</v>
      </c>
      <c r="AY370" s="261" t="s">
        <v>165</v>
      </c>
    </row>
    <row r="371" s="15" customFormat="1">
      <c r="A371" s="15"/>
      <c r="B371" s="262"/>
      <c r="C371" s="263"/>
      <c r="D371" s="242" t="s">
        <v>174</v>
      </c>
      <c r="E371" s="264" t="s">
        <v>1</v>
      </c>
      <c r="F371" s="265" t="s">
        <v>189</v>
      </c>
      <c r="G371" s="263"/>
      <c r="H371" s="266">
        <v>2.6939999999999995</v>
      </c>
      <c r="I371" s="267"/>
      <c r="J371" s="263"/>
      <c r="K371" s="263"/>
      <c r="L371" s="268"/>
      <c r="M371" s="269"/>
      <c r="N371" s="270"/>
      <c r="O371" s="270"/>
      <c r="P371" s="270"/>
      <c r="Q371" s="270"/>
      <c r="R371" s="270"/>
      <c r="S371" s="270"/>
      <c r="T371" s="271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2" t="s">
        <v>174</v>
      </c>
      <c r="AU371" s="272" t="s">
        <v>87</v>
      </c>
      <c r="AV371" s="15" t="s">
        <v>172</v>
      </c>
      <c r="AW371" s="15" t="s">
        <v>34</v>
      </c>
      <c r="AX371" s="15" t="s">
        <v>85</v>
      </c>
      <c r="AY371" s="272" t="s">
        <v>165</v>
      </c>
    </row>
    <row r="372" s="2" customFormat="1" ht="37.8" customHeight="1">
      <c r="A372" s="39"/>
      <c r="B372" s="40"/>
      <c r="C372" s="227" t="s">
        <v>390</v>
      </c>
      <c r="D372" s="227" t="s">
        <v>167</v>
      </c>
      <c r="E372" s="228" t="s">
        <v>2455</v>
      </c>
      <c r="F372" s="229" t="s">
        <v>2456</v>
      </c>
      <c r="G372" s="230" t="s">
        <v>198</v>
      </c>
      <c r="H372" s="231">
        <v>25.087</v>
      </c>
      <c r="I372" s="232"/>
      <c r="J372" s="233">
        <f>ROUND(I372*H372,2)</f>
        <v>0</v>
      </c>
      <c r="K372" s="229" t="s">
        <v>171</v>
      </c>
      <c r="L372" s="45"/>
      <c r="M372" s="234" t="s">
        <v>1</v>
      </c>
      <c r="N372" s="235" t="s">
        <v>43</v>
      </c>
      <c r="O372" s="92"/>
      <c r="P372" s="236">
        <f>O372*H372</f>
        <v>0</v>
      </c>
      <c r="Q372" s="236">
        <v>0.36063487999999999</v>
      </c>
      <c r="R372" s="236">
        <f>Q372*H372</f>
        <v>9.0472472345600004</v>
      </c>
      <c r="S372" s="236">
        <v>0</v>
      </c>
      <c r="T372" s="237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8" t="s">
        <v>172</v>
      </c>
      <c r="AT372" s="238" t="s">
        <v>167</v>
      </c>
      <c r="AU372" s="238" t="s">
        <v>87</v>
      </c>
      <c r="AY372" s="18" t="s">
        <v>165</v>
      </c>
      <c r="BE372" s="239">
        <f>IF(N372="základní",J372,0)</f>
        <v>0</v>
      </c>
      <c r="BF372" s="239">
        <f>IF(N372="snížená",J372,0)</f>
        <v>0</v>
      </c>
      <c r="BG372" s="239">
        <f>IF(N372="zákl. přenesená",J372,0)</f>
        <v>0</v>
      </c>
      <c r="BH372" s="239">
        <f>IF(N372="sníž. přenesená",J372,0)</f>
        <v>0</v>
      </c>
      <c r="BI372" s="239">
        <f>IF(N372="nulová",J372,0)</f>
        <v>0</v>
      </c>
      <c r="BJ372" s="18" t="s">
        <v>85</v>
      </c>
      <c r="BK372" s="239">
        <f>ROUND(I372*H372,2)</f>
        <v>0</v>
      </c>
      <c r="BL372" s="18" t="s">
        <v>172</v>
      </c>
      <c r="BM372" s="238" t="s">
        <v>2457</v>
      </c>
    </row>
    <row r="373" s="13" customFormat="1">
      <c r="A373" s="13"/>
      <c r="B373" s="240"/>
      <c r="C373" s="241"/>
      <c r="D373" s="242" t="s">
        <v>174</v>
      </c>
      <c r="E373" s="243" t="s">
        <v>1</v>
      </c>
      <c r="F373" s="244" t="s">
        <v>2321</v>
      </c>
      <c r="G373" s="241"/>
      <c r="H373" s="243" t="s">
        <v>1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0" t="s">
        <v>174</v>
      </c>
      <c r="AU373" s="250" t="s">
        <v>87</v>
      </c>
      <c r="AV373" s="13" t="s">
        <v>85</v>
      </c>
      <c r="AW373" s="13" t="s">
        <v>34</v>
      </c>
      <c r="AX373" s="13" t="s">
        <v>78</v>
      </c>
      <c r="AY373" s="250" t="s">
        <v>165</v>
      </c>
    </row>
    <row r="374" s="14" customFormat="1">
      <c r="A374" s="14"/>
      <c r="B374" s="251"/>
      <c r="C374" s="252"/>
      <c r="D374" s="242" t="s">
        <v>174</v>
      </c>
      <c r="E374" s="253" t="s">
        <v>1</v>
      </c>
      <c r="F374" s="254" t="s">
        <v>2458</v>
      </c>
      <c r="G374" s="252"/>
      <c r="H374" s="255">
        <v>4.0199999999999996</v>
      </c>
      <c r="I374" s="256"/>
      <c r="J374" s="252"/>
      <c r="K374" s="252"/>
      <c r="L374" s="257"/>
      <c r="M374" s="258"/>
      <c r="N374" s="259"/>
      <c r="O374" s="259"/>
      <c r="P374" s="259"/>
      <c r="Q374" s="259"/>
      <c r="R374" s="259"/>
      <c r="S374" s="259"/>
      <c r="T374" s="26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1" t="s">
        <v>174</v>
      </c>
      <c r="AU374" s="261" t="s">
        <v>87</v>
      </c>
      <c r="AV374" s="14" t="s">
        <v>87</v>
      </c>
      <c r="AW374" s="14" t="s">
        <v>34</v>
      </c>
      <c r="AX374" s="14" t="s">
        <v>78</v>
      </c>
      <c r="AY374" s="261" t="s">
        <v>165</v>
      </c>
    </row>
    <row r="375" s="14" customFormat="1">
      <c r="A375" s="14"/>
      <c r="B375" s="251"/>
      <c r="C375" s="252"/>
      <c r="D375" s="242" t="s">
        <v>174</v>
      </c>
      <c r="E375" s="253" t="s">
        <v>1</v>
      </c>
      <c r="F375" s="254" t="s">
        <v>2459</v>
      </c>
      <c r="G375" s="252"/>
      <c r="H375" s="255">
        <v>1.9319999999999999</v>
      </c>
      <c r="I375" s="256"/>
      <c r="J375" s="252"/>
      <c r="K375" s="252"/>
      <c r="L375" s="257"/>
      <c r="M375" s="258"/>
      <c r="N375" s="259"/>
      <c r="O375" s="259"/>
      <c r="P375" s="259"/>
      <c r="Q375" s="259"/>
      <c r="R375" s="259"/>
      <c r="S375" s="259"/>
      <c r="T375" s="26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1" t="s">
        <v>174</v>
      </c>
      <c r="AU375" s="261" t="s">
        <v>87</v>
      </c>
      <c r="AV375" s="14" t="s">
        <v>87</v>
      </c>
      <c r="AW375" s="14" t="s">
        <v>34</v>
      </c>
      <c r="AX375" s="14" t="s">
        <v>78</v>
      </c>
      <c r="AY375" s="261" t="s">
        <v>165</v>
      </c>
    </row>
    <row r="376" s="13" customFormat="1">
      <c r="A376" s="13"/>
      <c r="B376" s="240"/>
      <c r="C376" s="241"/>
      <c r="D376" s="242" t="s">
        <v>174</v>
      </c>
      <c r="E376" s="243" t="s">
        <v>1</v>
      </c>
      <c r="F376" s="244" t="s">
        <v>2416</v>
      </c>
      <c r="G376" s="241"/>
      <c r="H376" s="243" t="s">
        <v>1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0" t="s">
        <v>174</v>
      </c>
      <c r="AU376" s="250" t="s">
        <v>87</v>
      </c>
      <c r="AV376" s="13" t="s">
        <v>85</v>
      </c>
      <c r="AW376" s="13" t="s">
        <v>34</v>
      </c>
      <c r="AX376" s="13" t="s">
        <v>78</v>
      </c>
      <c r="AY376" s="250" t="s">
        <v>165</v>
      </c>
    </row>
    <row r="377" s="14" customFormat="1">
      <c r="A377" s="14"/>
      <c r="B377" s="251"/>
      <c r="C377" s="252"/>
      <c r="D377" s="242" t="s">
        <v>174</v>
      </c>
      <c r="E377" s="253" t="s">
        <v>1</v>
      </c>
      <c r="F377" s="254" t="s">
        <v>2460</v>
      </c>
      <c r="G377" s="252"/>
      <c r="H377" s="255">
        <v>17.140000000000001</v>
      </c>
      <c r="I377" s="256"/>
      <c r="J377" s="252"/>
      <c r="K377" s="252"/>
      <c r="L377" s="257"/>
      <c r="M377" s="258"/>
      <c r="N377" s="259"/>
      <c r="O377" s="259"/>
      <c r="P377" s="259"/>
      <c r="Q377" s="259"/>
      <c r="R377" s="259"/>
      <c r="S377" s="259"/>
      <c r="T377" s="26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1" t="s">
        <v>174</v>
      </c>
      <c r="AU377" s="261" t="s">
        <v>87</v>
      </c>
      <c r="AV377" s="14" t="s">
        <v>87</v>
      </c>
      <c r="AW377" s="14" t="s">
        <v>34</v>
      </c>
      <c r="AX377" s="14" t="s">
        <v>78</v>
      </c>
      <c r="AY377" s="261" t="s">
        <v>165</v>
      </c>
    </row>
    <row r="378" s="14" customFormat="1">
      <c r="A378" s="14"/>
      <c r="B378" s="251"/>
      <c r="C378" s="252"/>
      <c r="D378" s="242" t="s">
        <v>174</v>
      </c>
      <c r="E378" s="253" t="s">
        <v>1</v>
      </c>
      <c r="F378" s="254" t="s">
        <v>2461</v>
      </c>
      <c r="G378" s="252"/>
      <c r="H378" s="255">
        <v>1.9950000000000001</v>
      </c>
      <c r="I378" s="256"/>
      <c r="J378" s="252"/>
      <c r="K378" s="252"/>
      <c r="L378" s="257"/>
      <c r="M378" s="258"/>
      <c r="N378" s="259"/>
      <c r="O378" s="259"/>
      <c r="P378" s="259"/>
      <c r="Q378" s="259"/>
      <c r="R378" s="259"/>
      <c r="S378" s="259"/>
      <c r="T378" s="26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1" t="s">
        <v>174</v>
      </c>
      <c r="AU378" s="261" t="s">
        <v>87</v>
      </c>
      <c r="AV378" s="14" t="s">
        <v>87</v>
      </c>
      <c r="AW378" s="14" t="s">
        <v>34</v>
      </c>
      <c r="AX378" s="14" t="s">
        <v>78</v>
      </c>
      <c r="AY378" s="261" t="s">
        <v>165</v>
      </c>
    </row>
    <row r="379" s="15" customFormat="1">
      <c r="A379" s="15"/>
      <c r="B379" s="262"/>
      <c r="C379" s="263"/>
      <c r="D379" s="242" t="s">
        <v>174</v>
      </c>
      <c r="E379" s="264" t="s">
        <v>1</v>
      </c>
      <c r="F379" s="265" t="s">
        <v>189</v>
      </c>
      <c r="G379" s="263"/>
      <c r="H379" s="266">
        <v>25.087</v>
      </c>
      <c r="I379" s="267"/>
      <c r="J379" s="263"/>
      <c r="K379" s="263"/>
      <c r="L379" s="268"/>
      <c r="M379" s="269"/>
      <c r="N379" s="270"/>
      <c r="O379" s="270"/>
      <c r="P379" s="270"/>
      <c r="Q379" s="270"/>
      <c r="R379" s="270"/>
      <c r="S379" s="270"/>
      <c r="T379" s="271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2" t="s">
        <v>174</v>
      </c>
      <c r="AU379" s="272" t="s">
        <v>87</v>
      </c>
      <c r="AV379" s="15" t="s">
        <v>172</v>
      </c>
      <c r="AW379" s="15" t="s">
        <v>34</v>
      </c>
      <c r="AX379" s="15" t="s">
        <v>85</v>
      </c>
      <c r="AY379" s="272" t="s">
        <v>165</v>
      </c>
    </row>
    <row r="380" s="2" customFormat="1" ht="44.25" customHeight="1">
      <c r="A380" s="39"/>
      <c r="B380" s="40"/>
      <c r="C380" s="227" t="s">
        <v>396</v>
      </c>
      <c r="D380" s="227" t="s">
        <v>167</v>
      </c>
      <c r="E380" s="228" t="s">
        <v>2462</v>
      </c>
      <c r="F380" s="229" t="s">
        <v>2463</v>
      </c>
      <c r="G380" s="230" t="s">
        <v>198</v>
      </c>
      <c r="H380" s="231">
        <v>3.8029999999999999</v>
      </c>
      <c r="I380" s="232"/>
      <c r="J380" s="233">
        <f>ROUND(I380*H380,2)</f>
        <v>0</v>
      </c>
      <c r="K380" s="229" t="s">
        <v>171</v>
      </c>
      <c r="L380" s="45"/>
      <c r="M380" s="234" t="s">
        <v>1</v>
      </c>
      <c r="N380" s="235" t="s">
        <v>43</v>
      </c>
      <c r="O380" s="92"/>
      <c r="P380" s="236">
        <f>O380*H380</f>
        <v>0</v>
      </c>
      <c r="Q380" s="236">
        <v>0.47325879999999998</v>
      </c>
      <c r="R380" s="236">
        <f>Q380*H380</f>
        <v>1.7998032164</v>
      </c>
      <c r="S380" s="236">
        <v>0</v>
      </c>
      <c r="T380" s="237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8" t="s">
        <v>172</v>
      </c>
      <c r="AT380" s="238" t="s">
        <v>167</v>
      </c>
      <c r="AU380" s="238" t="s">
        <v>87</v>
      </c>
      <c r="AY380" s="18" t="s">
        <v>165</v>
      </c>
      <c r="BE380" s="239">
        <f>IF(N380="základní",J380,0)</f>
        <v>0</v>
      </c>
      <c r="BF380" s="239">
        <f>IF(N380="snížená",J380,0)</f>
        <v>0</v>
      </c>
      <c r="BG380" s="239">
        <f>IF(N380="zákl. přenesená",J380,0)</f>
        <v>0</v>
      </c>
      <c r="BH380" s="239">
        <f>IF(N380="sníž. přenesená",J380,0)</f>
        <v>0</v>
      </c>
      <c r="BI380" s="239">
        <f>IF(N380="nulová",J380,0)</f>
        <v>0</v>
      </c>
      <c r="BJ380" s="18" t="s">
        <v>85</v>
      </c>
      <c r="BK380" s="239">
        <f>ROUND(I380*H380,2)</f>
        <v>0</v>
      </c>
      <c r="BL380" s="18" t="s">
        <v>172</v>
      </c>
      <c r="BM380" s="238" t="s">
        <v>2464</v>
      </c>
    </row>
    <row r="381" s="13" customFormat="1">
      <c r="A381" s="13"/>
      <c r="B381" s="240"/>
      <c r="C381" s="241"/>
      <c r="D381" s="242" t="s">
        <v>174</v>
      </c>
      <c r="E381" s="243" t="s">
        <v>1</v>
      </c>
      <c r="F381" s="244" t="s">
        <v>2321</v>
      </c>
      <c r="G381" s="241"/>
      <c r="H381" s="243" t="s">
        <v>1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0" t="s">
        <v>174</v>
      </c>
      <c r="AU381" s="250" t="s">
        <v>87</v>
      </c>
      <c r="AV381" s="13" t="s">
        <v>85</v>
      </c>
      <c r="AW381" s="13" t="s">
        <v>34</v>
      </c>
      <c r="AX381" s="13" t="s">
        <v>78</v>
      </c>
      <c r="AY381" s="250" t="s">
        <v>165</v>
      </c>
    </row>
    <row r="382" s="14" customFormat="1">
      <c r="A382" s="14"/>
      <c r="B382" s="251"/>
      <c r="C382" s="252"/>
      <c r="D382" s="242" t="s">
        <v>174</v>
      </c>
      <c r="E382" s="253" t="s">
        <v>1</v>
      </c>
      <c r="F382" s="254" t="s">
        <v>2465</v>
      </c>
      <c r="G382" s="252"/>
      <c r="H382" s="255">
        <v>3.278</v>
      </c>
      <c r="I382" s="256"/>
      <c r="J382" s="252"/>
      <c r="K382" s="252"/>
      <c r="L382" s="257"/>
      <c r="M382" s="258"/>
      <c r="N382" s="259"/>
      <c r="O382" s="259"/>
      <c r="P382" s="259"/>
      <c r="Q382" s="259"/>
      <c r="R382" s="259"/>
      <c r="S382" s="259"/>
      <c r="T382" s="26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1" t="s">
        <v>174</v>
      </c>
      <c r="AU382" s="261" t="s">
        <v>87</v>
      </c>
      <c r="AV382" s="14" t="s">
        <v>87</v>
      </c>
      <c r="AW382" s="14" t="s">
        <v>34</v>
      </c>
      <c r="AX382" s="14" t="s">
        <v>78</v>
      </c>
      <c r="AY382" s="261" t="s">
        <v>165</v>
      </c>
    </row>
    <row r="383" s="14" customFormat="1">
      <c r="A383" s="14"/>
      <c r="B383" s="251"/>
      <c r="C383" s="252"/>
      <c r="D383" s="242" t="s">
        <v>174</v>
      </c>
      <c r="E383" s="253" t="s">
        <v>1</v>
      </c>
      <c r="F383" s="254" t="s">
        <v>2466</v>
      </c>
      <c r="G383" s="252"/>
      <c r="H383" s="255">
        <v>0.52500000000000002</v>
      </c>
      <c r="I383" s="256"/>
      <c r="J383" s="252"/>
      <c r="K383" s="252"/>
      <c r="L383" s="257"/>
      <c r="M383" s="258"/>
      <c r="N383" s="259"/>
      <c r="O383" s="259"/>
      <c r="P383" s="259"/>
      <c r="Q383" s="259"/>
      <c r="R383" s="259"/>
      <c r="S383" s="259"/>
      <c r="T383" s="26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1" t="s">
        <v>174</v>
      </c>
      <c r="AU383" s="261" t="s">
        <v>87</v>
      </c>
      <c r="AV383" s="14" t="s">
        <v>87</v>
      </c>
      <c r="AW383" s="14" t="s">
        <v>34</v>
      </c>
      <c r="AX383" s="14" t="s">
        <v>78</v>
      </c>
      <c r="AY383" s="261" t="s">
        <v>165</v>
      </c>
    </row>
    <row r="384" s="15" customFormat="1">
      <c r="A384" s="15"/>
      <c r="B384" s="262"/>
      <c r="C384" s="263"/>
      <c r="D384" s="242" t="s">
        <v>174</v>
      </c>
      <c r="E384" s="264" t="s">
        <v>1</v>
      </c>
      <c r="F384" s="265" t="s">
        <v>189</v>
      </c>
      <c r="G384" s="263"/>
      <c r="H384" s="266">
        <v>3.8029999999999999</v>
      </c>
      <c r="I384" s="267"/>
      <c r="J384" s="263"/>
      <c r="K384" s="263"/>
      <c r="L384" s="268"/>
      <c r="M384" s="269"/>
      <c r="N384" s="270"/>
      <c r="O384" s="270"/>
      <c r="P384" s="270"/>
      <c r="Q384" s="270"/>
      <c r="R384" s="270"/>
      <c r="S384" s="270"/>
      <c r="T384" s="271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2" t="s">
        <v>174</v>
      </c>
      <c r="AU384" s="272" t="s">
        <v>87</v>
      </c>
      <c r="AV384" s="15" t="s">
        <v>172</v>
      </c>
      <c r="AW384" s="15" t="s">
        <v>34</v>
      </c>
      <c r="AX384" s="15" t="s">
        <v>85</v>
      </c>
      <c r="AY384" s="272" t="s">
        <v>165</v>
      </c>
    </row>
    <row r="385" s="2" customFormat="1" ht="44.25" customHeight="1">
      <c r="A385" s="39"/>
      <c r="B385" s="40"/>
      <c r="C385" s="227" t="s">
        <v>408</v>
      </c>
      <c r="D385" s="227" t="s">
        <v>167</v>
      </c>
      <c r="E385" s="228" t="s">
        <v>2467</v>
      </c>
      <c r="F385" s="229" t="s">
        <v>2468</v>
      </c>
      <c r="G385" s="230" t="s">
        <v>198</v>
      </c>
      <c r="H385" s="231">
        <v>6.8920000000000003</v>
      </c>
      <c r="I385" s="232"/>
      <c r="J385" s="233">
        <f>ROUND(I385*H385,2)</f>
        <v>0</v>
      </c>
      <c r="K385" s="229" t="s">
        <v>171</v>
      </c>
      <c r="L385" s="45"/>
      <c r="M385" s="234" t="s">
        <v>1</v>
      </c>
      <c r="N385" s="235" t="s">
        <v>43</v>
      </c>
      <c r="O385" s="92"/>
      <c r="P385" s="236">
        <f>O385*H385</f>
        <v>0</v>
      </c>
      <c r="Q385" s="236">
        <v>0.51808940000000003</v>
      </c>
      <c r="R385" s="236">
        <f>Q385*H385</f>
        <v>3.5706721448000005</v>
      </c>
      <c r="S385" s="236">
        <v>0</v>
      </c>
      <c r="T385" s="237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8" t="s">
        <v>172</v>
      </c>
      <c r="AT385" s="238" t="s">
        <v>167</v>
      </c>
      <c r="AU385" s="238" t="s">
        <v>87</v>
      </c>
      <c r="AY385" s="18" t="s">
        <v>165</v>
      </c>
      <c r="BE385" s="239">
        <f>IF(N385="základní",J385,0)</f>
        <v>0</v>
      </c>
      <c r="BF385" s="239">
        <f>IF(N385="snížená",J385,0)</f>
        <v>0</v>
      </c>
      <c r="BG385" s="239">
        <f>IF(N385="zákl. přenesená",J385,0)</f>
        <v>0</v>
      </c>
      <c r="BH385" s="239">
        <f>IF(N385="sníž. přenesená",J385,0)</f>
        <v>0</v>
      </c>
      <c r="BI385" s="239">
        <f>IF(N385="nulová",J385,0)</f>
        <v>0</v>
      </c>
      <c r="BJ385" s="18" t="s">
        <v>85</v>
      </c>
      <c r="BK385" s="239">
        <f>ROUND(I385*H385,2)</f>
        <v>0</v>
      </c>
      <c r="BL385" s="18" t="s">
        <v>172</v>
      </c>
      <c r="BM385" s="238" t="s">
        <v>2469</v>
      </c>
    </row>
    <row r="386" s="13" customFormat="1">
      <c r="A386" s="13"/>
      <c r="B386" s="240"/>
      <c r="C386" s="241"/>
      <c r="D386" s="242" t="s">
        <v>174</v>
      </c>
      <c r="E386" s="243" t="s">
        <v>1</v>
      </c>
      <c r="F386" s="244" t="s">
        <v>2416</v>
      </c>
      <c r="G386" s="241"/>
      <c r="H386" s="243" t="s">
        <v>1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0" t="s">
        <v>174</v>
      </c>
      <c r="AU386" s="250" t="s">
        <v>87</v>
      </c>
      <c r="AV386" s="13" t="s">
        <v>85</v>
      </c>
      <c r="AW386" s="13" t="s">
        <v>34</v>
      </c>
      <c r="AX386" s="13" t="s">
        <v>78</v>
      </c>
      <c r="AY386" s="250" t="s">
        <v>165</v>
      </c>
    </row>
    <row r="387" s="14" customFormat="1">
      <c r="A387" s="14"/>
      <c r="B387" s="251"/>
      <c r="C387" s="252"/>
      <c r="D387" s="242" t="s">
        <v>174</v>
      </c>
      <c r="E387" s="253" t="s">
        <v>1</v>
      </c>
      <c r="F387" s="254" t="s">
        <v>2470</v>
      </c>
      <c r="G387" s="252"/>
      <c r="H387" s="255">
        <v>6.8920000000000003</v>
      </c>
      <c r="I387" s="256"/>
      <c r="J387" s="252"/>
      <c r="K387" s="252"/>
      <c r="L387" s="257"/>
      <c r="M387" s="258"/>
      <c r="N387" s="259"/>
      <c r="O387" s="259"/>
      <c r="P387" s="259"/>
      <c r="Q387" s="259"/>
      <c r="R387" s="259"/>
      <c r="S387" s="259"/>
      <c r="T387" s="26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1" t="s">
        <v>174</v>
      </c>
      <c r="AU387" s="261" t="s">
        <v>87</v>
      </c>
      <c r="AV387" s="14" t="s">
        <v>87</v>
      </c>
      <c r="AW387" s="14" t="s">
        <v>34</v>
      </c>
      <c r="AX387" s="14" t="s">
        <v>85</v>
      </c>
      <c r="AY387" s="261" t="s">
        <v>165</v>
      </c>
    </row>
    <row r="388" s="2" customFormat="1" ht="55.5" customHeight="1">
      <c r="A388" s="39"/>
      <c r="B388" s="40"/>
      <c r="C388" s="227" t="s">
        <v>421</v>
      </c>
      <c r="D388" s="227" t="s">
        <v>167</v>
      </c>
      <c r="E388" s="228" t="s">
        <v>2471</v>
      </c>
      <c r="F388" s="229" t="s">
        <v>2472</v>
      </c>
      <c r="G388" s="230" t="s">
        <v>702</v>
      </c>
      <c r="H388" s="231">
        <v>0.5</v>
      </c>
      <c r="I388" s="232"/>
      <c r="J388" s="233">
        <f>ROUND(I388*H388,2)</f>
        <v>0</v>
      </c>
      <c r="K388" s="229" t="s">
        <v>171</v>
      </c>
      <c r="L388" s="45"/>
      <c r="M388" s="234" t="s">
        <v>1</v>
      </c>
      <c r="N388" s="235" t="s">
        <v>43</v>
      </c>
      <c r="O388" s="92"/>
      <c r="P388" s="236">
        <f>O388*H388</f>
        <v>0</v>
      </c>
      <c r="Q388" s="236">
        <v>1.05940312</v>
      </c>
      <c r="R388" s="236">
        <f>Q388*H388</f>
        <v>0.52970156000000002</v>
      </c>
      <c r="S388" s="236">
        <v>0</v>
      </c>
      <c r="T388" s="237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8" t="s">
        <v>172</v>
      </c>
      <c r="AT388" s="238" t="s">
        <v>167</v>
      </c>
      <c r="AU388" s="238" t="s">
        <v>87</v>
      </c>
      <c r="AY388" s="18" t="s">
        <v>165</v>
      </c>
      <c r="BE388" s="239">
        <f>IF(N388="základní",J388,0)</f>
        <v>0</v>
      </c>
      <c r="BF388" s="239">
        <f>IF(N388="snížená",J388,0)</f>
        <v>0</v>
      </c>
      <c r="BG388" s="239">
        <f>IF(N388="zákl. přenesená",J388,0)</f>
        <v>0</v>
      </c>
      <c r="BH388" s="239">
        <f>IF(N388="sníž. přenesená",J388,0)</f>
        <v>0</v>
      </c>
      <c r="BI388" s="239">
        <f>IF(N388="nulová",J388,0)</f>
        <v>0</v>
      </c>
      <c r="BJ388" s="18" t="s">
        <v>85</v>
      </c>
      <c r="BK388" s="239">
        <f>ROUND(I388*H388,2)</f>
        <v>0</v>
      </c>
      <c r="BL388" s="18" t="s">
        <v>172</v>
      </c>
      <c r="BM388" s="238" t="s">
        <v>2473</v>
      </c>
    </row>
    <row r="389" s="13" customFormat="1">
      <c r="A389" s="13"/>
      <c r="B389" s="240"/>
      <c r="C389" s="241"/>
      <c r="D389" s="242" t="s">
        <v>174</v>
      </c>
      <c r="E389" s="243" t="s">
        <v>1</v>
      </c>
      <c r="F389" s="244" t="s">
        <v>2474</v>
      </c>
      <c r="G389" s="241"/>
      <c r="H389" s="243" t="s">
        <v>1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0" t="s">
        <v>174</v>
      </c>
      <c r="AU389" s="250" t="s">
        <v>87</v>
      </c>
      <c r="AV389" s="13" t="s">
        <v>85</v>
      </c>
      <c r="AW389" s="13" t="s">
        <v>34</v>
      </c>
      <c r="AX389" s="13" t="s">
        <v>78</v>
      </c>
      <c r="AY389" s="250" t="s">
        <v>165</v>
      </c>
    </row>
    <row r="390" s="14" customFormat="1">
      <c r="A390" s="14"/>
      <c r="B390" s="251"/>
      <c r="C390" s="252"/>
      <c r="D390" s="242" t="s">
        <v>174</v>
      </c>
      <c r="E390" s="253" t="s">
        <v>1</v>
      </c>
      <c r="F390" s="254" t="s">
        <v>2475</v>
      </c>
      <c r="G390" s="252"/>
      <c r="H390" s="255">
        <v>0.056000000000000001</v>
      </c>
      <c r="I390" s="256"/>
      <c r="J390" s="252"/>
      <c r="K390" s="252"/>
      <c r="L390" s="257"/>
      <c r="M390" s="258"/>
      <c r="N390" s="259"/>
      <c r="O390" s="259"/>
      <c r="P390" s="259"/>
      <c r="Q390" s="259"/>
      <c r="R390" s="259"/>
      <c r="S390" s="259"/>
      <c r="T390" s="26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1" t="s">
        <v>174</v>
      </c>
      <c r="AU390" s="261" t="s">
        <v>87</v>
      </c>
      <c r="AV390" s="14" t="s">
        <v>87</v>
      </c>
      <c r="AW390" s="14" t="s">
        <v>34</v>
      </c>
      <c r="AX390" s="14" t="s">
        <v>78</v>
      </c>
      <c r="AY390" s="261" t="s">
        <v>165</v>
      </c>
    </row>
    <row r="391" s="14" customFormat="1">
      <c r="A391" s="14"/>
      <c r="B391" s="251"/>
      <c r="C391" s="252"/>
      <c r="D391" s="242" t="s">
        <v>174</v>
      </c>
      <c r="E391" s="253" t="s">
        <v>1</v>
      </c>
      <c r="F391" s="254" t="s">
        <v>2476</v>
      </c>
      <c r="G391" s="252"/>
      <c r="H391" s="255">
        <v>0.027</v>
      </c>
      <c r="I391" s="256"/>
      <c r="J391" s="252"/>
      <c r="K391" s="252"/>
      <c r="L391" s="257"/>
      <c r="M391" s="258"/>
      <c r="N391" s="259"/>
      <c r="O391" s="259"/>
      <c r="P391" s="259"/>
      <c r="Q391" s="259"/>
      <c r="R391" s="259"/>
      <c r="S391" s="259"/>
      <c r="T391" s="26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1" t="s">
        <v>174</v>
      </c>
      <c r="AU391" s="261" t="s">
        <v>87</v>
      </c>
      <c r="AV391" s="14" t="s">
        <v>87</v>
      </c>
      <c r="AW391" s="14" t="s">
        <v>34</v>
      </c>
      <c r="AX391" s="14" t="s">
        <v>78</v>
      </c>
      <c r="AY391" s="261" t="s">
        <v>165</v>
      </c>
    </row>
    <row r="392" s="13" customFormat="1">
      <c r="A392" s="13"/>
      <c r="B392" s="240"/>
      <c r="C392" s="241"/>
      <c r="D392" s="242" t="s">
        <v>174</v>
      </c>
      <c r="E392" s="243" t="s">
        <v>1</v>
      </c>
      <c r="F392" s="244" t="s">
        <v>2477</v>
      </c>
      <c r="G392" s="241"/>
      <c r="H392" s="243" t="s">
        <v>1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0" t="s">
        <v>174</v>
      </c>
      <c r="AU392" s="250" t="s">
        <v>87</v>
      </c>
      <c r="AV392" s="13" t="s">
        <v>85</v>
      </c>
      <c r="AW392" s="13" t="s">
        <v>34</v>
      </c>
      <c r="AX392" s="13" t="s">
        <v>78</v>
      </c>
      <c r="AY392" s="250" t="s">
        <v>165</v>
      </c>
    </row>
    <row r="393" s="14" customFormat="1">
      <c r="A393" s="14"/>
      <c r="B393" s="251"/>
      <c r="C393" s="252"/>
      <c r="D393" s="242" t="s">
        <v>174</v>
      </c>
      <c r="E393" s="253" t="s">
        <v>1</v>
      </c>
      <c r="F393" s="254" t="s">
        <v>2478</v>
      </c>
      <c r="G393" s="252"/>
      <c r="H393" s="255">
        <v>0.045999999999999999</v>
      </c>
      <c r="I393" s="256"/>
      <c r="J393" s="252"/>
      <c r="K393" s="252"/>
      <c r="L393" s="257"/>
      <c r="M393" s="258"/>
      <c r="N393" s="259"/>
      <c r="O393" s="259"/>
      <c r="P393" s="259"/>
      <c r="Q393" s="259"/>
      <c r="R393" s="259"/>
      <c r="S393" s="259"/>
      <c r="T393" s="26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1" t="s">
        <v>174</v>
      </c>
      <c r="AU393" s="261" t="s">
        <v>87</v>
      </c>
      <c r="AV393" s="14" t="s">
        <v>87</v>
      </c>
      <c r="AW393" s="14" t="s">
        <v>34</v>
      </c>
      <c r="AX393" s="14" t="s">
        <v>78</v>
      </c>
      <c r="AY393" s="261" t="s">
        <v>165</v>
      </c>
    </row>
    <row r="394" s="14" customFormat="1">
      <c r="A394" s="14"/>
      <c r="B394" s="251"/>
      <c r="C394" s="252"/>
      <c r="D394" s="242" t="s">
        <v>174</v>
      </c>
      <c r="E394" s="253" t="s">
        <v>1</v>
      </c>
      <c r="F394" s="254" t="s">
        <v>2479</v>
      </c>
      <c r="G394" s="252"/>
      <c r="H394" s="255">
        <v>0.0070000000000000001</v>
      </c>
      <c r="I394" s="256"/>
      <c r="J394" s="252"/>
      <c r="K394" s="252"/>
      <c r="L394" s="257"/>
      <c r="M394" s="258"/>
      <c r="N394" s="259"/>
      <c r="O394" s="259"/>
      <c r="P394" s="259"/>
      <c r="Q394" s="259"/>
      <c r="R394" s="259"/>
      <c r="S394" s="259"/>
      <c r="T394" s="26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1" t="s">
        <v>174</v>
      </c>
      <c r="AU394" s="261" t="s">
        <v>87</v>
      </c>
      <c r="AV394" s="14" t="s">
        <v>87</v>
      </c>
      <c r="AW394" s="14" t="s">
        <v>34</v>
      </c>
      <c r="AX394" s="14" t="s">
        <v>78</v>
      </c>
      <c r="AY394" s="261" t="s">
        <v>165</v>
      </c>
    </row>
    <row r="395" s="13" customFormat="1">
      <c r="A395" s="13"/>
      <c r="B395" s="240"/>
      <c r="C395" s="241"/>
      <c r="D395" s="242" t="s">
        <v>174</v>
      </c>
      <c r="E395" s="243" t="s">
        <v>1</v>
      </c>
      <c r="F395" s="244" t="s">
        <v>2416</v>
      </c>
      <c r="G395" s="241"/>
      <c r="H395" s="243" t="s">
        <v>1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0" t="s">
        <v>174</v>
      </c>
      <c r="AU395" s="250" t="s">
        <v>87</v>
      </c>
      <c r="AV395" s="13" t="s">
        <v>85</v>
      </c>
      <c r="AW395" s="13" t="s">
        <v>34</v>
      </c>
      <c r="AX395" s="13" t="s">
        <v>78</v>
      </c>
      <c r="AY395" s="250" t="s">
        <v>165</v>
      </c>
    </row>
    <row r="396" s="14" customFormat="1">
      <c r="A396" s="14"/>
      <c r="B396" s="251"/>
      <c r="C396" s="252"/>
      <c r="D396" s="242" t="s">
        <v>174</v>
      </c>
      <c r="E396" s="253" t="s">
        <v>1</v>
      </c>
      <c r="F396" s="254" t="s">
        <v>2480</v>
      </c>
      <c r="G396" s="252"/>
      <c r="H396" s="255">
        <v>0.096000000000000002</v>
      </c>
      <c r="I396" s="256"/>
      <c r="J396" s="252"/>
      <c r="K396" s="252"/>
      <c r="L396" s="257"/>
      <c r="M396" s="258"/>
      <c r="N396" s="259"/>
      <c r="O396" s="259"/>
      <c r="P396" s="259"/>
      <c r="Q396" s="259"/>
      <c r="R396" s="259"/>
      <c r="S396" s="259"/>
      <c r="T396" s="260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1" t="s">
        <v>174</v>
      </c>
      <c r="AU396" s="261" t="s">
        <v>87</v>
      </c>
      <c r="AV396" s="14" t="s">
        <v>87</v>
      </c>
      <c r="AW396" s="14" t="s">
        <v>34</v>
      </c>
      <c r="AX396" s="14" t="s">
        <v>78</v>
      </c>
      <c r="AY396" s="261" t="s">
        <v>165</v>
      </c>
    </row>
    <row r="397" s="13" customFormat="1">
      <c r="A397" s="13"/>
      <c r="B397" s="240"/>
      <c r="C397" s="241"/>
      <c r="D397" s="242" t="s">
        <v>174</v>
      </c>
      <c r="E397" s="243" t="s">
        <v>1</v>
      </c>
      <c r="F397" s="244" t="s">
        <v>2416</v>
      </c>
      <c r="G397" s="241"/>
      <c r="H397" s="243" t="s">
        <v>1</v>
      </c>
      <c r="I397" s="245"/>
      <c r="J397" s="241"/>
      <c r="K397" s="241"/>
      <c r="L397" s="246"/>
      <c r="M397" s="247"/>
      <c r="N397" s="248"/>
      <c r="O397" s="248"/>
      <c r="P397" s="248"/>
      <c r="Q397" s="248"/>
      <c r="R397" s="248"/>
      <c r="S397" s="248"/>
      <c r="T397" s="24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0" t="s">
        <v>174</v>
      </c>
      <c r="AU397" s="250" t="s">
        <v>87</v>
      </c>
      <c r="AV397" s="13" t="s">
        <v>85</v>
      </c>
      <c r="AW397" s="13" t="s">
        <v>34</v>
      </c>
      <c r="AX397" s="13" t="s">
        <v>78</v>
      </c>
      <c r="AY397" s="250" t="s">
        <v>165</v>
      </c>
    </row>
    <row r="398" s="14" customFormat="1">
      <c r="A398" s="14"/>
      <c r="B398" s="251"/>
      <c r="C398" s="252"/>
      <c r="D398" s="242" t="s">
        <v>174</v>
      </c>
      <c r="E398" s="253" t="s">
        <v>1</v>
      </c>
      <c r="F398" s="254" t="s">
        <v>2481</v>
      </c>
      <c r="G398" s="252"/>
      <c r="H398" s="255">
        <v>0.23999999999999999</v>
      </c>
      <c r="I398" s="256"/>
      <c r="J398" s="252"/>
      <c r="K398" s="252"/>
      <c r="L398" s="257"/>
      <c r="M398" s="258"/>
      <c r="N398" s="259"/>
      <c r="O398" s="259"/>
      <c r="P398" s="259"/>
      <c r="Q398" s="259"/>
      <c r="R398" s="259"/>
      <c r="S398" s="259"/>
      <c r="T398" s="260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1" t="s">
        <v>174</v>
      </c>
      <c r="AU398" s="261" t="s">
        <v>87</v>
      </c>
      <c r="AV398" s="14" t="s">
        <v>87</v>
      </c>
      <c r="AW398" s="14" t="s">
        <v>34</v>
      </c>
      <c r="AX398" s="14" t="s">
        <v>78</v>
      </c>
      <c r="AY398" s="261" t="s">
        <v>165</v>
      </c>
    </row>
    <row r="399" s="14" customFormat="1">
      <c r="A399" s="14"/>
      <c r="B399" s="251"/>
      <c r="C399" s="252"/>
      <c r="D399" s="242" t="s">
        <v>174</v>
      </c>
      <c r="E399" s="253" t="s">
        <v>1</v>
      </c>
      <c r="F399" s="254" t="s">
        <v>2482</v>
      </c>
      <c r="G399" s="252"/>
      <c r="H399" s="255">
        <v>0.028000000000000001</v>
      </c>
      <c r="I399" s="256"/>
      <c r="J399" s="252"/>
      <c r="K399" s="252"/>
      <c r="L399" s="257"/>
      <c r="M399" s="258"/>
      <c r="N399" s="259"/>
      <c r="O399" s="259"/>
      <c r="P399" s="259"/>
      <c r="Q399" s="259"/>
      <c r="R399" s="259"/>
      <c r="S399" s="259"/>
      <c r="T399" s="26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1" t="s">
        <v>174</v>
      </c>
      <c r="AU399" s="261" t="s">
        <v>87</v>
      </c>
      <c r="AV399" s="14" t="s">
        <v>87</v>
      </c>
      <c r="AW399" s="14" t="s">
        <v>34</v>
      </c>
      <c r="AX399" s="14" t="s">
        <v>78</v>
      </c>
      <c r="AY399" s="261" t="s">
        <v>165</v>
      </c>
    </row>
    <row r="400" s="15" customFormat="1">
      <c r="A400" s="15"/>
      <c r="B400" s="262"/>
      <c r="C400" s="263"/>
      <c r="D400" s="242" t="s">
        <v>174</v>
      </c>
      <c r="E400" s="264" t="s">
        <v>1</v>
      </c>
      <c r="F400" s="265" t="s">
        <v>189</v>
      </c>
      <c r="G400" s="263"/>
      <c r="H400" s="266">
        <v>0.5</v>
      </c>
      <c r="I400" s="267"/>
      <c r="J400" s="263"/>
      <c r="K400" s="263"/>
      <c r="L400" s="268"/>
      <c r="M400" s="269"/>
      <c r="N400" s="270"/>
      <c r="O400" s="270"/>
      <c r="P400" s="270"/>
      <c r="Q400" s="270"/>
      <c r="R400" s="270"/>
      <c r="S400" s="270"/>
      <c r="T400" s="271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2" t="s">
        <v>174</v>
      </c>
      <c r="AU400" s="272" t="s">
        <v>87</v>
      </c>
      <c r="AV400" s="15" t="s">
        <v>172</v>
      </c>
      <c r="AW400" s="15" t="s">
        <v>34</v>
      </c>
      <c r="AX400" s="15" t="s">
        <v>85</v>
      </c>
      <c r="AY400" s="272" t="s">
        <v>165</v>
      </c>
    </row>
    <row r="401" s="12" customFormat="1" ht="22.8" customHeight="1">
      <c r="A401" s="12"/>
      <c r="B401" s="211"/>
      <c r="C401" s="212"/>
      <c r="D401" s="213" t="s">
        <v>77</v>
      </c>
      <c r="E401" s="225" t="s">
        <v>195</v>
      </c>
      <c r="F401" s="225" t="s">
        <v>1294</v>
      </c>
      <c r="G401" s="212"/>
      <c r="H401" s="212"/>
      <c r="I401" s="215"/>
      <c r="J401" s="226">
        <f>BK401</f>
        <v>0</v>
      </c>
      <c r="K401" s="212"/>
      <c r="L401" s="217"/>
      <c r="M401" s="218"/>
      <c r="N401" s="219"/>
      <c r="O401" s="219"/>
      <c r="P401" s="220">
        <f>SUM(P402:P409)</f>
        <v>0</v>
      </c>
      <c r="Q401" s="219"/>
      <c r="R401" s="220">
        <f>SUM(R402:R409)</f>
        <v>6.1147660000000004</v>
      </c>
      <c r="S401" s="219"/>
      <c r="T401" s="221">
        <f>SUM(T402:T409)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22" t="s">
        <v>85</v>
      </c>
      <c r="AT401" s="223" t="s">
        <v>77</v>
      </c>
      <c r="AU401" s="223" t="s">
        <v>85</v>
      </c>
      <c r="AY401" s="222" t="s">
        <v>165</v>
      </c>
      <c r="BK401" s="224">
        <f>SUM(BK402:BK409)</f>
        <v>0</v>
      </c>
    </row>
    <row r="402" s="2" customFormat="1" ht="33" customHeight="1">
      <c r="A402" s="39"/>
      <c r="B402" s="40"/>
      <c r="C402" s="227" t="s">
        <v>426</v>
      </c>
      <c r="D402" s="227" t="s">
        <v>167</v>
      </c>
      <c r="E402" s="228" t="s">
        <v>2483</v>
      </c>
      <c r="F402" s="229" t="s">
        <v>2484</v>
      </c>
      <c r="G402" s="230" t="s">
        <v>170</v>
      </c>
      <c r="H402" s="231">
        <v>3.3460000000000001</v>
      </c>
      <c r="I402" s="232"/>
      <c r="J402" s="233">
        <f>ROUND(I402*H402,2)</f>
        <v>0</v>
      </c>
      <c r="K402" s="229" t="s">
        <v>171</v>
      </c>
      <c r="L402" s="45"/>
      <c r="M402" s="234" t="s">
        <v>1</v>
      </c>
      <c r="N402" s="235" t="s">
        <v>43</v>
      </c>
      <c r="O402" s="92"/>
      <c r="P402" s="236">
        <f>O402*H402</f>
        <v>0</v>
      </c>
      <c r="Q402" s="236">
        <v>1.6379999999999999</v>
      </c>
      <c r="R402" s="236">
        <f>Q402*H402</f>
        <v>5.4807480000000002</v>
      </c>
      <c r="S402" s="236">
        <v>0</v>
      </c>
      <c r="T402" s="23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8" t="s">
        <v>172</v>
      </c>
      <c r="AT402" s="238" t="s">
        <v>167</v>
      </c>
      <c r="AU402" s="238" t="s">
        <v>87</v>
      </c>
      <c r="AY402" s="18" t="s">
        <v>165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8" t="s">
        <v>85</v>
      </c>
      <c r="BK402" s="239">
        <f>ROUND(I402*H402,2)</f>
        <v>0</v>
      </c>
      <c r="BL402" s="18" t="s">
        <v>172</v>
      </c>
      <c r="BM402" s="238" t="s">
        <v>2485</v>
      </c>
    </row>
    <row r="403" s="13" customFormat="1">
      <c r="A403" s="13"/>
      <c r="B403" s="240"/>
      <c r="C403" s="241"/>
      <c r="D403" s="242" t="s">
        <v>174</v>
      </c>
      <c r="E403" s="243" t="s">
        <v>1</v>
      </c>
      <c r="F403" s="244" t="s">
        <v>2321</v>
      </c>
      <c r="G403" s="241"/>
      <c r="H403" s="243" t="s">
        <v>1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0" t="s">
        <v>174</v>
      </c>
      <c r="AU403" s="250" t="s">
        <v>87</v>
      </c>
      <c r="AV403" s="13" t="s">
        <v>85</v>
      </c>
      <c r="AW403" s="13" t="s">
        <v>34</v>
      </c>
      <c r="AX403" s="13" t="s">
        <v>78</v>
      </c>
      <c r="AY403" s="250" t="s">
        <v>165</v>
      </c>
    </row>
    <row r="404" s="14" customFormat="1">
      <c r="A404" s="14"/>
      <c r="B404" s="251"/>
      <c r="C404" s="252"/>
      <c r="D404" s="242" t="s">
        <v>174</v>
      </c>
      <c r="E404" s="253" t="s">
        <v>1</v>
      </c>
      <c r="F404" s="254" t="s">
        <v>2486</v>
      </c>
      <c r="G404" s="252"/>
      <c r="H404" s="255">
        <v>2.3530000000000002</v>
      </c>
      <c r="I404" s="256"/>
      <c r="J404" s="252"/>
      <c r="K404" s="252"/>
      <c r="L404" s="257"/>
      <c r="M404" s="258"/>
      <c r="N404" s="259"/>
      <c r="O404" s="259"/>
      <c r="P404" s="259"/>
      <c r="Q404" s="259"/>
      <c r="R404" s="259"/>
      <c r="S404" s="259"/>
      <c r="T404" s="26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1" t="s">
        <v>174</v>
      </c>
      <c r="AU404" s="261" t="s">
        <v>87</v>
      </c>
      <c r="AV404" s="14" t="s">
        <v>87</v>
      </c>
      <c r="AW404" s="14" t="s">
        <v>34</v>
      </c>
      <c r="AX404" s="14" t="s">
        <v>78</v>
      </c>
      <c r="AY404" s="261" t="s">
        <v>165</v>
      </c>
    </row>
    <row r="405" s="14" customFormat="1">
      <c r="A405" s="14"/>
      <c r="B405" s="251"/>
      <c r="C405" s="252"/>
      <c r="D405" s="242" t="s">
        <v>174</v>
      </c>
      <c r="E405" s="253" t="s">
        <v>1</v>
      </c>
      <c r="F405" s="254" t="s">
        <v>2487</v>
      </c>
      <c r="G405" s="252"/>
      <c r="H405" s="255">
        <v>0.99299999999999999</v>
      </c>
      <c r="I405" s="256"/>
      <c r="J405" s="252"/>
      <c r="K405" s="252"/>
      <c r="L405" s="257"/>
      <c r="M405" s="258"/>
      <c r="N405" s="259"/>
      <c r="O405" s="259"/>
      <c r="P405" s="259"/>
      <c r="Q405" s="259"/>
      <c r="R405" s="259"/>
      <c r="S405" s="259"/>
      <c r="T405" s="26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1" t="s">
        <v>174</v>
      </c>
      <c r="AU405" s="261" t="s">
        <v>87</v>
      </c>
      <c r="AV405" s="14" t="s">
        <v>87</v>
      </c>
      <c r="AW405" s="14" t="s">
        <v>34</v>
      </c>
      <c r="AX405" s="14" t="s">
        <v>78</v>
      </c>
      <c r="AY405" s="261" t="s">
        <v>165</v>
      </c>
    </row>
    <row r="406" s="15" customFormat="1">
      <c r="A406" s="15"/>
      <c r="B406" s="262"/>
      <c r="C406" s="263"/>
      <c r="D406" s="242" t="s">
        <v>174</v>
      </c>
      <c r="E406" s="264" t="s">
        <v>1</v>
      </c>
      <c r="F406" s="265" t="s">
        <v>189</v>
      </c>
      <c r="G406" s="263"/>
      <c r="H406" s="266">
        <v>3.3460000000000001</v>
      </c>
      <c r="I406" s="267"/>
      <c r="J406" s="263"/>
      <c r="K406" s="263"/>
      <c r="L406" s="268"/>
      <c r="M406" s="269"/>
      <c r="N406" s="270"/>
      <c r="O406" s="270"/>
      <c r="P406" s="270"/>
      <c r="Q406" s="270"/>
      <c r="R406" s="270"/>
      <c r="S406" s="270"/>
      <c r="T406" s="271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2" t="s">
        <v>174</v>
      </c>
      <c r="AU406" s="272" t="s">
        <v>87</v>
      </c>
      <c r="AV406" s="15" t="s">
        <v>172</v>
      </c>
      <c r="AW406" s="15" t="s">
        <v>34</v>
      </c>
      <c r="AX406" s="15" t="s">
        <v>85</v>
      </c>
      <c r="AY406" s="272" t="s">
        <v>165</v>
      </c>
    </row>
    <row r="407" s="2" customFormat="1" ht="49.05" customHeight="1">
      <c r="A407" s="39"/>
      <c r="B407" s="40"/>
      <c r="C407" s="227" t="s">
        <v>444</v>
      </c>
      <c r="D407" s="227" t="s">
        <v>167</v>
      </c>
      <c r="E407" s="228" t="s">
        <v>2488</v>
      </c>
      <c r="F407" s="229" t="s">
        <v>2489</v>
      </c>
      <c r="G407" s="230" t="s">
        <v>385</v>
      </c>
      <c r="H407" s="231">
        <v>27.565999999999999</v>
      </c>
      <c r="I407" s="232"/>
      <c r="J407" s="233">
        <f>ROUND(I407*H407,2)</f>
        <v>0</v>
      </c>
      <c r="K407" s="229" t="s">
        <v>171</v>
      </c>
      <c r="L407" s="45"/>
      <c r="M407" s="234" t="s">
        <v>1</v>
      </c>
      <c r="N407" s="235" t="s">
        <v>43</v>
      </c>
      <c r="O407" s="92"/>
      <c r="P407" s="236">
        <f>O407*H407</f>
        <v>0</v>
      </c>
      <c r="Q407" s="236">
        <v>0.023</v>
      </c>
      <c r="R407" s="236">
        <f>Q407*H407</f>
        <v>0.63401799999999997</v>
      </c>
      <c r="S407" s="236">
        <v>0</v>
      </c>
      <c r="T407" s="237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8" t="s">
        <v>172</v>
      </c>
      <c r="AT407" s="238" t="s">
        <v>167</v>
      </c>
      <c r="AU407" s="238" t="s">
        <v>87</v>
      </c>
      <c r="AY407" s="18" t="s">
        <v>165</v>
      </c>
      <c r="BE407" s="239">
        <f>IF(N407="základní",J407,0)</f>
        <v>0</v>
      </c>
      <c r="BF407" s="239">
        <f>IF(N407="snížená",J407,0)</f>
        <v>0</v>
      </c>
      <c r="BG407" s="239">
        <f>IF(N407="zákl. přenesená",J407,0)</f>
        <v>0</v>
      </c>
      <c r="BH407" s="239">
        <f>IF(N407="sníž. přenesená",J407,0)</f>
        <v>0</v>
      </c>
      <c r="BI407" s="239">
        <f>IF(N407="nulová",J407,0)</f>
        <v>0</v>
      </c>
      <c r="BJ407" s="18" t="s">
        <v>85</v>
      </c>
      <c r="BK407" s="239">
        <f>ROUND(I407*H407,2)</f>
        <v>0</v>
      </c>
      <c r="BL407" s="18" t="s">
        <v>172</v>
      </c>
      <c r="BM407" s="238" t="s">
        <v>2490</v>
      </c>
    </row>
    <row r="408" s="13" customFormat="1">
      <c r="A408" s="13"/>
      <c r="B408" s="240"/>
      <c r="C408" s="241"/>
      <c r="D408" s="242" t="s">
        <v>174</v>
      </c>
      <c r="E408" s="243" t="s">
        <v>1</v>
      </c>
      <c r="F408" s="244" t="s">
        <v>2491</v>
      </c>
      <c r="G408" s="241"/>
      <c r="H408" s="243" t="s">
        <v>1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0" t="s">
        <v>174</v>
      </c>
      <c r="AU408" s="250" t="s">
        <v>87</v>
      </c>
      <c r="AV408" s="13" t="s">
        <v>85</v>
      </c>
      <c r="AW408" s="13" t="s">
        <v>34</v>
      </c>
      <c r="AX408" s="13" t="s">
        <v>78</v>
      </c>
      <c r="AY408" s="250" t="s">
        <v>165</v>
      </c>
    </row>
    <row r="409" s="14" customFormat="1">
      <c r="A409" s="14"/>
      <c r="B409" s="251"/>
      <c r="C409" s="252"/>
      <c r="D409" s="242" t="s">
        <v>174</v>
      </c>
      <c r="E409" s="253" t="s">
        <v>1</v>
      </c>
      <c r="F409" s="254" t="s">
        <v>2492</v>
      </c>
      <c r="G409" s="252"/>
      <c r="H409" s="255">
        <v>27.565999999999999</v>
      </c>
      <c r="I409" s="256"/>
      <c r="J409" s="252"/>
      <c r="K409" s="252"/>
      <c r="L409" s="257"/>
      <c r="M409" s="258"/>
      <c r="N409" s="259"/>
      <c r="O409" s="259"/>
      <c r="P409" s="259"/>
      <c r="Q409" s="259"/>
      <c r="R409" s="259"/>
      <c r="S409" s="259"/>
      <c r="T409" s="260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1" t="s">
        <v>174</v>
      </c>
      <c r="AU409" s="261" t="s">
        <v>87</v>
      </c>
      <c r="AV409" s="14" t="s">
        <v>87</v>
      </c>
      <c r="AW409" s="14" t="s">
        <v>34</v>
      </c>
      <c r="AX409" s="14" t="s">
        <v>85</v>
      </c>
      <c r="AY409" s="261" t="s">
        <v>165</v>
      </c>
    </row>
    <row r="410" s="12" customFormat="1" ht="22.8" customHeight="1">
      <c r="A410" s="12"/>
      <c r="B410" s="211"/>
      <c r="C410" s="212"/>
      <c r="D410" s="213" t="s">
        <v>77</v>
      </c>
      <c r="E410" s="225" t="s">
        <v>172</v>
      </c>
      <c r="F410" s="225" t="s">
        <v>1298</v>
      </c>
      <c r="G410" s="212"/>
      <c r="H410" s="212"/>
      <c r="I410" s="215"/>
      <c r="J410" s="226">
        <f>BK410</f>
        <v>0</v>
      </c>
      <c r="K410" s="212"/>
      <c r="L410" s="217"/>
      <c r="M410" s="218"/>
      <c r="N410" s="219"/>
      <c r="O410" s="219"/>
      <c r="P410" s="220">
        <f>SUM(P411:P490)</f>
        <v>0</v>
      </c>
      <c r="Q410" s="219"/>
      <c r="R410" s="220">
        <f>SUM(R411:R490)</f>
        <v>54.949806815968003</v>
      </c>
      <c r="S410" s="219"/>
      <c r="T410" s="221">
        <f>SUM(T411:T490)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22" t="s">
        <v>85</v>
      </c>
      <c r="AT410" s="223" t="s">
        <v>77</v>
      </c>
      <c r="AU410" s="223" t="s">
        <v>85</v>
      </c>
      <c r="AY410" s="222" t="s">
        <v>165</v>
      </c>
      <c r="BK410" s="224">
        <f>SUM(BK411:BK490)</f>
        <v>0</v>
      </c>
    </row>
    <row r="411" s="2" customFormat="1" ht="37.8" customHeight="1">
      <c r="A411" s="39"/>
      <c r="B411" s="40"/>
      <c r="C411" s="227" t="s">
        <v>449</v>
      </c>
      <c r="D411" s="227" t="s">
        <v>167</v>
      </c>
      <c r="E411" s="228" t="s">
        <v>2493</v>
      </c>
      <c r="F411" s="229" t="s">
        <v>2494</v>
      </c>
      <c r="G411" s="230" t="s">
        <v>170</v>
      </c>
      <c r="H411" s="231">
        <v>14.052</v>
      </c>
      <c r="I411" s="232"/>
      <c r="J411" s="233">
        <f>ROUND(I411*H411,2)</f>
        <v>0</v>
      </c>
      <c r="K411" s="229" t="s">
        <v>171</v>
      </c>
      <c r="L411" s="45"/>
      <c r="M411" s="234" t="s">
        <v>1</v>
      </c>
      <c r="N411" s="235" t="s">
        <v>43</v>
      </c>
      <c r="O411" s="92"/>
      <c r="P411" s="236">
        <f>O411*H411</f>
        <v>0</v>
      </c>
      <c r="Q411" s="236">
        <v>2.3010957400000001</v>
      </c>
      <c r="R411" s="236">
        <f>Q411*H411</f>
        <v>32.334997338480001</v>
      </c>
      <c r="S411" s="236">
        <v>0</v>
      </c>
      <c r="T411" s="237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8" t="s">
        <v>172</v>
      </c>
      <c r="AT411" s="238" t="s">
        <v>167</v>
      </c>
      <c r="AU411" s="238" t="s">
        <v>87</v>
      </c>
      <c r="AY411" s="18" t="s">
        <v>165</v>
      </c>
      <c r="BE411" s="239">
        <f>IF(N411="základní",J411,0)</f>
        <v>0</v>
      </c>
      <c r="BF411" s="239">
        <f>IF(N411="snížená",J411,0)</f>
        <v>0</v>
      </c>
      <c r="BG411" s="239">
        <f>IF(N411="zákl. přenesená",J411,0)</f>
        <v>0</v>
      </c>
      <c r="BH411" s="239">
        <f>IF(N411="sníž. přenesená",J411,0)</f>
        <v>0</v>
      </c>
      <c r="BI411" s="239">
        <f>IF(N411="nulová",J411,0)</f>
        <v>0</v>
      </c>
      <c r="BJ411" s="18" t="s">
        <v>85</v>
      </c>
      <c r="BK411" s="239">
        <f>ROUND(I411*H411,2)</f>
        <v>0</v>
      </c>
      <c r="BL411" s="18" t="s">
        <v>172</v>
      </c>
      <c r="BM411" s="238" t="s">
        <v>2495</v>
      </c>
    </row>
    <row r="412" s="13" customFormat="1">
      <c r="A412" s="13"/>
      <c r="B412" s="240"/>
      <c r="C412" s="241"/>
      <c r="D412" s="242" t="s">
        <v>174</v>
      </c>
      <c r="E412" s="243" t="s">
        <v>1</v>
      </c>
      <c r="F412" s="244" t="s">
        <v>2321</v>
      </c>
      <c r="G412" s="241"/>
      <c r="H412" s="243" t="s">
        <v>1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0" t="s">
        <v>174</v>
      </c>
      <c r="AU412" s="250" t="s">
        <v>87</v>
      </c>
      <c r="AV412" s="13" t="s">
        <v>85</v>
      </c>
      <c r="AW412" s="13" t="s">
        <v>34</v>
      </c>
      <c r="AX412" s="13" t="s">
        <v>78</v>
      </c>
      <c r="AY412" s="250" t="s">
        <v>165</v>
      </c>
    </row>
    <row r="413" s="14" customFormat="1">
      <c r="A413" s="14"/>
      <c r="B413" s="251"/>
      <c r="C413" s="252"/>
      <c r="D413" s="242" t="s">
        <v>174</v>
      </c>
      <c r="E413" s="253" t="s">
        <v>1</v>
      </c>
      <c r="F413" s="254" t="s">
        <v>2496</v>
      </c>
      <c r="G413" s="252"/>
      <c r="H413" s="255">
        <v>1.6279999999999999</v>
      </c>
      <c r="I413" s="256"/>
      <c r="J413" s="252"/>
      <c r="K413" s="252"/>
      <c r="L413" s="257"/>
      <c r="M413" s="258"/>
      <c r="N413" s="259"/>
      <c r="O413" s="259"/>
      <c r="P413" s="259"/>
      <c r="Q413" s="259"/>
      <c r="R413" s="259"/>
      <c r="S413" s="259"/>
      <c r="T413" s="26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1" t="s">
        <v>174</v>
      </c>
      <c r="AU413" s="261" t="s">
        <v>87</v>
      </c>
      <c r="AV413" s="14" t="s">
        <v>87</v>
      </c>
      <c r="AW413" s="14" t="s">
        <v>34</v>
      </c>
      <c r="AX413" s="14" t="s">
        <v>78</v>
      </c>
      <c r="AY413" s="261" t="s">
        <v>165</v>
      </c>
    </row>
    <row r="414" s="13" customFormat="1">
      <c r="A414" s="13"/>
      <c r="B414" s="240"/>
      <c r="C414" s="241"/>
      <c r="D414" s="242" t="s">
        <v>174</v>
      </c>
      <c r="E414" s="243" t="s">
        <v>1</v>
      </c>
      <c r="F414" s="244" t="s">
        <v>2497</v>
      </c>
      <c r="G414" s="241"/>
      <c r="H414" s="243" t="s">
        <v>1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0" t="s">
        <v>174</v>
      </c>
      <c r="AU414" s="250" t="s">
        <v>87</v>
      </c>
      <c r="AV414" s="13" t="s">
        <v>85</v>
      </c>
      <c r="AW414" s="13" t="s">
        <v>34</v>
      </c>
      <c r="AX414" s="13" t="s">
        <v>78</v>
      </c>
      <c r="AY414" s="250" t="s">
        <v>165</v>
      </c>
    </row>
    <row r="415" s="14" customFormat="1">
      <c r="A415" s="14"/>
      <c r="B415" s="251"/>
      <c r="C415" s="252"/>
      <c r="D415" s="242" t="s">
        <v>174</v>
      </c>
      <c r="E415" s="253" t="s">
        <v>1</v>
      </c>
      <c r="F415" s="254" t="s">
        <v>2498</v>
      </c>
      <c r="G415" s="252"/>
      <c r="H415" s="255">
        <v>2.117</v>
      </c>
      <c r="I415" s="256"/>
      <c r="J415" s="252"/>
      <c r="K415" s="252"/>
      <c r="L415" s="257"/>
      <c r="M415" s="258"/>
      <c r="N415" s="259"/>
      <c r="O415" s="259"/>
      <c r="P415" s="259"/>
      <c r="Q415" s="259"/>
      <c r="R415" s="259"/>
      <c r="S415" s="259"/>
      <c r="T415" s="260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1" t="s">
        <v>174</v>
      </c>
      <c r="AU415" s="261" t="s">
        <v>87</v>
      </c>
      <c r="AV415" s="14" t="s">
        <v>87</v>
      </c>
      <c r="AW415" s="14" t="s">
        <v>34</v>
      </c>
      <c r="AX415" s="14" t="s">
        <v>78</v>
      </c>
      <c r="AY415" s="261" t="s">
        <v>165</v>
      </c>
    </row>
    <row r="416" s="13" customFormat="1">
      <c r="A416" s="13"/>
      <c r="B416" s="240"/>
      <c r="C416" s="241"/>
      <c r="D416" s="242" t="s">
        <v>174</v>
      </c>
      <c r="E416" s="243" t="s">
        <v>1</v>
      </c>
      <c r="F416" s="244" t="s">
        <v>2499</v>
      </c>
      <c r="G416" s="241"/>
      <c r="H416" s="243" t="s">
        <v>1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0" t="s">
        <v>174</v>
      </c>
      <c r="AU416" s="250" t="s">
        <v>87</v>
      </c>
      <c r="AV416" s="13" t="s">
        <v>85</v>
      </c>
      <c r="AW416" s="13" t="s">
        <v>34</v>
      </c>
      <c r="AX416" s="13" t="s">
        <v>78</v>
      </c>
      <c r="AY416" s="250" t="s">
        <v>165</v>
      </c>
    </row>
    <row r="417" s="14" customFormat="1">
      <c r="A417" s="14"/>
      <c r="B417" s="251"/>
      <c r="C417" s="252"/>
      <c r="D417" s="242" t="s">
        <v>174</v>
      </c>
      <c r="E417" s="253" t="s">
        <v>1</v>
      </c>
      <c r="F417" s="254" t="s">
        <v>2500</v>
      </c>
      <c r="G417" s="252"/>
      <c r="H417" s="255">
        <v>0.67200000000000004</v>
      </c>
      <c r="I417" s="256"/>
      <c r="J417" s="252"/>
      <c r="K417" s="252"/>
      <c r="L417" s="257"/>
      <c r="M417" s="258"/>
      <c r="N417" s="259"/>
      <c r="O417" s="259"/>
      <c r="P417" s="259"/>
      <c r="Q417" s="259"/>
      <c r="R417" s="259"/>
      <c r="S417" s="259"/>
      <c r="T417" s="26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1" t="s">
        <v>174</v>
      </c>
      <c r="AU417" s="261" t="s">
        <v>87</v>
      </c>
      <c r="AV417" s="14" t="s">
        <v>87</v>
      </c>
      <c r="AW417" s="14" t="s">
        <v>34</v>
      </c>
      <c r="AX417" s="14" t="s">
        <v>78</v>
      </c>
      <c r="AY417" s="261" t="s">
        <v>165</v>
      </c>
    </row>
    <row r="418" s="13" customFormat="1">
      <c r="A418" s="13"/>
      <c r="B418" s="240"/>
      <c r="C418" s="241"/>
      <c r="D418" s="242" t="s">
        <v>174</v>
      </c>
      <c r="E418" s="243" t="s">
        <v>1</v>
      </c>
      <c r="F418" s="244" t="s">
        <v>655</v>
      </c>
      <c r="G418" s="241"/>
      <c r="H418" s="243" t="s">
        <v>1</v>
      </c>
      <c r="I418" s="245"/>
      <c r="J418" s="241"/>
      <c r="K418" s="241"/>
      <c r="L418" s="246"/>
      <c r="M418" s="247"/>
      <c r="N418" s="248"/>
      <c r="O418" s="248"/>
      <c r="P418" s="248"/>
      <c r="Q418" s="248"/>
      <c r="R418" s="248"/>
      <c r="S418" s="248"/>
      <c r="T418" s="24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0" t="s">
        <v>174</v>
      </c>
      <c r="AU418" s="250" t="s">
        <v>87</v>
      </c>
      <c r="AV418" s="13" t="s">
        <v>85</v>
      </c>
      <c r="AW418" s="13" t="s">
        <v>34</v>
      </c>
      <c r="AX418" s="13" t="s">
        <v>78</v>
      </c>
      <c r="AY418" s="250" t="s">
        <v>165</v>
      </c>
    </row>
    <row r="419" s="14" customFormat="1">
      <c r="A419" s="14"/>
      <c r="B419" s="251"/>
      <c r="C419" s="252"/>
      <c r="D419" s="242" t="s">
        <v>174</v>
      </c>
      <c r="E419" s="253" t="s">
        <v>1</v>
      </c>
      <c r="F419" s="254" t="s">
        <v>2501</v>
      </c>
      <c r="G419" s="252"/>
      <c r="H419" s="255">
        <v>5.1200000000000001</v>
      </c>
      <c r="I419" s="256"/>
      <c r="J419" s="252"/>
      <c r="K419" s="252"/>
      <c r="L419" s="257"/>
      <c r="M419" s="258"/>
      <c r="N419" s="259"/>
      <c r="O419" s="259"/>
      <c r="P419" s="259"/>
      <c r="Q419" s="259"/>
      <c r="R419" s="259"/>
      <c r="S419" s="259"/>
      <c r="T419" s="26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1" t="s">
        <v>174</v>
      </c>
      <c r="AU419" s="261" t="s">
        <v>87</v>
      </c>
      <c r="AV419" s="14" t="s">
        <v>87</v>
      </c>
      <c r="AW419" s="14" t="s">
        <v>34</v>
      </c>
      <c r="AX419" s="14" t="s">
        <v>78</v>
      </c>
      <c r="AY419" s="261" t="s">
        <v>165</v>
      </c>
    </row>
    <row r="420" s="13" customFormat="1">
      <c r="A420" s="13"/>
      <c r="B420" s="240"/>
      <c r="C420" s="241"/>
      <c r="D420" s="242" t="s">
        <v>174</v>
      </c>
      <c r="E420" s="243" t="s">
        <v>1</v>
      </c>
      <c r="F420" s="244" t="s">
        <v>2499</v>
      </c>
      <c r="G420" s="241"/>
      <c r="H420" s="243" t="s">
        <v>1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0" t="s">
        <v>174</v>
      </c>
      <c r="AU420" s="250" t="s">
        <v>87</v>
      </c>
      <c r="AV420" s="13" t="s">
        <v>85</v>
      </c>
      <c r="AW420" s="13" t="s">
        <v>34</v>
      </c>
      <c r="AX420" s="13" t="s">
        <v>78</v>
      </c>
      <c r="AY420" s="250" t="s">
        <v>165</v>
      </c>
    </row>
    <row r="421" s="14" customFormat="1">
      <c r="A421" s="14"/>
      <c r="B421" s="251"/>
      <c r="C421" s="252"/>
      <c r="D421" s="242" t="s">
        <v>174</v>
      </c>
      <c r="E421" s="253" t="s">
        <v>1</v>
      </c>
      <c r="F421" s="254" t="s">
        <v>2502</v>
      </c>
      <c r="G421" s="252"/>
      <c r="H421" s="255">
        <v>1.843</v>
      </c>
      <c r="I421" s="256"/>
      <c r="J421" s="252"/>
      <c r="K421" s="252"/>
      <c r="L421" s="257"/>
      <c r="M421" s="258"/>
      <c r="N421" s="259"/>
      <c r="O421" s="259"/>
      <c r="P421" s="259"/>
      <c r="Q421" s="259"/>
      <c r="R421" s="259"/>
      <c r="S421" s="259"/>
      <c r="T421" s="26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1" t="s">
        <v>174</v>
      </c>
      <c r="AU421" s="261" t="s">
        <v>87</v>
      </c>
      <c r="AV421" s="14" t="s">
        <v>87</v>
      </c>
      <c r="AW421" s="14" t="s">
        <v>34</v>
      </c>
      <c r="AX421" s="14" t="s">
        <v>78</v>
      </c>
      <c r="AY421" s="261" t="s">
        <v>165</v>
      </c>
    </row>
    <row r="422" s="13" customFormat="1">
      <c r="A422" s="13"/>
      <c r="B422" s="240"/>
      <c r="C422" s="241"/>
      <c r="D422" s="242" t="s">
        <v>174</v>
      </c>
      <c r="E422" s="243" t="s">
        <v>1</v>
      </c>
      <c r="F422" s="244" t="s">
        <v>2371</v>
      </c>
      <c r="G422" s="241"/>
      <c r="H422" s="243" t="s">
        <v>1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0" t="s">
        <v>174</v>
      </c>
      <c r="AU422" s="250" t="s">
        <v>87</v>
      </c>
      <c r="AV422" s="13" t="s">
        <v>85</v>
      </c>
      <c r="AW422" s="13" t="s">
        <v>34</v>
      </c>
      <c r="AX422" s="13" t="s">
        <v>78</v>
      </c>
      <c r="AY422" s="250" t="s">
        <v>165</v>
      </c>
    </row>
    <row r="423" s="14" customFormat="1">
      <c r="A423" s="14"/>
      <c r="B423" s="251"/>
      <c r="C423" s="252"/>
      <c r="D423" s="242" t="s">
        <v>174</v>
      </c>
      <c r="E423" s="253" t="s">
        <v>1</v>
      </c>
      <c r="F423" s="254" t="s">
        <v>2503</v>
      </c>
      <c r="G423" s="252"/>
      <c r="H423" s="255">
        <v>0.76900000000000002</v>
      </c>
      <c r="I423" s="256"/>
      <c r="J423" s="252"/>
      <c r="K423" s="252"/>
      <c r="L423" s="257"/>
      <c r="M423" s="258"/>
      <c r="N423" s="259"/>
      <c r="O423" s="259"/>
      <c r="P423" s="259"/>
      <c r="Q423" s="259"/>
      <c r="R423" s="259"/>
      <c r="S423" s="259"/>
      <c r="T423" s="26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1" t="s">
        <v>174</v>
      </c>
      <c r="AU423" s="261" t="s">
        <v>87</v>
      </c>
      <c r="AV423" s="14" t="s">
        <v>87</v>
      </c>
      <c r="AW423" s="14" t="s">
        <v>34</v>
      </c>
      <c r="AX423" s="14" t="s">
        <v>78</v>
      </c>
      <c r="AY423" s="261" t="s">
        <v>165</v>
      </c>
    </row>
    <row r="424" s="13" customFormat="1">
      <c r="A424" s="13"/>
      <c r="B424" s="240"/>
      <c r="C424" s="241"/>
      <c r="D424" s="242" t="s">
        <v>174</v>
      </c>
      <c r="E424" s="243" t="s">
        <v>1</v>
      </c>
      <c r="F424" s="244" t="s">
        <v>2504</v>
      </c>
      <c r="G424" s="241"/>
      <c r="H424" s="243" t="s">
        <v>1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0" t="s">
        <v>174</v>
      </c>
      <c r="AU424" s="250" t="s">
        <v>87</v>
      </c>
      <c r="AV424" s="13" t="s">
        <v>85</v>
      </c>
      <c r="AW424" s="13" t="s">
        <v>34</v>
      </c>
      <c r="AX424" s="13" t="s">
        <v>78</v>
      </c>
      <c r="AY424" s="250" t="s">
        <v>165</v>
      </c>
    </row>
    <row r="425" s="14" customFormat="1">
      <c r="A425" s="14"/>
      <c r="B425" s="251"/>
      <c r="C425" s="252"/>
      <c r="D425" s="242" t="s">
        <v>174</v>
      </c>
      <c r="E425" s="253" t="s">
        <v>1</v>
      </c>
      <c r="F425" s="254" t="s">
        <v>2505</v>
      </c>
      <c r="G425" s="252"/>
      <c r="H425" s="255">
        <v>0.84599999999999997</v>
      </c>
      <c r="I425" s="256"/>
      <c r="J425" s="252"/>
      <c r="K425" s="252"/>
      <c r="L425" s="257"/>
      <c r="M425" s="258"/>
      <c r="N425" s="259"/>
      <c r="O425" s="259"/>
      <c r="P425" s="259"/>
      <c r="Q425" s="259"/>
      <c r="R425" s="259"/>
      <c r="S425" s="259"/>
      <c r="T425" s="260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1" t="s">
        <v>174</v>
      </c>
      <c r="AU425" s="261" t="s">
        <v>87</v>
      </c>
      <c r="AV425" s="14" t="s">
        <v>87</v>
      </c>
      <c r="AW425" s="14" t="s">
        <v>34</v>
      </c>
      <c r="AX425" s="14" t="s">
        <v>78</v>
      </c>
      <c r="AY425" s="261" t="s">
        <v>165</v>
      </c>
    </row>
    <row r="426" s="13" customFormat="1">
      <c r="A426" s="13"/>
      <c r="B426" s="240"/>
      <c r="C426" s="241"/>
      <c r="D426" s="242" t="s">
        <v>174</v>
      </c>
      <c r="E426" s="243" t="s">
        <v>1</v>
      </c>
      <c r="F426" s="244" t="s">
        <v>2506</v>
      </c>
      <c r="G426" s="241"/>
      <c r="H426" s="243" t="s">
        <v>1</v>
      </c>
      <c r="I426" s="245"/>
      <c r="J426" s="241"/>
      <c r="K426" s="241"/>
      <c r="L426" s="246"/>
      <c r="M426" s="247"/>
      <c r="N426" s="248"/>
      <c r="O426" s="248"/>
      <c r="P426" s="248"/>
      <c r="Q426" s="248"/>
      <c r="R426" s="248"/>
      <c r="S426" s="248"/>
      <c r="T426" s="249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0" t="s">
        <v>174</v>
      </c>
      <c r="AU426" s="250" t="s">
        <v>87</v>
      </c>
      <c r="AV426" s="13" t="s">
        <v>85</v>
      </c>
      <c r="AW426" s="13" t="s">
        <v>34</v>
      </c>
      <c r="AX426" s="13" t="s">
        <v>78</v>
      </c>
      <c r="AY426" s="250" t="s">
        <v>165</v>
      </c>
    </row>
    <row r="427" s="14" customFormat="1">
      <c r="A427" s="14"/>
      <c r="B427" s="251"/>
      <c r="C427" s="252"/>
      <c r="D427" s="242" t="s">
        <v>174</v>
      </c>
      <c r="E427" s="253" t="s">
        <v>1</v>
      </c>
      <c r="F427" s="254" t="s">
        <v>2507</v>
      </c>
      <c r="G427" s="252"/>
      <c r="H427" s="255">
        <v>0.35499999999999998</v>
      </c>
      <c r="I427" s="256"/>
      <c r="J427" s="252"/>
      <c r="K427" s="252"/>
      <c r="L427" s="257"/>
      <c r="M427" s="258"/>
      <c r="N427" s="259"/>
      <c r="O427" s="259"/>
      <c r="P427" s="259"/>
      <c r="Q427" s="259"/>
      <c r="R427" s="259"/>
      <c r="S427" s="259"/>
      <c r="T427" s="26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1" t="s">
        <v>174</v>
      </c>
      <c r="AU427" s="261" t="s">
        <v>87</v>
      </c>
      <c r="AV427" s="14" t="s">
        <v>87</v>
      </c>
      <c r="AW427" s="14" t="s">
        <v>34</v>
      </c>
      <c r="AX427" s="14" t="s">
        <v>78</v>
      </c>
      <c r="AY427" s="261" t="s">
        <v>165</v>
      </c>
    </row>
    <row r="428" s="13" customFormat="1">
      <c r="A428" s="13"/>
      <c r="B428" s="240"/>
      <c r="C428" s="241"/>
      <c r="D428" s="242" t="s">
        <v>174</v>
      </c>
      <c r="E428" s="243" t="s">
        <v>1</v>
      </c>
      <c r="F428" s="244" t="s">
        <v>2508</v>
      </c>
      <c r="G428" s="241"/>
      <c r="H428" s="243" t="s">
        <v>1</v>
      </c>
      <c r="I428" s="245"/>
      <c r="J428" s="241"/>
      <c r="K428" s="241"/>
      <c r="L428" s="246"/>
      <c r="M428" s="247"/>
      <c r="N428" s="248"/>
      <c r="O428" s="248"/>
      <c r="P428" s="248"/>
      <c r="Q428" s="248"/>
      <c r="R428" s="248"/>
      <c r="S428" s="248"/>
      <c r="T428" s="249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0" t="s">
        <v>174</v>
      </c>
      <c r="AU428" s="250" t="s">
        <v>87</v>
      </c>
      <c r="AV428" s="13" t="s">
        <v>85</v>
      </c>
      <c r="AW428" s="13" t="s">
        <v>34</v>
      </c>
      <c r="AX428" s="13" t="s">
        <v>78</v>
      </c>
      <c r="AY428" s="250" t="s">
        <v>165</v>
      </c>
    </row>
    <row r="429" s="14" customFormat="1">
      <c r="A429" s="14"/>
      <c r="B429" s="251"/>
      <c r="C429" s="252"/>
      <c r="D429" s="242" t="s">
        <v>174</v>
      </c>
      <c r="E429" s="253" t="s">
        <v>1</v>
      </c>
      <c r="F429" s="254" t="s">
        <v>2509</v>
      </c>
      <c r="G429" s="252"/>
      <c r="H429" s="255">
        <v>0.70199999999999996</v>
      </c>
      <c r="I429" s="256"/>
      <c r="J429" s="252"/>
      <c r="K429" s="252"/>
      <c r="L429" s="257"/>
      <c r="M429" s="258"/>
      <c r="N429" s="259"/>
      <c r="O429" s="259"/>
      <c r="P429" s="259"/>
      <c r="Q429" s="259"/>
      <c r="R429" s="259"/>
      <c r="S429" s="259"/>
      <c r="T429" s="260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1" t="s">
        <v>174</v>
      </c>
      <c r="AU429" s="261" t="s">
        <v>87</v>
      </c>
      <c r="AV429" s="14" t="s">
        <v>87</v>
      </c>
      <c r="AW429" s="14" t="s">
        <v>34</v>
      </c>
      <c r="AX429" s="14" t="s">
        <v>78</v>
      </c>
      <c r="AY429" s="261" t="s">
        <v>165</v>
      </c>
    </row>
    <row r="430" s="15" customFormat="1">
      <c r="A430" s="15"/>
      <c r="B430" s="262"/>
      <c r="C430" s="263"/>
      <c r="D430" s="242" t="s">
        <v>174</v>
      </c>
      <c r="E430" s="264" t="s">
        <v>1</v>
      </c>
      <c r="F430" s="265" t="s">
        <v>189</v>
      </c>
      <c r="G430" s="263"/>
      <c r="H430" s="266">
        <v>14.052</v>
      </c>
      <c r="I430" s="267"/>
      <c r="J430" s="263"/>
      <c r="K430" s="263"/>
      <c r="L430" s="268"/>
      <c r="M430" s="269"/>
      <c r="N430" s="270"/>
      <c r="O430" s="270"/>
      <c r="P430" s="270"/>
      <c r="Q430" s="270"/>
      <c r="R430" s="270"/>
      <c r="S430" s="270"/>
      <c r="T430" s="271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72" t="s">
        <v>174</v>
      </c>
      <c r="AU430" s="272" t="s">
        <v>87</v>
      </c>
      <c r="AV430" s="15" t="s">
        <v>172</v>
      </c>
      <c r="AW430" s="15" t="s">
        <v>34</v>
      </c>
      <c r="AX430" s="15" t="s">
        <v>85</v>
      </c>
      <c r="AY430" s="272" t="s">
        <v>165</v>
      </c>
    </row>
    <row r="431" s="2" customFormat="1" ht="37.8" customHeight="1">
      <c r="A431" s="39"/>
      <c r="B431" s="40"/>
      <c r="C431" s="227" t="s">
        <v>453</v>
      </c>
      <c r="D431" s="227" t="s">
        <v>167</v>
      </c>
      <c r="E431" s="228" t="s">
        <v>2510</v>
      </c>
      <c r="F431" s="229" t="s">
        <v>2511</v>
      </c>
      <c r="G431" s="230" t="s">
        <v>702</v>
      </c>
      <c r="H431" s="231">
        <v>1.4059999999999999</v>
      </c>
      <c r="I431" s="232"/>
      <c r="J431" s="233">
        <f>ROUND(I431*H431,2)</f>
        <v>0</v>
      </c>
      <c r="K431" s="229" t="s">
        <v>171</v>
      </c>
      <c r="L431" s="45"/>
      <c r="M431" s="234" t="s">
        <v>1</v>
      </c>
      <c r="N431" s="235" t="s">
        <v>43</v>
      </c>
      <c r="O431" s="92"/>
      <c r="P431" s="236">
        <f>O431*H431</f>
        <v>0</v>
      </c>
      <c r="Q431" s="236">
        <v>1.0492724</v>
      </c>
      <c r="R431" s="236">
        <f>Q431*H431</f>
        <v>1.4752769943999999</v>
      </c>
      <c r="S431" s="236">
        <v>0</v>
      </c>
      <c r="T431" s="237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8" t="s">
        <v>172</v>
      </c>
      <c r="AT431" s="238" t="s">
        <v>167</v>
      </c>
      <c r="AU431" s="238" t="s">
        <v>87</v>
      </c>
      <c r="AY431" s="18" t="s">
        <v>165</v>
      </c>
      <c r="BE431" s="239">
        <f>IF(N431="základní",J431,0)</f>
        <v>0</v>
      </c>
      <c r="BF431" s="239">
        <f>IF(N431="snížená",J431,0)</f>
        <v>0</v>
      </c>
      <c r="BG431" s="239">
        <f>IF(N431="zákl. přenesená",J431,0)</f>
        <v>0</v>
      </c>
      <c r="BH431" s="239">
        <f>IF(N431="sníž. přenesená",J431,0)</f>
        <v>0</v>
      </c>
      <c r="BI431" s="239">
        <f>IF(N431="nulová",J431,0)</f>
        <v>0</v>
      </c>
      <c r="BJ431" s="18" t="s">
        <v>85</v>
      </c>
      <c r="BK431" s="239">
        <f>ROUND(I431*H431,2)</f>
        <v>0</v>
      </c>
      <c r="BL431" s="18" t="s">
        <v>172</v>
      </c>
      <c r="BM431" s="238" t="s">
        <v>2512</v>
      </c>
    </row>
    <row r="432" s="13" customFormat="1">
      <c r="A432" s="13"/>
      <c r="B432" s="240"/>
      <c r="C432" s="241"/>
      <c r="D432" s="242" t="s">
        <v>174</v>
      </c>
      <c r="E432" s="243" t="s">
        <v>1</v>
      </c>
      <c r="F432" s="244" t="s">
        <v>2513</v>
      </c>
      <c r="G432" s="241"/>
      <c r="H432" s="243" t="s">
        <v>1</v>
      </c>
      <c r="I432" s="245"/>
      <c r="J432" s="241"/>
      <c r="K432" s="241"/>
      <c r="L432" s="246"/>
      <c r="M432" s="247"/>
      <c r="N432" s="248"/>
      <c r="O432" s="248"/>
      <c r="P432" s="248"/>
      <c r="Q432" s="248"/>
      <c r="R432" s="248"/>
      <c r="S432" s="248"/>
      <c r="T432" s="24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0" t="s">
        <v>174</v>
      </c>
      <c r="AU432" s="250" t="s">
        <v>87</v>
      </c>
      <c r="AV432" s="13" t="s">
        <v>85</v>
      </c>
      <c r="AW432" s="13" t="s">
        <v>34</v>
      </c>
      <c r="AX432" s="13" t="s">
        <v>78</v>
      </c>
      <c r="AY432" s="250" t="s">
        <v>165</v>
      </c>
    </row>
    <row r="433" s="14" customFormat="1">
      <c r="A433" s="14"/>
      <c r="B433" s="251"/>
      <c r="C433" s="252"/>
      <c r="D433" s="242" t="s">
        <v>174</v>
      </c>
      <c r="E433" s="253" t="s">
        <v>1</v>
      </c>
      <c r="F433" s="254" t="s">
        <v>2514</v>
      </c>
      <c r="G433" s="252"/>
      <c r="H433" s="255">
        <v>0.16300000000000001</v>
      </c>
      <c r="I433" s="256"/>
      <c r="J433" s="252"/>
      <c r="K433" s="252"/>
      <c r="L433" s="257"/>
      <c r="M433" s="258"/>
      <c r="N433" s="259"/>
      <c r="O433" s="259"/>
      <c r="P433" s="259"/>
      <c r="Q433" s="259"/>
      <c r="R433" s="259"/>
      <c r="S433" s="259"/>
      <c r="T433" s="26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1" t="s">
        <v>174</v>
      </c>
      <c r="AU433" s="261" t="s">
        <v>87</v>
      </c>
      <c r="AV433" s="14" t="s">
        <v>87</v>
      </c>
      <c r="AW433" s="14" t="s">
        <v>34</v>
      </c>
      <c r="AX433" s="14" t="s">
        <v>78</v>
      </c>
      <c r="AY433" s="261" t="s">
        <v>165</v>
      </c>
    </row>
    <row r="434" s="13" customFormat="1">
      <c r="A434" s="13"/>
      <c r="B434" s="240"/>
      <c r="C434" s="241"/>
      <c r="D434" s="242" t="s">
        <v>174</v>
      </c>
      <c r="E434" s="243" t="s">
        <v>1</v>
      </c>
      <c r="F434" s="244" t="s">
        <v>2497</v>
      </c>
      <c r="G434" s="241"/>
      <c r="H434" s="243" t="s">
        <v>1</v>
      </c>
      <c r="I434" s="245"/>
      <c r="J434" s="241"/>
      <c r="K434" s="241"/>
      <c r="L434" s="246"/>
      <c r="M434" s="247"/>
      <c r="N434" s="248"/>
      <c r="O434" s="248"/>
      <c r="P434" s="248"/>
      <c r="Q434" s="248"/>
      <c r="R434" s="248"/>
      <c r="S434" s="248"/>
      <c r="T434" s="249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0" t="s">
        <v>174</v>
      </c>
      <c r="AU434" s="250" t="s">
        <v>87</v>
      </c>
      <c r="AV434" s="13" t="s">
        <v>85</v>
      </c>
      <c r="AW434" s="13" t="s">
        <v>34</v>
      </c>
      <c r="AX434" s="13" t="s">
        <v>78</v>
      </c>
      <c r="AY434" s="250" t="s">
        <v>165</v>
      </c>
    </row>
    <row r="435" s="14" customFormat="1">
      <c r="A435" s="14"/>
      <c r="B435" s="251"/>
      <c r="C435" s="252"/>
      <c r="D435" s="242" t="s">
        <v>174</v>
      </c>
      <c r="E435" s="253" t="s">
        <v>1</v>
      </c>
      <c r="F435" s="254" t="s">
        <v>2515</v>
      </c>
      <c r="G435" s="252"/>
      <c r="H435" s="255">
        <v>0.21199999999999999</v>
      </c>
      <c r="I435" s="256"/>
      <c r="J435" s="252"/>
      <c r="K435" s="252"/>
      <c r="L435" s="257"/>
      <c r="M435" s="258"/>
      <c r="N435" s="259"/>
      <c r="O435" s="259"/>
      <c r="P435" s="259"/>
      <c r="Q435" s="259"/>
      <c r="R435" s="259"/>
      <c r="S435" s="259"/>
      <c r="T435" s="26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1" t="s">
        <v>174</v>
      </c>
      <c r="AU435" s="261" t="s">
        <v>87</v>
      </c>
      <c r="AV435" s="14" t="s">
        <v>87</v>
      </c>
      <c r="AW435" s="14" t="s">
        <v>34</v>
      </c>
      <c r="AX435" s="14" t="s">
        <v>78</v>
      </c>
      <c r="AY435" s="261" t="s">
        <v>165</v>
      </c>
    </row>
    <row r="436" s="13" customFormat="1">
      <c r="A436" s="13"/>
      <c r="B436" s="240"/>
      <c r="C436" s="241"/>
      <c r="D436" s="242" t="s">
        <v>174</v>
      </c>
      <c r="E436" s="243" t="s">
        <v>1</v>
      </c>
      <c r="F436" s="244" t="s">
        <v>2499</v>
      </c>
      <c r="G436" s="241"/>
      <c r="H436" s="243" t="s">
        <v>1</v>
      </c>
      <c r="I436" s="245"/>
      <c r="J436" s="241"/>
      <c r="K436" s="241"/>
      <c r="L436" s="246"/>
      <c r="M436" s="247"/>
      <c r="N436" s="248"/>
      <c r="O436" s="248"/>
      <c r="P436" s="248"/>
      <c r="Q436" s="248"/>
      <c r="R436" s="248"/>
      <c r="S436" s="248"/>
      <c r="T436" s="24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0" t="s">
        <v>174</v>
      </c>
      <c r="AU436" s="250" t="s">
        <v>87</v>
      </c>
      <c r="AV436" s="13" t="s">
        <v>85</v>
      </c>
      <c r="AW436" s="13" t="s">
        <v>34</v>
      </c>
      <c r="AX436" s="13" t="s">
        <v>78</v>
      </c>
      <c r="AY436" s="250" t="s">
        <v>165</v>
      </c>
    </row>
    <row r="437" s="14" customFormat="1">
      <c r="A437" s="14"/>
      <c r="B437" s="251"/>
      <c r="C437" s="252"/>
      <c r="D437" s="242" t="s">
        <v>174</v>
      </c>
      <c r="E437" s="253" t="s">
        <v>1</v>
      </c>
      <c r="F437" s="254" t="s">
        <v>2516</v>
      </c>
      <c r="G437" s="252"/>
      <c r="H437" s="255">
        <v>0.067000000000000004</v>
      </c>
      <c r="I437" s="256"/>
      <c r="J437" s="252"/>
      <c r="K437" s="252"/>
      <c r="L437" s="257"/>
      <c r="M437" s="258"/>
      <c r="N437" s="259"/>
      <c r="O437" s="259"/>
      <c r="P437" s="259"/>
      <c r="Q437" s="259"/>
      <c r="R437" s="259"/>
      <c r="S437" s="259"/>
      <c r="T437" s="26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1" t="s">
        <v>174</v>
      </c>
      <c r="AU437" s="261" t="s">
        <v>87</v>
      </c>
      <c r="AV437" s="14" t="s">
        <v>87</v>
      </c>
      <c r="AW437" s="14" t="s">
        <v>34</v>
      </c>
      <c r="AX437" s="14" t="s">
        <v>78</v>
      </c>
      <c r="AY437" s="261" t="s">
        <v>165</v>
      </c>
    </row>
    <row r="438" s="13" customFormat="1">
      <c r="A438" s="13"/>
      <c r="B438" s="240"/>
      <c r="C438" s="241"/>
      <c r="D438" s="242" t="s">
        <v>174</v>
      </c>
      <c r="E438" s="243" t="s">
        <v>1</v>
      </c>
      <c r="F438" s="244" t="s">
        <v>655</v>
      </c>
      <c r="G438" s="241"/>
      <c r="H438" s="243" t="s">
        <v>1</v>
      </c>
      <c r="I438" s="245"/>
      <c r="J438" s="241"/>
      <c r="K438" s="241"/>
      <c r="L438" s="246"/>
      <c r="M438" s="247"/>
      <c r="N438" s="248"/>
      <c r="O438" s="248"/>
      <c r="P438" s="248"/>
      <c r="Q438" s="248"/>
      <c r="R438" s="248"/>
      <c r="S438" s="248"/>
      <c r="T438" s="24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0" t="s">
        <v>174</v>
      </c>
      <c r="AU438" s="250" t="s">
        <v>87</v>
      </c>
      <c r="AV438" s="13" t="s">
        <v>85</v>
      </c>
      <c r="AW438" s="13" t="s">
        <v>34</v>
      </c>
      <c r="AX438" s="13" t="s">
        <v>78</v>
      </c>
      <c r="AY438" s="250" t="s">
        <v>165</v>
      </c>
    </row>
    <row r="439" s="14" customFormat="1">
      <c r="A439" s="14"/>
      <c r="B439" s="251"/>
      <c r="C439" s="252"/>
      <c r="D439" s="242" t="s">
        <v>174</v>
      </c>
      <c r="E439" s="253" t="s">
        <v>1</v>
      </c>
      <c r="F439" s="254" t="s">
        <v>2517</v>
      </c>
      <c r="G439" s="252"/>
      <c r="H439" s="255">
        <v>0.51200000000000001</v>
      </c>
      <c r="I439" s="256"/>
      <c r="J439" s="252"/>
      <c r="K439" s="252"/>
      <c r="L439" s="257"/>
      <c r="M439" s="258"/>
      <c r="N439" s="259"/>
      <c r="O439" s="259"/>
      <c r="P439" s="259"/>
      <c r="Q439" s="259"/>
      <c r="R439" s="259"/>
      <c r="S439" s="259"/>
      <c r="T439" s="26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1" t="s">
        <v>174</v>
      </c>
      <c r="AU439" s="261" t="s">
        <v>87</v>
      </c>
      <c r="AV439" s="14" t="s">
        <v>87</v>
      </c>
      <c r="AW439" s="14" t="s">
        <v>34</v>
      </c>
      <c r="AX439" s="14" t="s">
        <v>78</v>
      </c>
      <c r="AY439" s="261" t="s">
        <v>165</v>
      </c>
    </row>
    <row r="440" s="13" customFormat="1">
      <c r="A440" s="13"/>
      <c r="B440" s="240"/>
      <c r="C440" s="241"/>
      <c r="D440" s="242" t="s">
        <v>174</v>
      </c>
      <c r="E440" s="243" t="s">
        <v>1</v>
      </c>
      <c r="F440" s="244" t="s">
        <v>2499</v>
      </c>
      <c r="G440" s="241"/>
      <c r="H440" s="243" t="s">
        <v>1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0" t="s">
        <v>174</v>
      </c>
      <c r="AU440" s="250" t="s">
        <v>87</v>
      </c>
      <c r="AV440" s="13" t="s">
        <v>85</v>
      </c>
      <c r="AW440" s="13" t="s">
        <v>34</v>
      </c>
      <c r="AX440" s="13" t="s">
        <v>78</v>
      </c>
      <c r="AY440" s="250" t="s">
        <v>165</v>
      </c>
    </row>
    <row r="441" s="14" customFormat="1">
      <c r="A441" s="14"/>
      <c r="B441" s="251"/>
      <c r="C441" s="252"/>
      <c r="D441" s="242" t="s">
        <v>174</v>
      </c>
      <c r="E441" s="253" t="s">
        <v>1</v>
      </c>
      <c r="F441" s="254" t="s">
        <v>2518</v>
      </c>
      <c r="G441" s="252"/>
      <c r="H441" s="255">
        <v>0.184</v>
      </c>
      <c r="I441" s="256"/>
      <c r="J441" s="252"/>
      <c r="K441" s="252"/>
      <c r="L441" s="257"/>
      <c r="M441" s="258"/>
      <c r="N441" s="259"/>
      <c r="O441" s="259"/>
      <c r="P441" s="259"/>
      <c r="Q441" s="259"/>
      <c r="R441" s="259"/>
      <c r="S441" s="259"/>
      <c r="T441" s="260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1" t="s">
        <v>174</v>
      </c>
      <c r="AU441" s="261" t="s">
        <v>87</v>
      </c>
      <c r="AV441" s="14" t="s">
        <v>87</v>
      </c>
      <c r="AW441" s="14" t="s">
        <v>34</v>
      </c>
      <c r="AX441" s="14" t="s">
        <v>78</v>
      </c>
      <c r="AY441" s="261" t="s">
        <v>165</v>
      </c>
    </row>
    <row r="442" s="13" customFormat="1">
      <c r="A442" s="13"/>
      <c r="B442" s="240"/>
      <c r="C442" s="241"/>
      <c r="D442" s="242" t="s">
        <v>174</v>
      </c>
      <c r="E442" s="243" t="s">
        <v>1</v>
      </c>
      <c r="F442" s="244" t="s">
        <v>2371</v>
      </c>
      <c r="G442" s="241"/>
      <c r="H442" s="243" t="s">
        <v>1</v>
      </c>
      <c r="I442" s="245"/>
      <c r="J442" s="241"/>
      <c r="K442" s="241"/>
      <c r="L442" s="246"/>
      <c r="M442" s="247"/>
      <c r="N442" s="248"/>
      <c r="O442" s="248"/>
      <c r="P442" s="248"/>
      <c r="Q442" s="248"/>
      <c r="R442" s="248"/>
      <c r="S442" s="248"/>
      <c r="T442" s="24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0" t="s">
        <v>174</v>
      </c>
      <c r="AU442" s="250" t="s">
        <v>87</v>
      </c>
      <c r="AV442" s="13" t="s">
        <v>85</v>
      </c>
      <c r="AW442" s="13" t="s">
        <v>34</v>
      </c>
      <c r="AX442" s="13" t="s">
        <v>78</v>
      </c>
      <c r="AY442" s="250" t="s">
        <v>165</v>
      </c>
    </row>
    <row r="443" s="14" customFormat="1">
      <c r="A443" s="14"/>
      <c r="B443" s="251"/>
      <c r="C443" s="252"/>
      <c r="D443" s="242" t="s">
        <v>174</v>
      </c>
      <c r="E443" s="253" t="s">
        <v>1</v>
      </c>
      <c r="F443" s="254" t="s">
        <v>2519</v>
      </c>
      <c r="G443" s="252"/>
      <c r="H443" s="255">
        <v>0.076999999999999999</v>
      </c>
      <c r="I443" s="256"/>
      <c r="J443" s="252"/>
      <c r="K443" s="252"/>
      <c r="L443" s="257"/>
      <c r="M443" s="258"/>
      <c r="N443" s="259"/>
      <c r="O443" s="259"/>
      <c r="P443" s="259"/>
      <c r="Q443" s="259"/>
      <c r="R443" s="259"/>
      <c r="S443" s="259"/>
      <c r="T443" s="26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1" t="s">
        <v>174</v>
      </c>
      <c r="AU443" s="261" t="s">
        <v>87</v>
      </c>
      <c r="AV443" s="14" t="s">
        <v>87</v>
      </c>
      <c r="AW443" s="14" t="s">
        <v>34</v>
      </c>
      <c r="AX443" s="14" t="s">
        <v>78</v>
      </c>
      <c r="AY443" s="261" t="s">
        <v>165</v>
      </c>
    </row>
    <row r="444" s="13" customFormat="1">
      <c r="A444" s="13"/>
      <c r="B444" s="240"/>
      <c r="C444" s="241"/>
      <c r="D444" s="242" t="s">
        <v>174</v>
      </c>
      <c r="E444" s="243" t="s">
        <v>1</v>
      </c>
      <c r="F444" s="244" t="s">
        <v>2504</v>
      </c>
      <c r="G444" s="241"/>
      <c r="H444" s="243" t="s">
        <v>1</v>
      </c>
      <c r="I444" s="245"/>
      <c r="J444" s="241"/>
      <c r="K444" s="241"/>
      <c r="L444" s="246"/>
      <c r="M444" s="247"/>
      <c r="N444" s="248"/>
      <c r="O444" s="248"/>
      <c r="P444" s="248"/>
      <c r="Q444" s="248"/>
      <c r="R444" s="248"/>
      <c r="S444" s="248"/>
      <c r="T444" s="249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0" t="s">
        <v>174</v>
      </c>
      <c r="AU444" s="250" t="s">
        <v>87</v>
      </c>
      <c r="AV444" s="13" t="s">
        <v>85</v>
      </c>
      <c r="AW444" s="13" t="s">
        <v>34</v>
      </c>
      <c r="AX444" s="13" t="s">
        <v>78</v>
      </c>
      <c r="AY444" s="250" t="s">
        <v>165</v>
      </c>
    </row>
    <row r="445" s="14" customFormat="1">
      <c r="A445" s="14"/>
      <c r="B445" s="251"/>
      <c r="C445" s="252"/>
      <c r="D445" s="242" t="s">
        <v>174</v>
      </c>
      <c r="E445" s="253" t="s">
        <v>1</v>
      </c>
      <c r="F445" s="254" t="s">
        <v>2520</v>
      </c>
      <c r="G445" s="252"/>
      <c r="H445" s="255">
        <v>0.085000000000000006</v>
      </c>
      <c r="I445" s="256"/>
      <c r="J445" s="252"/>
      <c r="K445" s="252"/>
      <c r="L445" s="257"/>
      <c r="M445" s="258"/>
      <c r="N445" s="259"/>
      <c r="O445" s="259"/>
      <c r="P445" s="259"/>
      <c r="Q445" s="259"/>
      <c r="R445" s="259"/>
      <c r="S445" s="259"/>
      <c r="T445" s="260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1" t="s">
        <v>174</v>
      </c>
      <c r="AU445" s="261" t="s">
        <v>87</v>
      </c>
      <c r="AV445" s="14" t="s">
        <v>87</v>
      </c>
      <c r="AW445" s="14" t="s">
        <v>34</v>
      </c>
      <c r="AX445" s="14" t="s">
        <v>78</v>
      </c>
      <c r="AY445" s="261" t="s">
        <v>165</v>
      </c>
    </row>
    <row r="446" s="13" customFormat="1">
      <c r="A446" s="13"/>
      <c r="B446" s="240"/>
      <c r="C446" s="241"/>
      <c r="D446" s="242" t="s">
        <v>174</v>
      </c>
      <c r="E446" s="243" t="s">
        <v>1</v>
      </c>
      <c r="F446" s="244" t="s">
        <v>2506</v>
      </c>
      <c r="G446" s="241"/>
      <c r="H446" s="243" t="s">
        <v>1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0" t="s">
        <v>174</v>
      </c>
      <c r="AU446" s="250" t="s">
        <v>87</v>
      </c>
      <c r="AV446" s="13" t="s">
        <v>85</v>
      </c>
      <c r="AW446" s="13" t="s">
        <v>34</v>
      </c>
      <c r="AX446" s="13" t="s">
        <v>78</v>
      </c>
      <c r="AY446" s="250" t="s">
        <v>165</v>
      </c>
    </row>
    <row r="447" s="14" customFormat="1">
      <c r="A447" s="14"/>
      <c r="B447" s="251"/>
      <c r="C447" s="252"/>
      <c r="D447" s="242" t="s">
        <v>174</v>
      </c>
      <c r="E447" s="253" t="s">
        <v>1</v>
      </c>
      <c r="F447" s="254" t="s">
        <v>2521</v>
      </c>
      <c r="G447" s="252"/>
      <c r="H447" s="255">
        <v>0.035999999999999997</v>
      </c>
      <c r="I447" s="256"/>
      <c r="J447" s="252"/>
      <c r="K447" s="252"/>
      <c r="L447" s="257"/>
      <c r="M447" s="258"/>
      <c r="N447" s="259"/>
      <c r="O447" s="259"/>
      <c r="P447" s="259"/>
      <c r="Q447" s="259"/>
      <c r="R447" s="259"/>
      <c r="S447" s="259"/>
      <c r="T447" s="26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1" t="s">
        <v>174</v>
      </c>
      <c r="AU447" s="261" t="s">
        <v>87</v>
      </c>
      <c r="AV447" s="14" t="s">
        <v>87</v>
      </c>
      <c r="AW447" s="14" t="s">
        <v>34</v>
      </c>
      <c r="AX447" s="14" t="s">
        <v>78</v>
      </c>
      <c r="AY447" s="261" t="s">
        <v>165</v>
      </c>
    </row>
    <row r="448" s="13" customFormat="1">
      <c r="A448" s="13"/>
      <c r="B448" s="240"/>
      <c r="C448" s="241"/>
      <c r="D448" s="242" t="s">
        <v>174</v>
      </c>
      <c r="E448" s="243" t="s">
        <v>1</v>
      </c>
      <c r="F448" s="244" t="s">
        <v>2508</v>
      </c>
      <c r="G448" s="241"/>
      <c r="H448" s="243" t="s">
        <v>1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0" t="s">
        <v>174</v>
      </c>
      <c r="AU448" s="250" t="s">
        <v>87</v>
      </c>
      <c r="AV448" s="13" t="s">
        <v>85</v>
      </c>
      <c r="AW448" s="13" t="s">
        <v>34</v>
      </c>
      <c r="AX448" s="13" t="s">
        <v>78</v>
      </c>
      <c r="AY448" s="250" t="s">
        <v>165</v>
      </c>
    </row>
    <row r="449" s="14" customFormat="1">
      <c r="A449" s="14"/>
      <c r="B449" s="251"/>
      <c r="C449" s="252"/>
      <c r="D449" s="242" t="s">
        <v>174</v>
      </c>
      <c r="E449" s="253" t="s">
        <v>1</v>
      </c>
      <c r="F449" s="254" t="s">
        <v>2522</v>
      </c>
      <c r="G449" s="252"/>
      <c r="H449" s="255">
        <v>0.070000000000000007</v>
      </c>
      <c r="I449" s="256"/>
      <c r="J449" s="252"/>
      <c r="K449" s="252"/>
      <c r="L449" s="257"/>
      <c r="M449" s="258"/>
      <c r="N449" s="259"/>
      <c r="O449" s="259"/>
      <c r="P449" s="259"/>
      <c r="Q449" s="259"/>
      <c r="R449" s="259"/>
      <c r="S449" s="259"/>
      <c r="T449" s="26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1" t="s">
        <v>174</v>
      </c>
      <c r="AU449" s="261" t="s">
        <v>87</v>
      </c>
      <c r="AV449" s="14" t="s">
        <v>87</v>
      </c>
      <c r="AW449" s="14" t="s">
        <v>34</v>
      </c>
      <c r="AX449" s="14" t="s">
        <v>78</v>
      </c>
      <c r="AY449" s="261" t="s">
        <v>165</v>
      </c>
    </row>
    <row r="450" s="15" customFormat="1">
      <c r="A450" s="15"/>
      <c r="B450" s="262"/>
      <c r="C450" s="263"/>
      <c r="D450" s="242" t="s">
        <v>174</v>
      </c>
      <c r="E450" s="264" t="s">
        <v>1</v>
      </c>
      <c r="F450" s="265" t="s">
        <v>189</v>
      </c>
      <c r="G450" s="263"/>
      <c r="H450" s="266">
        <v>1.4059999999999999</v>
      </c>
      <c r="I450" s="267"/>
      <c r="J450" s="263"/>
      <c r="K450" s="263"/>
      <c r="L450" s="268"/>
      <c r="M450" s="269"/>
      <c r="N450" s="270"/>
      <c r="O450" s="270"/>
      <c r="P450" s="270"/>
      <c r="Q450" s="270"/>
      <c r="R450" s="270"/>
      <c r="S450" s="270"/>
      <c r="T450" s="271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72" t="s">
        <v>174</v>
      </c>
      <c r="AU450" s="272" t="s">
        <v>87</v>
      </c>
      <c r="AV450" s="15" t="s">
        <v>172</v>
      </c>
      <c r="AW450" s="15" t="s">
        <v>34</v>
      </c>
      <c r="AX450" s="15" t="s">
        <v>85</v>
      </c>
      <c r="AY450" s="272" t="s">
        <v>165</v>
      </c>
    </row>
    <row r="451" s="2" customFormat="1" ht="24.15" customHeight="1">
      <c r="A451" s="39"/>
      <c r="B451" s="40"/>
      <c r="C451" s="227" t="s">
        <v>458</v>
      </c>
      <c r="D451" s="227" t="s">
        <v>167</v>
      </c>
      <c r="E451" s="228" t="s">
        <v>2523</v>
      </c>
      <c r="F451" s="229" t="s">
        <v>2524</v>
      </c>
      <c r="G451" s="230" t="s">
        <v>302</v>
      </c>
      <c r="H451" s="231">
        <v>8.4399999999999995</v>
      </c>
      <c r="I451" s="232"/>
      <c r="J451" s="233">
        <f>ROUND(I451*H451,2)</f>
        <v>0</v>
      </c>
      <c r="K451" s="229" t="s">
        <v>1</v>
      </c>
      <c r="L451" s="45"/>
      <c r="M451" s="234" t="s">
        <v>1</v>
      </c>
      <c r="N451" s="235" t="s">
        <v>43</v>
      </c>
      <c r="O451" s="92"/>
      <c r="P451" s="236">
        <f>O451*H451</f>
        <v>0</v>
      </c>
      <c r="Q451" s="236">
        <v>0</v>
      </c>
      <c r="R451" s="236">
        <f>Q451*H451</f>
        <v>0</v>
      </c>
      <c r="S451" s="236">
        <v>0</v>
      </c>
      <c r="T451" s="237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8" t="s">
        <v>172</v>
      </c>
      <c r="AT451" s="238" t="s">
        <v>167</v>
      </c>
      <c r="AU451" s="238" t="s">
        <v>87</v>
      </c>
      <c r="AY451" s="18" t="s">
        <v>165</v>
      </c>
      <c r="BE451" s="239">
        <f>IF(N451="základní",J451,0)</f>
        <v>0</v>
      </c>
      <c r="BF451" s="239">
        <f>IF(N451="snížená",J451,0)</f>
        <v>0</v>
      </c>
      <c r="BG451" s="239">
        <f>IF(N451="zákl. přenesená",J451,0)</f>
        <v>0</v>
      </c>
      <c r="BH451" s="239">
        <f>IF(N451="sníž. přenesená",J451,0)</f>
        <v>0</v>
      </c>
      <c r="BI451" s="239">
        <f>IF(N451="nulová",J451,0)</f>
        <v>0</v>
      </c>
      <c r="BJ451" s="18" t="s">
        <v>85</v>
      </c>
      <c r="BK451" s="239">
        <f>ROUND(I451*H451,2)</f>
        <v>0</v>
      </c>
      <c r="BL451" s="18" t="s">
        <v>172</v>
      </c>
      <c r="BM451" s="238" t="s">
        <v>2525</v>
      </c>
    </row>
    <row r="452" s="2" customFormat="1" ht="55.5" customHeight="1">
      <c r="A452" s="39"/>
      <c r="B452" s="40"/>
      <c r="C452" s="227" t="s">
        <v>471</v>
      </c>
      <c r="D452" s="227" t="s">
        <v>167</v>
      </c>
      <c r="E452" s="228" t="s">
        <v>2526</v>
      </c>
      <c r="F452" s="229" t="s">
        <v>2527</v>
      </c>
      <c r="G452" s="230" t="s">
        <v>302</v>
      </c>
      <c r="H452" s="231">
        <v>119.398</v>
      </c>
      <c r="I452" s="232"/>
      <c r="J452" s="233">
        <f>ROUND(I452*H452,2)</f>
        <v>0</v>
      </c>
      <c r="K452" s="229" t="s">
        <v>171</v>
      </c>
      <c r="L452" s="45"/>
      <c r="M452" s="234" t="s">
        <v>1</v>
      </c>
      <c r="N452" s="235" t="s">
        <v>43</v>
      </c>
      <c r="O452" s="92"/>
      <c r="P452" s="236">
        <f>O452*H452</f>
        <v>0</v>
      </c>
      <c r="Q452" s="236">
        <v>0.034648779999999997</v>
      </c>
      <c r="R452" s="236">
        <f>Q452*H452</f>
        <v>4.1369950344399999</v>
      </c>
      <c r="S452" s="236">
        <v>0</v>
      </c>
      <c r="T452" s="237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8" t="s">
        <v>172</v>
      </c>
      <c r="AT452" s="238" t="s">
        <v>167</v>
      </c>
      <c r="AU452" s="238" t="s">
        <v>87</v>
      </c>
      <c r="AY452" s="18" t="s">
        <v>165</v>
      </c>
      <c r="BE452" s="239">
        <f>IF(N452="základní",J452,0)</f>
        <v>0</v>
      </c>
      <c r="BF452" s="239">
        <f>IF(N452="snížená",J452,0)</f>
        <v>0</v>
      </c>
      <c r="BG452" s="239">
        <f>IF(N452="zákl. přenesená",J452,0)</f>
        <v>0</v>
      </c>
      <c r="BH452" s="239">
        <f>IF(N452="sníž. přenesená",J452,0)</f>
        <v>0</v>
      </c>
      <c r="BI452" s="239">
        <f>IF(N452="nulová",J452,0)</f>
        <v>0</v>
      </c>
      <c r="BJ452" s="18" t="s">
        <v>85</v>
      </c>
      <c r="BK452" s="239">
        <f>ROUND(I452*H452,2)</f>
        <v>0</v>
      </c>
      <c r="BL452" s="18" t="s">
        <v>172</v>
      </c>
      <c r="BM452" s="238" t="s">
        <v>2528</v>
      </c>
    </row>
    <row r="453" s="13" customFormat="1">
      <c r="A453" s="13"/>
      <c r="B453" s="240"/>
      <c r="C453" s="241"/>
      <c r="D453" s="242" t="s">
        <v>174</v>
      </c>
      <c r="E453" s="243" t="s">
        <v>1</v>
      </c>
      <c r="F453" s="244" t="s">
        <v>2529</v>
      </c>
      <c r="G453" s="241"/>
      <c r="H453" s="243" t="s">
        <v>1</v>
      </c>
      <c r="I453" s="245"/>
      <c r="J453" s="241"/>
      <c r="K453" s="241"/>
      <c r="L453" s="246"/>
      <c r="M453" s="247"/>
      <c r="N453" s="248"/>
      <c r="O453" s="248"/>
      <c r="P453" s="248"/>
      <c r="Q453" s="248"/>
      <c r="R453" s="248"/>
      <c r="S453" s="248"/>
      <c r="T453" s="249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0" t="s">
        <v>174</v>
      </c>
      <c r="AU453" s="250" t="s">
        <v>87</v>
      </c>
      <c r="AV453" s="13" t="s">
        <v>85</v>
      </c>
      <c r="AW453" s="13" t="s">
        <v>34</v>
      </c>
      <c r="AX453" s="13" t="s">
        <v>78</v>
      </c>
      <c r="AY453" s="250" t="s">
        <v>165</v>
      </c>
    </row>
    <row r="454" s="13" customFormat="1">
      <c r="A454" s="13"/>
      <c r="B454" s="240"/>
      <c r="C454" s="241"/>
      <c r="D454" s="242" t="s">
        <v>174</v>
      </c>
      <c r="E454" s="243" t="s">
        <v>1</v>
      </c>
      <c r="F454" s="244" t="s">
        <v>2504</v>
      </c>
      <c r="G454" s="241"/>
      <c r="H454" s="243" t="s">
        <v>1</v>
      </c>
      <c r="I454" s="245"/>
      <c r="J454" s="241"/>
      <c r="K454" s="241"/>
      <c r="L454" s="246"/>
      <c r="M454" s="247"/>
      <c r="N454" s="248"/>
      <c r="O454" s="248"/>
      <c r="P454" s="248"/>
      <c r="Q454" s="248"/>
      <c r="R454" s="248"/>
      <c r="S454" s="248"/>
      <c r="T454" s="249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0" t="s">
        <v>174</v>
      </c>
      <c r="AU454" s="250" t="s">
        <v>87</v>
      </c>
      <c r="AV454" s="13" t="s">
        <v>85</v>
      </c>
      <c r="AW454" s="13" t="s">
        <v>34</v>
      </c>
      <c r="AX454" s="13" t="s">
        <v>78</v>
      </c>
      <c r="AY454" s="250" t="s">
        <v>165</v>
      </c>
    </row>
    <row r="455" s="14" customFormat="1">
      <c r="A455" s="14"/>
      <c r="B455" s="251"/>
      <c r="C455" s="252"/>
      <c r="D455" s="242" t="s">
        <v>174</v>
      </c>
      <c r="E455" s="253" t="s">
        <v>1</v>
      </c>
      <c r="F455" s="254" t="s">
        <v>2530</v>
      </c>
      <c r="G455" s="252"/>
      <c r="H455" s="255">
        <v>2.484</v>
      </c>
      <c r="I455" s="256"/>
      <c r="J455" s="252"/>
      <c r="K455" s="252"/>
      <c r="L455" s="257"/>
      <c r="M455" s="258"/>
      <c r="N455" s="259"/>
      <c r="O455" s="259"/>
      <c r="P455" s="259"/>
      <c r="Q455" s="259"/>
      <c r="R455" s="259"/>
      <c r="S455" s="259"/>
      <c r="T455" s="260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1" t="s">
        <v>174</v>
      </c>
      <c r="AU455" s="261" t="s">
        <v>87</v>
      </c>
      <c r="AV455" s="14" t="s">
        <v>87</v>
      </c>
      <c r="AW455" s="14" t="s">
        <v>34</v>
      </c>
      <c r="AX455" s="14" t="s">
        <v>78</v>
      </c>
      <c r="AY455" s="261" t="s">
        <v>165</v>
      </c>
    </row>
    <row r="456" s="13" customFormat="1">
      <c r="A456" s="13"/>
      <c r="B456" s="240"/>
      <c r="C456" s="241"/>
      <c r="D456" s="242" t="s">
        <v>174</v>
      </c>
      <c r="E456" s="243" t="s">
        <v>1</v>
      </c>
      <c r="F456" s="244" t="s">
        <v>2506</v>
      </c>
      <c r="G456" s="241"/>
      <c r="H456" s="243" t="s">
        <v>1</v>
      </c>
      <c r="I456" s="245"/>
      <c r="J456" s="241"/>
      <c r="K456" s="241"/>
      <c r="L456" s="246"/>
      <c r="M456" s="247"/>
      <c r="N456" s="248"/>
      <c r="O456" s="248"/>
      <c r="P456" s="248"/>
      <c r="Q456" s="248"/>
      <c r="R456" s="248"/>
      <c r="S456" s="248"/>
      <c r="T456" s="249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0" t="s">
        <v>174</v>
      </c>
      <c r="AU456" s="250" t="s">
        <v>87</v>
      </c>
      <c r="AV456" s="13" t="s">
        <v>85</v>
      </c>
      <c r="AW456" s="13" t="s">
        <v>34</v>
      </c>
      <c r="AX456" s="13" t="s">
        <v>78</v>
      </c>
      <c r="AY456" s="250" t="s">
        <v>165</v>
      </c>
    </row>
    <row r="457" s="14" customFormat="1">
      <c r="A457" s="14"/>
      <c r="B457" s="251"/>
      <c r="C457" s="252"/>
      <c r="D457" s="242" t="s">
        <v>174</v>
      </c>
      <c r="E457" s="253" t="s">
        <v>1</v>
      </c>
      <c r="F457" s="254" t="s">
        <v>2531</v>
      </c>
      <c r="G457" s="252"/>
      <c r="H457" s="255">
        <v>1.0029999999999999</v>
      </c>
      <c r="I457" s="256"/>
      <c r="J457" s="252"/>
      <c r="K457" s="252"/>
      <c r="L457" s="257"/>
      <c r="M457" s="258"/>
      <c r="N457" s="259"/>
      <c r="O457" s="259"/>
      <c r="P457" s="259"/>
      <c r="Q457" s="259"/>
      <c r="R457" s="259"/>
      <c r="S457" s="259"/>
      <c r="T457" s="260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1" t="s">
        <v>174</v>
      </c>
      <c r="AU457" s="261" t="s">
        <v>87</v>
      </c>
      <c r="AV457" s="14" t="s">
        <v>87</v>
      </c>
      <c r="AW457" s="14" t="s">
        <v>34</v>
      </c>
      <c r="AX457" s="14" t="s">
        <v>78</v>
      </c>
      <c r="AY457" s="261" t="s">
        <v>165</v>
      </c>
    </row>
    <row r="458" s="13" customFormat="1">
      <c r="A458" s="13"/>
      <c r="B458" s="240"/>
      <c r="C458" s="241"/>
      <c r="D458" s="242" t="s">
        <v>174</v>
      </c>
      <c r="E458" s="243" t="s">
        <v>1</v>
      </c>
      <c r="F458" s="244" t="s">
        <v>2508</v>
      </c>
      <c r="G458" s="241"/>
      <c r="H458" s="243" t="s">
        <v>1</v>
      </c>
      <c r="I458" s="245"/>
      <c r="J458" s="241"/>
      <c r="K458" s="241"/>
      <c r="L458" s="246"/>
      <c r="M458" s="247"/>
      <c r="N458" s="248"/>
      <c r="O458" s="248"/>
      <c r="P458" s="248"/>
      <c r="Q458" s="248"/>
      <c r="R458" s="248"/>
      <c r="S458" s="248"/>
      <c r="T458" s="249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0" t="s">
        <v>174</v>
      </c>
      <c r="AU458" s="250" t="s">
        <v>87</v>
      </c>
      <c r="AV458" s="13" t="s">
        <v>85</v>
      </c>
      <c r="AW458" s="13" t="s">
        <v>34</v>
      </c>
      <c r="AX458" s="13" t="s">
        <v>78</v>
      </c>
      <c r="AY458" s="250" t="s">
        <v>165</v>
      </c>
    </row>
    <row r="459" s="14" customFormat="1">
      <c r="A459" s="14"/>
      <c r="B459" s="251"/>
      <c r="C459" s="252"/>
      <c r="D459" s="242" t="s">
        <v>174</v>
      </c>
      <c r="E459" s="253" t="s">
        <v>1</v>
      </c>
      <c r="F459" s="254" t="s">
        <v>2532</v>
      </c>
      <c r="G459" s="252"/>
      <c r="H459" s="255">
        <v>2.0310000000000001</v>
      </c>
      <c r="I459" s="256"/>
      <c r="J459" s="252"/>
      <c r="K459" s="252"/>
      <c r="L459" s="257"/>
      <c r="M459" s="258"/>
      <c r="N459" s="259"/>
      <c r="O459" s="259"/>
      <c r="P459" s="259"/>
      <c r="Q459" s="259"/>
      <c r="R459" s="259"/>
      <c r="S459" s="259"/>
      <c r="T459" s="26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1" t="s">
        <v>174</v>
      </c>
      <c r="AU459" s="261" t="s">
        <v>87</v>
      </c>
      <c r="AV459" s="14" t="s">
        <v>87</v>
      </c>
      <c r="AW459" s="14" t="s">
        <v>34</v>
      </c>
      <c r="AX459" s="14" t="s">
        <v>78</v>
      </c>
      <c r="AY459" s="261" t="s">
        <v>165</v>
      </c>
    </row>
    <row r="460" s="13" customFormat="1">
      <c r="A460" s="13"/>
      <c r="B460" s="240"/>
      <c r="C460" s="241"/>
      <c r="D460" s="242" t="s">
        <v>174</v>
      </c>
      <c r="E460" s="243" t="s">
        <v>1</v>
      </c>
      <c r="F460" s="244" t="s">
        <v>2533</v>
      </c>
      <c r="G460" s="241"/>
      <c r="H460" s="243" t="s">
        <v>1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0" t="s">
        <v>174</v>
      </c>
      <c r="AU460" s="250" t="s">
        <v>87</v>
      </c>
      <c r="AV460" s="13" t="s">
        <v>85</v>
      </c>
      <c r="AW460" s="13" t="s">
        <v>34</v>
      </c>
      <c r="AX460" s="13" t="s">
        <v>78</v>
      </c>
      <c r="AY460" s="250" t="s">
        <v>165</v>
      </c>
    </row>
    <row r="461" s="14" customFormat="1">
      <c r="A461" s="14"/>
      <c r="B461" s="251"/>
      <c r="C461" s="252"/>
      <c r="D461" s="242" t="s">
        <v>174</v>
      </c>
      <c r="E461" s="253" t="s">
        <v>1</v>
      </c>
      <c r="F461" s="254" t="s">
        <v>2534</v>
      </c>
      <c r="G461" s="252"/>
      <c r="H461" s="255">
        <v>5.2800000000000002</v>
      </c>
      <c r="I461" s="256"/>
      <c r="J461" s="252"/>
      <c r="K461" s="252"/>
      <c r="L461" s="257"/>
      <c r="M461" s="258"/>
      <c r="N461" s="259"/>
      <c r="O461" s="259"/>
      <c r="P461" s="259"/>
      <c r="Q461" s="259"/>
      <c r="R461" s="259"/>
      <c r="S461" s="259"/>
      <c r="T461" s="260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1" t="s">
        <v>174</v>
      </c>
      <c r="AU461" s="261" t="s">
        <v>87</v>
      </c>
      <c r="AV461" s="14" t="s">
        <v>87</v>
      </c>
      <c r="AW461" s="14" t="s">
        <v>34</v>
      </c>
      <c r="AX461" s="14" t="s">
        <v>78</v>
      </c>
      <c r="AY461" s="261" t="s">
        <v>165</v>
      </c>
    </row>
    <row r="462" s="13" customFormat="1">
      <c r="A462" s="13"/>
      <c r="B462" s="240"/>
      <c r="C462" s="241"/>
      <c r="D462" s="242" t="s">
        <v>174</v>
      </c>
      <c r="E462" s="243" t="s">
        <v>1</v>
      </c>
      <c r="F462" s="244" t="s">
        <v>2326</v>
      </c>
      <c r="G462" s="241"/>
      <c r="H462" s="243" t="s">
        <v>1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0" t="s">
        <v>174</v>
      </c>
      <c r="AU462" s="250" t="s">
        <v>87</v>
      </c>
      <c r="AV462" s="13" t="s">
        <v>85</v>
      </c>
      <c r="AW462" s="13" t="s">
        <v>34</v>
      </c>
      <c r="AX462" s="13" t="s">
        <v>78</v>
      </c>
      <c r="AY462" s="250" t="s">
        <v>165</v>
      </c>
    </row>
    <row r="463" s="14" customFormat="1">
      <c r="A463" s="14"/>
      <c r="B463" s="251"/>
      <c r="C463" s="252"/>
      <c r="D463" s="242" t="s">
        <v>174</v>
      </c>
      <c r="E463" s="253" t="s">
        <v>1</v>
      </c>
      <c r="F463" s="254" t="s">
        <v>2535</v>
      </c>
      <c r="G463" s="252"/>
      <c r="H463" s="255">
        <v>10.199999999999999</v>
      </c>
      <c r="I463" s="256"/>
      <c r="J463" s="252"/>
      <c r="K463" s="252"/>
      <c r="L463" s="257"/>
      <c r="M463" s="258"/>
      <c r="N463" s="259"/>
      <c r="O463" s="259"/>
      <c r="P463" s="259"/>
      <c r="Q463" s="259"/>
      <c r="R463" s="259"/>
      <c r="S463" s="259"/>
      <c r="T463" s="260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1" t="s">
        <v>174</v>
      </c>
      <c r="AU463" s="261" t="s">
        <v>87</v>
      </c>
      <c r="AV463" s="14" t="s">
        <v>87</v>
      </c>
      <c r="AW463" s="14" t="s">
        <v>34</v>
      </c>
      <c r="AX463" s="14" t="s">
        <v>78</v>
      </c>
      <c r="AY463" s="261" t="s">
        <v>165</v>
      </c>
    </row>
    <row r="464" s="13" customFormat="1">
      <c r="A464" s="13"/>
      <c r="B464" s="240"/>
      <c r="C464" s="241"/>
      <c r="D464" s="242" t="s">
        <v>174</v>
      </c>
      <c r="E464" s="243" t="s">
        <v>1</v>
      </c>
      <c r="F464" s="244" t="s">
        <v>2371</v>
      </c>
      <c r="G464" s="241"/>
      <c r="H464" s="243" t="s">
        <v>1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0" t="s">
        <v>174</v>
      </c>
      <c r="AU464" s="250" t="s">
        <v>87</v>
      </c>
      <c r="AV464" s="13" t="s">
        <v>85</v>
      </c>
      <c r="AW464" s="13" t="s">
        <v>34</v>
      </c>
      <c r="AX464" s="13" t="s">
        <v>78</v>
      </c>
      <c r="AY464" s="250" t="s">
        <v>165</v>
      </c>
    </row>
    <row r="465" s="14" customFormat="1">
      <c r="A465" s="14"/>
      <c r="B465" s="251"/>
      <c r="C465" s="252"/>
      <c r="D465" s="242" t="s">
        <v>174</v>
      </c>
      <c r="E465" s="253" t="s">
        <v>1</v>
      </c>
      <c r="F465" s="254" t="s">
        <v>2536</v>
      </c>
      <c r="G465" s="252"/>
      <c r="H465" s="255">
        <v>21.600000000000001</v>
      </c>
      <c r="I465" s="256"/>
      <c r="J465" s="252"/>
      <c r="K465" s="252"/>
      <c r="L465" s="257"/>
      <c r="M465" s="258"/>
      <c r="N465" s="259"/>
      <c r="O465" s="259"/>
      <c r="P465" s="259"/>
      <c r="Q465" s="259"/>
      <c r="R465" s="259"/>
      <c r="S465" s="259"/>
      <c r="T465" s="26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1" t="s">
        <v>174</v>
      </c>
      <c r="AU465" s="261" t="s">
        <v>87</v>
      </c>
      <c r="AV465" s="14" t="s">
        <v>87</v>
      </c>
      <c r="AW465" s="14" t="s">
        <v>34</v>
      </c>
      <c r="AX465" s="14" t="s">
        <v>78</v>
      </c>
      <c r="AY465" s="261" t="s">
        <v>165</v>
      </c>
    </row>
    <row r="466" s="13" customFormat="1">
      <c r="A466" s="13"/>
      <c r="B466" s="240"/>
      <c r="C466" s="241"/>
      <c r="D466" s="242" t="s">
        <v>174</v>
      </c>
      <c r="E466" s="243" t="s">
        <v>1</v>
      </c>
      <c r="F466" s="244" t="s">
        <v>2329</v>
      </c>
      <c r="G466" s="241"/>
      <c r="H466" s="243" t="s">
        <v>1</v>
      </c>
      <c r="I466" s="245"/>
      <c r="J466" s="241"/>
      <c r="K466" s="241"/>
      <c r="L466" s="246"/>
      <c r="M466" s="247"/>
      <c r="N466" s="248"/>
      <c r="O466" s="248"/>
      <c r="P466" s="248"/>
      <c r="Q466" s="248"/>
      <c r="R466" s="248"/>
      <c r="S466" s="248"/>
      <c r="T466" s="249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0" t="s">
        <v>174</v>
      </c>
      <c r="AU466" s="250" t="s">
        <v>87</v>
      </c>
      <c r="AV466" s="13" t="s">
        <v>85</v>
      </c>
      <c r="AW466" s="13" t="s">
        <v>34</v>
      </c>
      <c r="AX466" s="13" t="s">
        <v>78</v>
      </c>
      <c r="AY466" s="250" t="s">
        <v>165</v>
      </c>
    </row>
    <row r="467" s="14" customFormat="1">
      <c r="A467" s="14"/>
      <c r="B467" s="251"/>
      <c r="C467" s="252"/>
      <c r="D467" s="242" t="s">
        <v>174</v>
      </c>
      <c r="E467" s="253" t="s">
        <v>1</v>
      </c>
      <c r="F467" s="254" t="s">
        <v>2537</v>
      </c>
      <c r="G467" s="252"/>
      <c r="H467" s="255">
        <v>76.799999999999997</v>
      </c>
      <c r="I467" s="256"/>
      <c r="J467" s="252"/>
      <c r="K467" s="252"/>
      <c r="L467" s="257"/>
      <c r="M467" s="258"/>
      <c r="N467" s="259"/>
      <c r="O467" s="259"/>
      <c r="P467" s="259"/>
      <c r="Q467" s="259"/>
      <c r="R467" s="259"/>
      <c r="S467" s="259"/>
      <c r="T467" s="260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1" t="s">
        <v>174</v>
      </c>
      <c r="AU467" s="261" t="s">
        <v>87</v>
      </c>
      <c r="AV467" s="14" t="s">
        <v>87</v>
      </c>
      <c r="AW467" s="14" t="s">
        <v>34</v>
      </c>
      <c r="AX467" s="14" t="s">
        <v>78</v>
      </c>
      <c r="AY467" s="261" t="s">
        <v>165</v>
      </c>
    </row>
    <row r="468" s="15" customFormat="1">
      <c r="A468" s="15"/>
      <c r="B468" s="262"/>
      <c r="C468" s="263"/>
      <c r="D468" s="242" t="s">
        <v>174</v>
      </c>
      <c r="E468" s="264" t="s">
        <v>1</v>
      </c>
      <c r="F468" s="265" t="s">
        <v>189</v>
      </c>
      <c r="G468" s="263"/>
      <c r="H468" s="266">
        <v>119.398</v>
      </c>
      <c r="I468" s="267"/>
      <c r="J468" s="263"/>
      <c r="K468" s="263"/>
      <c r="L468" s="268"/>
      <c r="M468" s="269"/>
      <c r="N468" s="270"/>
      <c r="O468" s="270"/>
      <c r="P468" s="270"/>
      <c r="Q468" s="270"/>
      <c r="R468" s="270"/>
      <c r="S468" s="270"/>
      <c r="T468" s="271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2" t="s">
        <v>174</v>
      </c>
      <c r="AU468" s="272" t="s">
        <v>87</v>
      </c>
      <c r="AV468" s="15" t="s">
        <v>172</v>
      </c>
      <c r="AW468" s="15" t="s">
        <v>34</v>
      </c>
      <c r="AX468" s="15" t="s">
        <v>85</v>
      </c>
      <c r="AY468" s="272" t="s">
        <v>165</v>
      </c>
    </row>
    <row r="469" s="2" customFormat="1" ht="37.8" customHeight="1">
      <c r="A469" s="39"/>
      <c r="B469" s="40"/>
      <c r="C469" s="273" t="s">
        <v>475</v>
      </c>
      <c r="D469" s="273" t="s">
        <v>225</v>
      </c>
      <c r="E469" s="274" t="s">
        <v>2538</v>
      </c>
      <c r="F469" s="275" t="s">
        <v>2539</v>
      </c>
      <c r="G469" s="276" t="s">
        <v>385</v>
      </c>
      <c r="H469" s="277">
        <v>131.33799999999999</v>
      </c>
      <c r="I469" s="278"/>
      <c r="J469" s="279">
        <f>ROUND(I469*H469,2)</f>
        <v>0</v>
      </c>
      <c r="K469" s="275" t="s">
        <v>171</v>
      </c>
      <c r="L469" s="280"/>
      <c r="M469" s="281" t="s">
        <v>1</v>
      </c>
      <c r="N469" s="282" t="s">
        <v>43</v>
      </c>
      <c r="O469" s="92"/>
      <c r="P469" s="236">
        <f>O469*H469</f>
        <v>0</v>
      </c>
      <c r="Q469" s="236">
        <v>0.112</v>
      </c>
      <c r="R469" s="236">
        <f>Q469*H469</f>
        <v>14.709856</v>
      </c>
      <c r="S469" s="236">
        <v>0</v>
      </c>
      <c r="T469" s="237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8" t="s">
        <v>228</v>
      </c>
      <c r="AT469" s="238" t="s">
        <v>225</v>
      </c>
      <c r="AU469" s="238" t="s">
        <v>87</v>
      </c>
      <c r="AY469" s="18" t="s">
        <v>165</v>
      </c>
      <c r="BE469" s="239">
        <f>IF(N469="základní",J469,0)</f>
        <v>0</v>
      </c>
      <c r="BF469" s="239">
        <f>IF(N469="snížená",J469,0)</f>
        <v>0</v>
      </c>
      <c r="BG469" s="239">
        <f>IF(N469="zákl. přenesená",J469,0)</f>
        <v>0</v>
      </c>
      <c r="BH469" s="239">
        <f>IF(N469="sníž. přenesená",J469,0)</f>
        <v>0</v>
      </c>
      <c r="BI469" s="239">
        <f>IF(N469="nulová",J469,0)</f>
        <v>0</v>
      </c>
      <c r="BJ469" s="18" t="s">
        <v>85</v>
      </c>
      <c r="BK469" s="239">
        <f>ROUND(I469*H469,2)</f>
        <v>0</v>
      </c>
      <c r="BL469" s="18" t="s">
        <v>172</v>
      </c>
      <c r="BM469" s="238" t="s">
        <v>2540</v>
      </c>
    </row>
    <row r="470" s="14" customFormat="1">
      <c r="A470" s="14"/>
      <c r="B470" s="251"/>
      <c r="C470" s="252"/>
      <c r="D470" s="242" t="s">
        <v>174</v>
      </c>
      <c r="E470" s="252"/>
      <c r="F470" s="254" t="s">
        <v>2541</v>
      </c>
      <c r="G470" s="252"/>
      <c r="H470" s="255">
        <v>131.33799999999999</v>
      </c>
      <c r="I470" s="256"/>
      <c r="J470" s="252"/>
      <c r="K470" s="252"/>
      <c r="L470" s="257"/>
      <c r="M470" s="258"/>
      <c r="N470" s="259"/>
      <c r="O470" s="259"/>
      <c r="P470" s="259"/>
      <c r="Q470" s="259"/>
      <c r="R470" s="259"/>
      <c r="S470" s="259"/>
      <c r="T470" s="26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1" t="s">
        <v>174</v>
      </c>
      <c r="AU470" s="261" t="s">
        <v>87</v>
      </c>
      <c r="AV470" s="14" t="s">
        <v>87</v>
      </c>
      <c r="AW470" s="14" t="s">
        <v>4</v>
      </c>
      <c r="AX470" s="14" t="s">
        <v>85</v>
      </c>
      <c r="AY470" s="261" t="s">
        <v>165</v>
      </c>
    </row>
    <row r="471" s="2" customFormat="1" ht="37.8" customHeight="1">
      <c r="A471" s="39"/>
      <c r="B471" s="40"/>
      <c r="C471" s="227" t="s">
        <v>480</v>
      </c>
      <c r="D471" s="227" t="s">
        <v>167</v>
      </c>
      <c r="E471" s="228" t="s">
        <v>2542</v>
      </c>
      <c r="F471" s="229" t="s">
        <v>2543</v>
      </c>
      <c r="G471" s="230" t="s">
        <v>302</v>
      </c>
      <c r="H471" s="231">
        <v>5.2800000000000002</v>
      </c>
      <c r="I471" s="232"/>
      <c r="J471" s="233">
        <f>ROUND(I471*H471,2)</f>
        <v>0</v>
      </c>
      <c r="K471" s="229" t="s">
        <v>171</v>
      </c>
      <c r="L471" s="45"/>
      <c r="M471" s="234" t="s">
        <v>1</v>
      </c>
      <c r="N471" s="235" t="s">
        <v>43</v>
      </c>
      <c r="O471" s="92"/>
      <c r="P471" s="236">
        <f>O471*H471</f>
        <v>0</v>
      </c>
      <c r="Q471" s="236">
        <v>0.39894984160000002</v>
      </c>
      <c r="R471" s="236">
        <f>Q471*H471</f>
        <v>2.106455163648</v>
      </c>
      <c r="S471" s="236">
        <v>0</v>
      </c>
      <c r="T471" s="237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8" t="s">
        <v>172</v>
      </c>
      <c r="AT471" s="238" t="s">
        <v>167</v>
      </c>
      <c r="AU471" s="238" t="s">
        <v>87</v>
      </c>
      <c r="AY471" s="18" t="s">
        <v>165</v>
      </c>
      <c r="BE471" s="239">
        <f>IF(N471="základní",J471,0)</f>
        <v>0</v>
      </c>
      <c r="BF471" s="239">
        <f>IF(N471="snížená",J471,0)</f>
        <v>0</v>
      </c>
      <c r="BG471" s="239">
        <f>IF(N471="zákl. přenesená",J471,0)</f>
        <v>0</v>
      </c>
      <c r="BH471" s="239">
        <f>IF(N471="sníž. přenesená",J471,0)</f>
        <v>0</v>
      </c>
      <c r="BI471" s="239">
        <f>IF(N471="nulová",J471,0)</f>
        <v>0</v>
      </c>
      <c r="BJ471" s="18" t="s">
        <v>85</v>
      </c>
      <c r="BK471" s="239">
        <f>ROUND(I471*H471,2)</f>
        <v>0</v>
      </c>
      <c r="BL471" s="18" t="s">
        <v>172</v>
      </c>
      <c r="BM471" s="238" t="s">
        <v>2544</v>
      </c>
    </row>
    <row r="472" s="13" customFormat="1">
      <c r="A472" s="13"/>
      <c r="B472" s="240"/>
      <c r="C472" s="241"/>
      <c r="D472" s="242" t="s">
        <v>174</v>
      </c>
      <c r="E472" s="243" t="s">
        <v>1</v>
      </c>
      <c r="F472" s="244" t="s">
        <v>2321</v>
      </c>
      <c r="G472" s="241"/>
      <c r="H472" s="243" t="s">
        <v>1</v>
      </c>
      <c r="I472" s="245"/>
      <c r="J472" s="241"/>
      <c r="K472" s="241"/>
      <c r="L472" s="246"/>
      <c r="M472" s="247"/>
      <c r="N472" s="248"/>
      <c r="O472" s="248"/>
      <c r="P472" s="248"/>
      <c r="Q472" s="248"/>
      <c r="R472" s="248"/>
      <c r="S472" s="248"/>
      <c r="T472" s="249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0" t="s">
        <v>174</v>
      </c>
      <c r="AU472" s="250" t="s">
        <v>87</v>
      </c>
      <c r="AV472" s="13" t="s">
        <v>85</v>
      </c>
      <c r="AW472" s="13" t="s">
        <v>34</v>
      </c>
      <c r="AX472" s="13" t="s">
        <v>78</v>
      </c>
      <c r="AY472" s="250" t="s">
        <v>165</v>
      </c>
    </row>
    <row r="473" s="14" customFormat="1">
      <c r="A473" s="14"/>
      <c r="B473" s="251"/>
      <c r="C473" s="252"/>
      <c r="D473" s="242" t="s">
        <v>174</v>
      </c>
      <c r="E473" s="253" t="s">
        <v>1</v>
      </c>
      <c r="F473" s="254" t="s">
        <v>2534</v>
      </c>
      <c r="G473" s="252"/>
      <c r="H473" s="255">
        <v>5.2800000000000002</v>
      </c>
      <c r="I473" s="256"/>
      <c r="J473" s="252"/>
      <c r="K473" s="252"/>
      <c r="L473" s="257"/>
      <c r="M473" s="258"/>
      <c r="N473" s="259"/>
      <c r="O473" s="259"/>
      <c r="P473" s="259"/>
      <c r="Q473" s="259"/>
      <c r="R473" s="259"/>
      <c r="S473" s="259"/>
      <c r="T473" s="260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1" t="s">
        <v>174</v>
      </c>
      <c r="AU473" s="261" t="s">
        <v>87</v>
      </c>
      <c r="AV473" s="14" t="s">
        <v>87</v>
      </c>
      <c r="AW473" s="14" t="s">
        <v>34</v>
      </c>
      <c r="AX473" s="14" t="s">
        <v>85</v>
      </c>
      <c r="AY473" s="261" t="s">
        <v>165</v>
      </c>
    </row>
    <row r="474" s="2" customFormat="1" ht="33" customHeight="1">
      <c r="A474" s="39"/>
      <c r="B474" s="40"/>
      <c r="C474" s="227" t="s">
        <v>485</v>
      </c>
      <c r="D474" s="227" t="s">
        <v>167</v>
      </c>
      <c r="E474" s="228" t="s">
        <v>2545</v>
      </c>
      <c r="F474" s="229" t="s">
        <v>2546</v>
      </c>
      <c r="G474" s="230" t="s">
        <v>198</v>
      </c>
      <c r="H474" s="231">
        <v>23.506</v>
      </c>
      <c r="I474" s="232"/>
      <c r="J474" s="233">
        <f>ROUND(I474*H474,2)</f>
        <v>0</v>
      </c>
      <c r="K474" s="229" t="s">
        <v>171</v>
      </c>
      <c r="L474" s="45"/>
      <c r="M474" s="234" t="s">
        <v>1</v>
      </c>
      <c r="N474" s="235" t="s">
        <v>43</v>
      </c>
      <c r="O474" s="92"/>
      <c r="P474" s="236">
        <f>O474*H474</f>
        <v>0</v>
      </c>
      <c r="Q474" s="236">
        <v>0.0079225000000000007</v>
      </c>
      <c r="R474" s="236">
        <f>Q474*H474</f>
        <v>0.18622628500000002</v>
      </c>
      <c r="S474" s="236">
        <v>0</v>
      </c>
      <c r="T474" s="23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8" t="s">
        <v>172</v>
      </c>
      <c r="AT474" s="238" t="s">
        <v>167</v>
      </c>
      <c r="AU474" s="238" t="s">
        <v>87</v>
      </c>
      <c r="AY474" s="18" t="s">
        <v>165</v>
      </c>
      <c r="BE474" s="239">
        <f>IF(N474="základní",J474,0)</f>
        <v>0</v>
      </c>
      <c r="BF474" s="239">
        <f>IF(N474="snížená",J474,0)</f>
        <v>0</v>
      </c>
      <c r="BG474" s="239">
        <f>IF(N474="zákl. přenesená",J474,0)</f>
        <v>0</v>
      </c>
      <c r="BH474" s="239">
        <f>IF(N474="sníž. přenesená",J474,0)</f>
        <v>0</v>
      </c>
      <c r="BI474" s="239">
        <f>IF(N474="nulová",J474,0)</f>
        <v>0</v>
      </c>
      <c r="BJ474" s="18" t="s">
        <v>85</v>
      </c>
      <c r="BK474" s="239">
        <f>ROUND(I474*H474,2)</f>
        <v>0</v>
      </c>
      <c r="BL474" s="18" t="s">
        <v>172</v>
      </c>
      <c r="BM474" s="238" t="s">
        <v>2547</v>
      </c>
    </row>
    <row r="475" s="13" customFormat="1">
      <c r="A475" s="13"/>
      <c r="B475" s="240"/>
      <c r="C475" s="241"/>
      <c r="D475" s="242" t="s">
        <v>174</v>
      </c>
      <c r="E475" s="243" t="s">
        <v>1</v>
      </c>
      <c r="F475" s="244" t="s">
        <v>2513</v>
      </c>
      <c r="G475" s="241"/>
      <c r="H475" s="243" t="s">
        <v>1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0" t="s">
        <v>174</v>
      </c>
      <c r="AU475" s="250" t="s">
        <v>87</v>
      </c>
      <c r="AV475" s="13" t="s">
        <v>85</v>
      </c>
      <c r="AW475" s="13" t="s">
        <v>34</v>
      </c>
      <c r="AX475" s="13" t="s">
        <v>78</v>
      </c>
      <c r="AY475" s="250" t="s">
        <v>165</v>
      </c>
    </row>
    <row r="476" s="14" customFormat="1">
      <c r="A476" s="14"/>
      <c r="B476" s="251"/>
      <c r="C476" s="252"/>
      <c r="D476" s="242" t="s">
        <v>174</v>
      </c>
      <c r="E476" s="253" t="s">
        <v>1</v>
      </c>
      <c r="F476" s="254" t="s">
        <v>2548</v>
      </c>
      <c r="G476" s="252"/>
      <c r="H476" s="255">
        <v>1.0620000000000001</v>
      </c>
      <c r="I476" s="256"/>
      <c r="J476" s="252"/>
      <c r="K476" s="252"/>
      <c r="L476" s="257"/>
      <c r="M476" s="258"/>
      <c r="N476" s="259"/>
      <c r="O476" s="259"/>
      <c r="P476" s="259"/>
      <c r="Q476" s="259"/>
      <c r="R476" s="259"/>
      <c r="S476" s="259"/>
      <c r="T476" s="260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1" t="s">
        <v>174</v>
      </c>
      <c r="AU476" s="261" t="s">
        <v>87</v>
      </c>
      <c r="AV476" s="14" t="s">
        <v>87</v>
      </c>
      <c r="AW476" s="14" t="s">
        <v>34</v>
      </c>
      <c r="AX476" s="14" t="s">
        <v>78</v>
      </c>
      <c r="AY476" s="261" t="s">
        <v>165</v>
      </c>
    </row>
    <row r="477" s="13" customFormat="1">
      <c r="A477" s="13"/>
      <c r="B477" s="240"/>
      <c r="C477" s="241"/>
      <c r="D477" s="242" t="s">
        <v>174</v>
      </c>
      <c r="E477" s="243" t="s">
        <v>1</v>
      </c>
      <c r="F477" s="244" t="s">
        <v>2499</v>
      </c>
      <c r="G477" s="241"/>
      <c r="H477" s="243" t="s">
        <v>1</v>
      </c>
      <c r="I477" s="245"/>
      <c r="J477" s="241"/>
      <c r="K477" s="241"/>
      <c r="L477" s="246"/>
      <c r="M477" s="247"/>
      <c r="N477" s="248"/>
      <c r="O477" s="248"/>
      <c r="P477" s="248"/>
      <c r="Q477" s="248"/>
      <c r="R477" s="248"/>
      <c r="S477" s="248"/>
      <c r="T477" s="249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0" t="s">
        <v>174</v>
      </c>
      <c r="AU477" s="250" t="s">
        <v>87</v>
      </c>
      <c r="AV477" s="13" t="s">
        <v>85</v>
      </c>
      <c r="AW477" s="13" t="s">
        <v>34</v>
      </c>
      <c r="AX477" s="13" t="s">
        <v>78</v>
      </c>
      <c r="AY477" s="250" t="s">
        <v>165</v>
      </c>
    </row>
    <row r="478" s="14" customFormat="1">
      <c r="A478" s="14"/>
      <c r="B478" s="251"/>
      <c r="C478" s="252"/>
      <c r="D478" s="242" t="s">
        <v>174</v>
      </c>
      <c r="E478" s="253" t="s">
        <v>1</v>
      </c>
      <c r="F478" s="254" t="s">
        <v>2549</v>
      </c>
      <c r="G478" s="252"/>
      <c r="H478" s="255">
        <v>2.2400000000000002</v>
      </c>
      <c r="I478" s="256"/>
      <c r="J478" s="252"/>
      <c r="K478" s="252"/>
      <c r="L478" s="257"/>
      <c r="M478" s="258"/>
      <c r="N478" s="259"/>
      <c r="O478" s="259"/>
      <c r="P478" s="259"/>
      <c r="Q478" s="259"/>
      <c r="R478" s="259"/>
      <c r="S478" s="259"/>
      <c r="T478" s="260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61" t="s">
        <v>174</v>
      </c>
      <c r="AU478" s="261" t="s">
        <v>87</v>
      </c>
      <c r="AV478" s="14" t="s">
        <v>87</v>
      </c>
      <c r="AW478" s="14" t="s">
        <v>34</v>
      </c>
      <c r="AX478" s="14" t="s">
        <v>78</v>
      </c>
      <c r="AY478" s="261" t="s">
        <v>165</v>
      </c>
    </row>
    <row r="479" s="13" customFormat="1">
      <c r="A479" s="13"/>
      <c r="B479" s="240"/>
      <c r="C479" s="241"/>
      <c r="D479" s="242" t="s">
        <v>174</v>
      </c>
      <c r="E479" s="243" t="s">
        <v>1</v>
      </c>
      <c r="F479" s="244" t="s">
        <v>2499</v>
      </c>
      <c r="G479" s="241"/>
      <c r="H479" s="243" t="s">
        <v>1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0" t="s">
        <v>174</v>
      </c>
      <c r="AU479" s="250" t="s">
        <v>87</v>
      </c>
      <c r="AV479" s="13" t="s">
        <v>85</v>
      </c>
      <c r="AW479" s="13" t="s">
        <v>34</v>
      </c>
      <c r="AX479" s="13" t="s">
        <v>78</v>
      </c>
      <c r="AY479" s="250" t="s">
        <v>165</v>
      </c>
    </row>
    <row r="480" s="14" customFormat="1">
      <c r="A480" s="14"/>
      <c r="B480" s="251"/>
      <c r="C480" s="252"/>
      <c r="D480" s="242" t="s">
        <v>174</v>
      </c>
      <c r="E480" s="253" t="s">
        <v>1</v>
      </c>
      <c r="F480" s="254" t="s">
        <v>2550</v>
      </c>
      <c r="G480" s="252"/>
      <c r="H480" s="255">
        <v>12.288</v>
      </c>
      <c r="I480" s="256"/>
      <c r="J480" s="252"/>
      <c r="K480" s="252"/>
      <c r="L480" s="257"/>
      <c r="M480" s="258"/>
      <c r="N480" s="259"/>
      <c r="O480" s="259"/>
      <c r="P480" s="259"/>
      <c r="Q480" s="259"/>
      <c r="R480" s="259"/>
      <c r="S480" s="259"/>
      <c r="T480" s="260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1" t="s">
        <v>174</v>
      </c>
      <c r="AU480" s="261" t="s">
        <v>87</v>
      </c>
      <c r="AV480" s="14" t="s">
        <v>87</v>
      </c>
      <c r="AW480" s="14" t="s">
        <v>34</v>
      </c>
      <c r="AX480" s="14" t="s">
        <v>78</v>
      </c>
      <c r="AY480" s="261" t="s">
        <v>165</v>
      </c>
    </row>
    <row r="481" s="13" customFormat="1">
      <c r="A481" s="13"/>
      <c r="B481" s="240"/>
      <c r="C481" s="241"/>
      <c r="D481" s="242" t="s">
        <v>174</v>
      </c>
      <c r="E481" s="243" t="s">
        <v>1</v>
      </c>
      <c r="F481" s="244" t="s">
        <v>2371</v>
      </c>
      <c r="G481" s="241"/>
      <c r="H481" s="243" t="s">
        <v>1</v>
      </c>
      <c r="I481" s="245"/>
      <c r="J481" s="241"/>
      <c r="K481" s="241"/>
      <c r="L481" s="246"/>
      <c r="M481" s="247"/>
      <c r="N481" s="248"/>
      <c r="O481" s="248"/>
      <c r="P481" s="248"/>
      <c r="Q481" s="248"/>
      <c r="R481" s="248"/>
      <c r="S481" s="248"/>
      <c r="T481" s="249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0" t="s">
        <v>174</v>
      </c>
      <c r="AU481" s="250" t="s">
        <v>87</v>
      </c>
      <c r="AV481" s="13" t="s">
        <v>85</v>
      </c>
      <c r="AW481" s="13" t="s">
        <v>34</v>
      </c>
      <c r="AX481" s="13" t="s">
        <v>78</v>
      </c>
      <c r="AY481" s="250" t="s">
        <v>165</v>
      </c>
    </row>
    <row r="482" s="14" customFormat="1">
      <c r="A482" s="14"/>
      <c r="B482" s="251"/>
      <c r="C482" s="252"/>
      <c r="D482" s="242" t="s">
        <v>174</v>
      </c>
      <c r="E482" s="253" t="s">
        <v>1</v>
      </c>
      <c r="F482" s="254" t="s">
        <v>2551</v>
      </c>
      <c r="G482" s="252"/>
      <c r="H482" s="255">
        <v>5.1260000000000003</v>
      </c>
      <c r="I482" s="256"/>
      <c r="J482" s="252"/>
      <c r="K482" s="252"/>
      <c r="L482" s="257"/>
      <c r="M482" s="258"/>
      <c r="N482" s="259"/>
      <c r="O482" s="259"/>
      <c r="P482" s="259"/>
      <c r="Q482" s="259"/>
      <c r="R482" s="259"/>
      <c r="S482" s="259"/>
      <c r="T482" s="260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61" t="s">
        <v>174</v>
      </c>
      <c r="AU482" s="261" t="s">
        <v>87</v>
      </c>
      <c r="AV482" s="14" t="s">
        <v>87</v>
      </c>
      <c r="AW482" s="14" t="s">
        <v>34</v>
      </c>
      <c r="AX482" s="14" t="s">
        <v>78</v>
      </c>
      <c r="AY482" s="261" t="s">
        <v>165</v>
      </c>
    </row>
    <row r="483" s="13" customFormat="1">
      <c r="A483" s="13"/>
      <c r="B483" s="240"/>
      <c r="C483" s="241"/>
      <c r="D483" s="242" t="s">
        <v>174</v>
      </c>
      <c r="E483" s="243" t="s">
        <v>1</v>
      </c>
      <c r="F483" s="244" t="s">
        <v>2504</v>
      </c>
      <c r="G483" s="241"/>
      <c r="H483" s="243" t="s">
        <v>1</v>
      </c>
      <c r="I483" s="245"/>
      <c r="J483" s="241"/>
      <c r="K483" s="241"/>
      <c r="L483" s="246"/>
      <c r="M483" s="247"/>
      <c r="N483" s="248"/>
      <c r="O483" s="248"/>
      <c r="P483" s="248"/>
      <c r="Q483" s="248"/>
      <c r="R483" s="248"/>
      <c r="S483" s="248"/>
      <c r="T483" s="249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0" t="s">
        <v>174</v>
      </c>
      <c r="AU483" s="250" t="s">
        <v>87</v>
      </c>
      <c r="AV483" s="13" t="s">
        <v>85</v>
      </c>
      <c r="AW483" s="13" t="s">
        <v>34</v>
      </c>
      <c r="AX483" s="13" t="s">
        <v>78</v>
      </c>
      <c r="AY483" s="250" t="s">
        <v>165</v>
      </c>
    </row>
    <row r="484" s="14" customFormat="1">
      <c r="A484" s="14"/>
      <c r="B484" s="251"/>
      <c r="C484" s="252"/>
      <c r="D484" s="242" t="s">
        <v>174</v>
      </c>
      <c r="E484" s="253" t="s">
        <v>1</v>
      </c>
      <c r="F484" s="254" t="s">
        <v>2552</v>
      </c>
      <c r="G484" s="252"/>
      <c r="H484" s="255">
        <v>1.1200000000000001</v>
      </c>
      <c r="I484" s="256"/>
      <c r="J484" s="252"/>
      <c r="K484" s="252"/>
      <c r="L484" s="257"/>
      <c r="M484" s="258"/>
      <c r="N484" s="259"/>
      <c r="O484" s="259"/>
      <c r="P484" s="259"/>
      <c r="Q484" s="259"/>
      <c r="R484" s="259"/>
      <c r="S484" s="259"/>
      <c r="T484" s="260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1" t="s">
        <v>174</v>
      </c>
      <c r="AU484" s="261" t="s">
        <v>87</v>
      </c>
      <c r="AV484" s="14" t="s">
        <v>87</v>
      </c>
      <c r="AW484" s="14" t="s">
        <v>34</v>
      </c>
      <c r="AX484" s="14" t="s">
        <v>78</v>
      </c>
      <c r="AY484" s="261" t="s">
        <v>165</v>
      </c>
    </row>
    <row r="485" s="13" customFormat="1">
      <c r="A485" s="13"/>
      <c r="B485" s="240"/>
      <c r="C485" s="241"/>
      <c r="D485" s="242" t="s">
        <v>174</v>
      </c>
      <c r="E485" s="243" t="s">
        <v>1</v>
      </c>
      <c r="F485" s="244" t="s">
        <v>2506</v>
      </c>
      <c r="G485" s="241"/>
      <c r="H485" s="243" t="s">
        <v>1</v>
      </c>
      <c r="I485" s="245"/>
      <c r="J485" s="241"/>
      <c r="K485" s="241"/>
      <c r="L485" s="246"/>
      <c r="M485" s="247"/>
      <c r="N485" s="248"/>
      <c r="O485" s="248"/>
      <c r="P485" s="248"/>
      <c r="Q485" s="248"/>
      <c r="R485" s="248"/>
      <c r="S485" s="248"/>
      <c r="T485" s="249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0" t="s">
        <v>174</v>
      </c>
      <c r="AU485" s="250" t="s">
        <v>87</v>
      </c>
      <c r="AV485" s="13" t="s">
        <v>85</v>
      </c>
      <c r="AW485" s="13" t="s">
        <v>34</v>
      </c>
      <c r="AX485" s="13" t="s">
        <v>78</v>
      </c>
      <c r="AY485" s="250" t="s">
        <v>165</v>
      </c>
    </row>
    <row r="486" s="14" customFormat="1">
      <c r="A486" s="14"/>
      <c r="B486" s="251"/>
      <c r="C486" s="252"/>
      <c r="D486" s="242" t="s">
        <v>174</v>
      </c>
      <c r="E486" s="253" t="s">
        <v>1</v>
      </c>
      <c r="F486" s="254" t="s">
        <v>2553</v>
      </c>
      <c r="G486" s="252"/>
      <c r="H486" s="255">
        <v>0.73999999999999999</v>
      </c>
      <c r="I486" s="256"/>
      <c r="J486" s="252"/>
      <c r="K486" s="252"/>
      <c r="L486" s="257"/>
      <c r="M486" s="258"/>
      <c r="N486" s="259"/>
      <c r="O486" s="259"/>
      <c r="P486" s="259"/>
      <c r="Q486" s="259"/>
      <c r="R486" s="259"/>
      <c r="S486" s="259"/>
      <c r="T486" s="260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1" t="s">
        <v>174</v>
      </c>
      <c r="AU486" s="261" t="s">
        <v>87</v>
      </c>
      <c r="AV486" s="14" t="s">
        <v>87</v>
      </c>
      <c r="AW486" s="14" t="s">
        <v>34</v>
      </c>
      <c r="AX486" s="14" t="s">
        <v>78</v>
      </c>
      <c r="AY486" s="261" t="s">
        <v>165</v>
      </c>
    </row>
    <row r="487" s="13" customFormat="1">
      <c r="A487" s="13"/>
      <c r="B487" s="240"/>
      <c r="C487" s="241"/>
      <c r="D487" s="242" t="s">
        <v>174</v>
      </c>
      <c r="E487" s="243" t="s">
        <v>1</v>
      </c>
      <c r="F487" s="244" t="s">
        <v>2508</v>
      </c>
      <c r="G487" s="241"/>
      <c r="H487" s="243" t="s">
        <v>1</v>
      </c>
      <c r="I487" s="245"/>
      <c r="J487" s="241"/>
      <c r="K487" s="241"/>
      <c r="L487" s="246"/>
      <c r="M487" s="247"/>
      <c r="N487" s="248"/>
      <c r="O487" s="248"/>
      <c r="P487" s="248"/>
      <c r="Q487" s="248"/>
      <c r="R487" s="248"/>
      <c r="S487" s="248"/>
      <c r="T487" s="249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0" t="s">
        <v>174</v>
      </c>
      <c r="AU487" s="250" t="s">
        <v>87</v>
      </c>
      <c r="AV487" s="13" t="s">
        <v>85</v>
      </c>
      <c r="AW487" s="13" t="s">
        <v>34</v>
      </c>
      <c r="AX487" s="13" t="s">
        <v>78</v>
      </c>
      <c r="AY487" s="250" t="s">
        <v>165</v>
      </c>
    </row>
    <row r="488" s="14" customFormat="1">
      <c r="A488" s="14"/>
      <c r="B488" s="251"/>
      <c r="C488" s="252"/>
      <c r="D488" s="242" t="s">
        <v>174</v>
      </c>
      <c r="E488" s="253" t="s">
        <v>1</v>
      </c>
      <c r="F488" s="254" t="s">
        <v>2554</v>
      </c>
      <c r="G488" s="252"/>
      <c r="H488" s="255">
        <v>0.93000000000000005</v>
      </c>
      <c r="I488" s="256"/>
      <c r="J488" s="252"/>
      <c r="K488" s="252"/>
      <c r="L488" s="257"/>
      <c r="M488" s="258"/>
      <c r="N488" s="259"/>
      <c r="O488" s="259"/>
      <c r="P488" s="259"/>
      <c r="Q488" s="259"/>
      <c r="R488" s="259"/>
      <c r="S488" s="259"/>
      <c r="T488" s="260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1" t="s">
        <v>174</v>
      </c>
      <c r="AU488" s="261" t="s">
        <v>87</v>
      </c>
      <c r="AV488" s="14" t="s">
        <v>87</v>
      </c>
      <c r="AW488" s="14" t="s">
        <v>34</v>
      </c>
      <c r="AX488" s="14" t="s">
        <v>78</v>
      </c>
      <c r="AY488" s="261" t="s">
        <v>165</v>
      </c>
    </row>
    <row r="489" s="15" customFormat="1">
      <c r="A489" s="15"/>
      <c r="B489" s="262"/>
      <c r="C489" s="263"/>
      <c r="D489" s="242" t="s">
        <v>174</v>
      </c>
      <c r="E489" s="264" t="s">
        <v>1</v>
      </c>
      <c r="F489" s="265" t="s">
        <v>189</v>
      </c>
      <c r="G489" s="263"/>
      <c r="H489" s="266">
        <v>23.506</v>
      </c>
      <c r="I489" s="267"/>
      <c r="J489" s="263"/>
      <c r="K489" s="263"/>
      <c r="L489" s="268"/>
      <c r="M489" s="269"/>
      <c r="N489" s="270"/>
      <c r="O489" s="270"/>
      <c r="P489" s="270"/>
      <c r="Q489" s="270"/>
      <c r="R489" s="270"/>
      <c r="S489" s="270"/>
      <c r="T489" s="271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72" t="s">
        <v>174</v>
      </c>
      <c r="AU489" s="272" t="s">
        <v>87</v>
      </c>
      <c r="AV489" s="15" t="s">
        <v>172</v>
      </c>
      <c r="AW489" s="15" t="s">
        <v>34</v>
      </c>
      <c r="AX489" s="15" t="s">
        <v>85</v>
      </c>
      <c r="AY489" s="272" t="s">
        <v>165</v>
      </c>
    </row>
    <row r="490" s="2" customFormat="1" ht="33" customHeight="1">
      <c r="A490" s="39"/>
      <c r="B490" s="40"/>
      <c r="C490" s="227" t="s">
        <v>497</v>
      </c>
      <c r="D490" s="227" t="s">
        <v>167</v>
      </c>
      <c r="E490" s="228" t="s">
        <v>2555</v>
      </c>
      <c r="F490" s="229" t="s">
        <v>2556</v>
      </c>
      <c r="G490" s="230" t="s">
        <v>198</v>
      </c>
      <c r="H490" s="231">
        <v>23.506</v>
      </c>
      <c r="I490" s="232"/>
      <c r="J490" s="233">
        <f>ROUND(I490*H490,2)</f>
        <v>0</v>
      </c>
      <c r="K490" s="229" t="s">
        <v>171</v>
      </c>
      <c r="L490" s="45"/>
      <c r="M490" s="234" t="s">
        <v>1</v>
      </c>
      <c r="N490" s="235" t="s">
        <v>43</v>
      </c>
      <c r="O490" s="92"/>
      <c r="P490" s="236">
        <f>O490*H490</f>
        <v>0</v>
      </c>
      <c r="Q490" s="236">
        <v>0</v>
      </c>
      <c r="R490" s="236">
        <f>Q490*H490</f>
        <v>0</v>
      </c>
      <c r="S490" s="236">
        <v>0</v>
      </c>
      <c r="T490" s="237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8" t="s">
        <v>172</v>
      </c>
      <c r="AT490" s="238" t="s">
        <v>167</v>
      </c>
      <c r="AU490" s="238" t="s">
        <v>87</v>
      </c>
      <c r="AY490" s="18" t="s">
        <v>165</v>
      </c>
      <c r="BE490" s="239">
        <f>IF(N490="základní",J490,0)</f>
        <v>0</v>
      </c>
      <c r="BF490" s="239">
        <f>IF(N490="snížená",J490,0)</f>
        <v>0</v>
      </c>
      <c r="BG490" s="239">
        <f>IF(N490="zákl. přenesená",J490,0)</f>
        <v>0</v>
      </c>
      <c r="BH490" s="239">
        <f>IF(N490="sníž. přenesená",J490,0)</f>
        <v>0</v>
      </c>
      <c r="BI490" s="239">
        <f>IF(N490="nulová",J490,0)</f>
        <v>0</v>
      </c>
      <c r="BJ490" s="18" t="s">
        <v>85</v>
      </c>
      <c r="BK490" s="239">
        <f>ROUND(I490*H490,2)</f>
        <v>0</v>
      </c>
      <c r="BL490" s="18" t="s">
        <v>172</v>
      </c>
      <c r="BM490" s="238" t="s">
        <v>2557</v>
      </c>
    </row>
    <row r="491" s="12" customFormat="1" ht="22.8" customHeight="1">
      <c r="A491" s="12"/>
      <c r="B491" s="211"/>
      <c r="C491" s="212"/>
      <c r="D491" s="213" t="s">
        <v>77</v>
      </c>
      <c r="E491" s="225" t="s">
        <v>219</v>
      </c>
      <c r="F491" s="225" t="s">
        <v>2558</v>
      </c>
      <c r="G491" s="212"/>
      <c r="H491" s="212"/>
      <c r="I491" s="215"/>
      <c r="J491" s="226">
        <f>BK491</f>
        <v>0</v>
      </c>
      <c r="K491" s="212"/>
      <c r="L491" s="217"/>
      <c r="M491" s="218"/>
      <c r="N491" s="219"/>
      <c r="O491" s="219"/>
      <c r="P491" s="220">
        <f>SUM(P492:P555)</f>
        <v>0</v>
      </c>
      <c r="Q491" s="219"/>
      <c r="R491" s="220">
        <f>SUM(R492:R555)</f>
        <v>186.50679873499999</v>
      </c>
      <c r="S491" s="219"/>
      <c r="T491" s="221">
        <f>SUM(T492:T555)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22" t="s">
        <v>85</v>
      </c>
      <c r="AT491" s="223" t="s">
        <v>77</v>
      </c>
      <c r="AU491" s="223" t="s">
        <v>85</v>
      </c>
      <c r="AY491" s="222" t="s">
        <v>165</v>
      </c>
      <c r="BK491" s="224">
        <f>SUM(BK492:BK555)</f>
        <v>0</v>
      </c>
    </row>
    <row r="492" s="2" customFormat="1" ht="24.15" customHeight="1">
      <c r="A492" s="39"/>
      <c r="B492" s="40"/>
      <c r="C492" s="227" t="s">
        <v>502</v>
      </c>
      <c r="D492" s="227" t="s">
        <v>167</v>
      </c>
      <c r="E492" s="228" t="s">
        <v>2559</v>
      </c>
      <c r="F492" s="229" t="s">
        <v>2560</v>
      </c>
      <c r="G492" s="230" t="s">
        <v>198</v>
      </c>
      <c r="H492" s="231">
        <v>121.37300000000001</v>
      </c>
      <c r="I492" s="232"/>
      <c r="J492" s="233">
        <f>ROUND(I492*H492,2)</f>
        <v>0</v>
      </c>
      <c r="K492" s="229" t="s">
        <v>171</v>
      </c>
      <c r="L492" s="45"/>
      <c r="M492" s="234" t="s">
        <v>1</v>
      </c>
      <c r="N492" s="235" t="s">
        <v>43</v>
      </c>
      <c r="O492" s="92"/>
      <c r="P492" s="236">
        <f>O492*H492</f>
        <v>0</v>
      </c>
      <c r="Q492" s="236">
        <v>0</v>
      </c>
      <c r="R492" s="236">
        <f>Q492*H492</f>
        <v>0</v>
      </c>
      <c r="S492" s="236">
        <v>0</v>
      </c>
      <c r="T492" s="237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8" t="s">
        <v>172</v>
      </c>
      <c r="AT492" s="238" t="s">
        <v>167</v>
      </c>
      <c r="AU492" s="238" t="s">
        <v>87</v>
      </c>
      <c r="AY492" s="18" t="s">
        <v>165</v>
      </c>
      <c r="BE492" s="239">
        <f>IF(N492="základní",J492,0)</f>
        <v>0</v>
      </c>
      <c r="BF492" s="239">
        <f>IF(N492="snížená",J492,0)</f>
        <v>0</v>
      </c>
      <c r="BG492" s="239">
        <f>IF(N492="zákl. přenesená",J492,0)</f>
        <v>0</v>
      </c>
      <c r="BH492" s="239">
        <f>IF(N492="sníž. přenesená",J492,0)</f>
        <v>0</v>
      </c>
      <c r="BI492" s="239">
        <f>IF(N492="nulová",J492,0)</f>
        <v>0</v>
      </c>
      <c r="BJ492" s="18" t="s">
        <v>85</v>
      </c>
      <c r="BK492" s="239">
        <f>ROUND(I492*H492,2)</f>
        <v>0</v>
      </c>
      <c r="BL492" s="18" t="s">
        <v>172</v>
      </c>
      <c r="BM492" s="238" t="s">
        <v>2561</v>
      </c>
    </row>
    <row r="493" s="13" customFormat="1">
      <c r="A493" s="13"/>
      <c r="B493" s="240"/>
      <c r="C493" s="241"/>
      <c r="D493" s="242" t="s">
        <v>174</v>
      </c>
      <c r="E493" s="243" t="s">
        <v>1</v>
      </c>
      <c r="F493" s="244" t="s">
        <v>2342</v>
      </c>
      <c r="G493" s="241"/>
      <c r="H493" s="243" t="s">
        <v>1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0" t="s">
        <v>174</v>
      </c>
      <c r="AU493" s="250" t="s">
        <v>87</v>
      </c>
      <c r="AV493" s="13" t="s">
        <v>85</v>
      </c>
      <c r="AW493" s="13" t="s">
        <v>34</v>
      </c>
      <c r="AX493" s="13" t="s">
        <v>78</v>
      </c>
      <c r="AY493" s="250" t="s">
        <v>165</v>
      </c>
    </row>
    <row r="494" s="14" customFormat="1">
      <c r="A494" s="14"/>
      <c r="B494" s="251"/>
      <c r="C494" s="252"/>
      <c r="D494" s="242" t="s">
        <v>174</v>
      </c>
      <c r="E494" s="253" t="s">
        <v>1</v>
      </c>
      <c r="F494" s="254" t="s">
        <v>2562</v>
      </c>
      <c r="G494" s="252"/>
      <c r="H494" s="255">
        <v>45.372999999999998</v>
      </c>
      <c r="I494" s="256"/>
      <c r="J494" s="252"/>
      <c r="K494" s="252"/>
      <c r="L494" s="257"/>
      <c r="M494" s="258"/>
      <c r="N494" s="259"/>
      <c r="O494" s="259"/>
      <c r="P494" s="259"/>
      <c r="Q494" s="259"/>
      <c r="R494" s="259"/>
      <c r="S494" s="259"/>
      <c r="T494" s="260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1" t="s">
        <v>174</v>
      </c>
      <c r="AU494" s="261" t="s">
        <v>87</v>
      </c>
      <c r="AV494" s="14" t="s">
        <v>87</v>
      </c>
      <c r="AW494" s="14" t="s">
        <v>34</v>
      </c>
      <c r="AX494" s="14" t="s">
        <v>78</v>
      </c>
      <c r="AY494" s="261" t="s">
        <v>165</v>
      </c>
    </row>
    <row r="495" s="13" customFormat="1">
      <c r="A495" s="13"/>
      <c r="B495" s="240"/>
      <c r="C495" s="241"/>
      <c r="D495" s="242" t="s">
        <v>174</v>
      </c>
      <c r="E495" s="243" t="s">
        <v>1</v>
      </c>
      <c r="F495" s="244" t="s">
        <v>2350</v>
      </c>
      <c r="G495" s="241"/>
      <c r="H495" s="243" t="s">
        <v>1</v>
      </c>
      <c r="I495" s="245"/>
      <c r="J495" s="241"/>
      <c r="K495" s="241"/>
      <c r="L495" s="246"/>
      <c r="M495" s="247"/>
      <c r="N495" s="248"/>
      <c r="O495" s="248"/>
      <c r="P495" s="248"/>
      <c r="Q495" s="248"/>
      <c r="R495" s="248"/>
      <c r="S495" s="248"/>
      <c r="T495" s="249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0" t="s">
        <v>174</v>
      </c>
      <c r="AU495" s="250" t="s">
        <v>87</v>
      </c>
      <c r="AV495" s="13" t="s">
        <v>85</v>
      </c>
      <c r="AW495" s="13" t="s">
        <v>34</v>
      </c>
      <c r="AX495" s="13" t="s">
        <v>78</v>
      </c>
      <c r="AY495" s="250" t="s">
        <v>165</v>
      </c>
    </row>
    <row r="496" s="14" customFormat="1">
      <c r="A496" s="14"/>
      <c r="B496" s="251"/>
      <c r="C496" s="252"/>
      <c r="D496" s="242" t="s">
        <v>174</v>
      </c>
      <c r="E496" s="253" t="s">
        <v>1</v>
      </c>
      <c r="F496" s="254" t="s">
        <v>2563</v>
      </c>
      <c r="G496" s="252"/>
      <c r="H496" s="255">
        <v>76</v>
      </c>
      <c r="I496" s="256"/>
      <c r="J496" s="252"/>
      <c r="K496" s="252"/>
      <c r="L496" s="257"/>
      <c r="M496" s="258"/>
      <c r="N496" s="259"/>
      <c r="O496" s="259"/>
      <c r="P496" s="259"/>
      <c r="Q496" s="259"/>
      <c r="R496" s="259"/>
      <c r="S496" s="259"/>
      <c r="T496" s="260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1" t="s">
        <v>174</v>
      </c>
      <c r="AU496" s="261" t="s">
        <v>87</v>
      </c>
      <c r="AV496" s="14" t="s">
        <v>87</v>
      </c>
      <c r="AW496" s="14" t="s">
        <v>34</v>
      </c>
      <c r="AX496" s="14" t="s">
        <v>78</v>
      </c>
      <c r="AY496" s="261" t="s">
        <v>165</v>
      </c>
    </row>
    <row r="497" s="15" customFormat="1">
      <c r="A497" s="15"/>
      <c r="B497" s="262"/>
      <c r="C497" s="263"/>
      <c r="D497" s="242" t="s">
        <v>174</v>
      </c>
      <c r="E497" s="264" t="s">
        <v>1</v>
      </c>
      <c r="F497" s="265" t="s">
        <v>189</v>
      </c>
      <c r="G497" s="263"/>
      <c r="H497" s="266">
        <v>121.37299999999999</v>
      </c>
      <c r="I497" s="267"/>
      <c r="J497" s="263"/>
      <c r="K497" s="263"/>
      <c r="L497" s="268"/>
      <c r="M497" s="269"/>
      <c r="N497" s="270"/>
      <c r="O497" s="270"/>
      <c r="P497" s="270"/>
      <c r="Q497" s="270"/>
      <c r="R497" s="270"/>
      <c r="S497" s="270"/>
      <c r="T497" s="271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72" t="s">
        <v>174</v>
      </c>
      <c r="AU497" s="272" t="s">
        <v>87</v>
      </c>
      <c r="AV497" s="15" t="s">
        <v>172</v>
      </c>
      <c r="AW497" s="15" t="s">
        <v>34</v>
      </c>
      <c r="AX497" s="15" t="s">
        <v>85</v>
      </c>
      <c r="AY497" s="272" t="s">
        <v>165</v>
      </c>
    </row>
    <row r="498" s="2" customFormat="1" ht="24.15" customHeight="1">
      <c r="A498" s="39"/>
      <c r="B498" s="40"/>
      <c r="C498" s="227" t="s">
        <v>506</v>
      </c>
      <c r="D498" s="227" t="s">
        <v>167</v>
      </c>
      <c r="E498" s="228" t="s">
        <v>2564</v>
      </c>
      <c r="F498" s="229" t="s">
        <v>2565</v>
      </c>
      <c r="G498" s="230" t="s">
        <v>198</v>
      </c>
      <c r="H498" s="231">
        <v>410.74200000000002</v>
      </c>
      <c r="I498" s="232"/>
      <c r="J498" s="233">
        <f>ROUND(I498*H498,2)</f>
        <v>0</v>
      </c>
      <c r="K498" s="229" t="s">
        <v>171</v>
      </c>
      <c r="L498" s="45"/>
      <c r="M498" s="234" t="s">
        <v>1</v>
      </c>
      <c r="N498" s="235" t="s">
        <v>43</v>
      </c>
      <c r="O498" s="92"/>
      <c r="P498" s="236">
        <f>O498*H498</f>
        <v>0</v>
      </c>
      <c r="Q498" s="236">
        <v>0</v>
      </c>
      <c r="R498" s="236">
        <f>Q498*H498</f>
        <v>0</v>
      </c>
      <c r="S498" s="236">
        <v>0</v>
      </c>
      <c r="T498" s="237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8" t="s">
        <v>172</v>
      </c>
      <c r="AT498" s="238" t="s">
        <v>167</v>
      </c>
      <c r="AU498" s="238" t="s">
        <v>87</v>
      </c>
      <c r="AY498" s="18" t="s">
        <v>165</v>
      </c>
      <c r="BE498" s="239">
        <f>IF(N498="základní",J498,0)</f>
        <v>0</v>
      </c>
      <c r="BF498" s="239">
        <f>IF(N498="snížená",J498,0)</f>
        <v>0</v>
      </c>
      <c r="BG498" s="239">
        <f>IF(N498="zákl. přenesená",J498,0)</f>
        <v>0</v>
      </c>
      <c r="BH498" s="239">
        <f>IF(N498="sníž. přenesená",J498,0)</f>
        <v>0</v>
      </c>
      <c r="BI498" s="239">
        <f>IF(N498="nulová",J498,0)</f>
        <v>0</v>
      </c>
      <c r="BJ498" s="18" t="s">
        <v>85</v>
      </c>
      <c r="BK498" s="239">
        <f>ROUND(I498*H498,2)</f>
        <v>0</v>
      </c>
      <c r="BL498" s="18" t="s">
        <v>172</v>
      </c>
      <c r="BM498" s="238" t="s">
        <v>2566</v>
      </c>
    </row>
    <row r="499" s="13" customFormat="1">
      <c r="A499" s="13"/>
      <c r="B499" s="240"/>
      <c r="C499" s="241"/>
      <c r="D499" s="242" t="s">
        <v>174</v>
      </c>
      <c r="E499" s="243" t="s">
        <v>1</v>
      </c>
      <c r="F499" s="244" t="s">
        <v>2340</v>
      </c>
      <c r="G499" s="241"/>
      <c r="H499" s="243" t="s">
        <v>1</v>
      </c>
      <c r="I499" s="245"/>
      <c r="J499" s="241"/>
      <c r="K499" s="241"/>
      <c r="L499" s="246"/>
      <c r="M499" s="247"/>
      <c r="N499" s="248"/>
      <c r="O499" s="248"/>
      <c r="P499" s="248"/>
      <c r="Q499" s="248"/>
      <c r="R499" s="248"/>
      <c r="S499" s="248"/>
      <c r="T499" s="249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0" t="s">
        <v>174</v>
      </c>
      <c r="AU499" s="250" t="s">
        <v>87</v>
      </c>
      <c r="AV499" s="13" t="s">
        <v>85</v>
      </c>
      <c r="AW499" s="13" t="s">
        <v>34</v>
      </c>
      <c r="AX499" s="13" t="s">
        <v>78</v>
      </c>
      <c r="AY499" s="250" t="s">
        <v>165</v>
      </c>
    </row>
    <row r="500" s="14" customFormat="1">
      <c r="A500" s="14"/>
      <c r="B500" s="251"/>
      <c r="C500" s="252"/>
      <c r="D500" s="242" t="s">
        <v>174</v>
      </c>
      <c r="E500" s="253" t="s">
        <v>1</v>
      </c>
      <c r="F500" s="254" t="s">
        <v>2567</v>
      </c>
      <c r="G500" s="252"/>
      <c r="H500" s="255">
        <v>212.607</v>
      </c>
      <c r="I500" s="256"/>
      <c r="J500" s="252"/>
      <c r="K500" s="252"/>
      <c r="L500" s="257"/>
      <c r="M500" s="258"/>
      <c r="N500" s="259"/>
      <c r="O500" s="259"/>
      <c r="P500" s="259"/>
      <c r="Q500" s="259"/>
      <c r="R500" s="259"/>
      <c r="S500" s="259"/>
      <c r="T500" s="26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1" t="s">
        <v>174</v>
      </c>
      <c r="AU500" s="261" t="s">
        <v>87</v>
      </c>
      <c r="AV500" s="14" t="s">
        <v>87</v>
      </c>
      <c r="AW500" s="14" t="s">
        <v>34</v>
      </c>
      <c r="AX500" s="14" t="s">
        <v>78</v>
      </c>
      <c r="AY500" s="261" t="s">
        <v>165</v>
      </c>
    </row>
    <row r="501" s="13" customFormat="1">
      <c r="A501" s="13"/>
      <c r="B501" s="240"/>
      <c r="C501" s="241"/>
      <c r="D501" s="242" t="s">
        <v>174</v>
      </c>
      <c r="E501" s="243" t="s">
        <v>1</v>
      </c>
      <c r="F501" s="244" t="s">
        <v>2344</v>
      </c>
      <c r="G501" s="241"/>
      <c r="H501" s="243" t="s">
        <v>1</v>
      </c>
      <c r="I501" s="245"/>
      <c r="J501" s="241"/>
      <c r="K501" s="241"/>
      <c r="L501" s="246"/>
      <c r="M501" s="247"/>
      <c r="N501" s="248"/>
      <c r="O501" s="248"/>
      <c r="P501" s="248"/>
      <c r="Q501" s="248"/>
      <c r="R501" s="248"/>
      <c r="S501" s="248"/>
      <c r="T501" s="249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0" t="s">
        <v>174</v>
      </c>
      <c r="AU501" s="250" t="s">
        <v>87</v>
      </c>
      <c r="AV501" s="13" t="s">
        <v>85</v>
      </c>
      <c r="AW501" s="13" t="s">
        <v>34</v>
      </c>
      <c r="AX501" s="13" t="s">
        <v>78</v>
      </c>
      <c r="AY501" s="250" t="s">
        <v>165</v>
      </c>
    </row>
    <row r="502" s="14" customFormat="1">
      <c r="A502" s="14"/>
      <c r="B502" s="251"/>
      <c r="C502" s="252"/>
      <c r="D502" s="242" t="s">
        <v>174</v>
      </c>
      <c r="E502" s="253" t="s">
        <v>1</v>
      </c>
      <c r="F502" s="254" t="s">
        <v>2568</v>
      </c>
      <c r="G502" s="252"/>
      <c r="H502" s="255">
        <v>16.173999999999999</v>
      </c>
      <c r="I502" s="256"/>
      <c r="J502" s="252"/>
      <c r="K502" s="252"/>
      <c r="L502" s="257"/>
      <c r="M502" s="258"/>
      <c r="N502" s="259"/>
      <c r="O502" s="259"/>
      <c r="P502" s="259"/>
      <c r="Q502" s="259"/>
      <c r="R502" s="259"/>
      <c r="S502" s="259"/>
      <c r="T502" s="260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1" t="s">
        <v>174</v>
      </c>
      <c r="AU502" s="261" t="s">
        <v>87</v>
      </c>
      <c r="AV502" s="14" t="s">
        <v>87</v>
      </c>
      <c r="AW502" s="14" t="s">
        <v>34</v>
      </c>
      <c r="AX502" s="14" t="s">
        <v>78</v>
      </c>
      <c r="AY502" s="261" t="s">
        <v>165</v>
      </c>
    </row>
    <row r="503" s="14" customFormat="1">
      <c r="A503" s="14"/>
      <c r="B503" s="251"/>
      <c r="C503" s="252"/>
      <c r="D503" s="242" t="s">
        <v>174</v>
      </c>
      <c r="E503" s="253" t="s">
        <v>1</v>
      </c>
      <c r="F503" s="254" t="s">
        <v>2569</v>
      </c>
      <c r="G503" s="252"/>
      <c r="H503" s="255">
        <v>115</v>
      </c>
      <c r="I503" s="256"/>
      <c r="J503" s="252"/>
      <c r="K503" s="252"/>
      <c r="L503" s="257"/>
      <c r="M503" s="258"/>
      <c r="N503" s="259"/>
      <c r="O503" s="259"/>
      <c r="P503" s="259"/>
      <c r="Q503" s="259"/>
      <c r="R503" s="259"/>
      <c r="S503" s="259"/>
      <c r="T503" s="26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1" t="s">
        <v>174</v>
      </c>
      <c r="AU503" s="261" t="s">
        <v>87</v>
      </c>
      <c r="AV503" s="14" t="s">
        <v>87</v>
      </c>
      <c r="AW503" s="14" t="s">
        <v>34</v>
      </c>
      <c r="AX503" s="14" t="s">
        <v>78</v>
      </c>
      <c r="AY503" s="261" t="s">
        <v>165</v>
      </c>
    </row>
    <row r="504" s="13" customFormat="1">
      <c r="A504" s="13"/>
      <c r="B504" s="240"/>
      <c r="C504" s="241"/>
      <c r="D504" s="242" t="s">
        <v>174</v>
      </c>
      <c r="E504" s="243" t="s">
        <v>1</v>
      </c>
      <c r="F504" s="244" t="s">
        <v>2327</v>
      </c>
      <c r="G504" s="241"/>
      <c r="H504" s="243" t="s">
        <v>1</v>
      </c>
      <c r="I504" s="245"/>
      <c r="J504" s="241"/>
      <c r="K504" s="241"/>
      <c r="L504" s="246"/>
      <c r="M504" s="247"/>
      <c r="N504" s="248"/>
      <c r="O504" s="248"/>
      <c r="P504" s="248"/>
      <c r="Q504" s="248"/>
      <c r="R504" s="248"/>
      <c r="S504" s="248"/>
      <c r="T504" s="249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0" t="s">
        <v>174</v>
      </c>
      <c r="AU504" s="250" t="s">
        <v>87</v>
      </c>
      <c r="AV504" s="13" t="s">
        <v>85</v>
      </c>
      <c r="AW504" s="13" t="s">
        <v>34</v>
      </c>
      <c r="AX504" s="13" t="s">
        <v>78</v>
      </c>
      <c r="AY504" s="250" t="s">
        <v>165</v>
      </c>
    </row>
    <row r="505" s="14" customFormat="1">
      <c r="A505" s="14"/>
      <c r="B505" s="251"/>
      <c r="C505" s="252"/>
      <c r="D505" s="242" t="s">
        <v>174</v>
      </c>
      <c r="E505" s="253" t="s">
        <v>1</v>
      </c>
      <c r="F505" s="254" t="s">
        <v>2570</v>
      </c>
      <c r="G505" s="252"/>
      <c r="H505" s="255">
        <v>66.960999999999999</v>
      </c>
      <c r="I505" s="256"/>
      <c r="J505" s="252"/>
      <c r="K505" s="252"/>
      <c r="L505" s="257"/>
      <c r="M505" s="258"/>
      <c r="N505" s="259"/>
      <c r="O505" s="259"/>
      <c r="P505" s="259"/>
      <c r="Q505" s="259"/>
      <c r="R505" s="259"/>
      <c r="S505" s="259"/>
      <c r="T505" s="260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61" t="s">
        <v>174</v>
      </c>
      <c r="AU505" s="261" t="s">
        <v>87</v>
      </c>
      <c r="AV505" s="14" t="s">
        <v>87</v>
      </c>
      <c r="AW505" s="14" t="s">
        <v>34</v>
      </c>
      <c r="AX505" s="14" t="s">
        <v>78</v>
      </c>
      <c r="AY505" s="261" t="s">
        <v>165</v>
      </c>
    </row>
    <row r="506" s="15" customFormat="1">
      <c r="A506" s="15"/>
      <c r="B506" s="262"/>
      <c r="C506" s="263"/>
      <c r="D506" s="242" t="s">
        <v>174</v>
      </c>
      <c r="E506" s="264" t="s">
        <v>1</v>
      </c>
      <c r="F506" s="265" t="s">
        <v>189</v>
      </c>
      <c r="G506" s="263"/>
      <c r="H506" s="266">
        <v>410.74200000000002</v>
      </c>
      <c r="I506" s="267"/>
      <c r="J506" s="263"/>
      <c r="K506" s="263"/>
      <c r="L506" s="268"/>
      <c r="M506" s="269"/>
      <c r="N506" s="270"/>
      <c r="O506" s="270"/>
      <c r="P506" s="270"/>
      <c r="Q506" s="270"/>
      <c r="R506" s="270"/>
      <c r="S506" s="270"/>
      <c r="T506" s="271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72" t="s">
        <v>174</v>
      </c>
      <c r="AU506" s="272" t="s">
        <v>87</v>
      </c>
      <c r="AV506" s="15" t="s">
        <v>172</v>
      </c>
      <c r="AW506" s="15" t="s">
        <v>34</v>
      </c>
      <c r="AX506" s="15" t="s">
        <v>85</v>
      </c>
      <c r="AY506" s="272" t="s">
        <v>165</v>
      </c>
    </row>
    <row r="507" s="2" customFormat="1" ht="24.15" customHeight="1">
      <c r="A507" s="39"/>
      <c r="B507" s="40"/>
      <c r="C507" s="227" t="s">
        <v>510</v>
      </c>
      <c r="D507" s="227" t="s">
        <v>167</v>
      </c>
      <c r="E507" s="228" t="s">
        <v>2571</v>
      </c>
      <c r="F507" s="229" t="s">
        <v>2572</v>
      </c>
      <c r="G507" s="230" t="s">
        <v>198</v>
      </c>
      <c r="H507" s="231">
        <v>70</v>
      </c>
      <c r="I507" s="232"/>
      <c r="J507" s="233">
        <f>ROUND(I507*H507,2)</f>
        <v>0</v>
      </c>
      <c r="K507" s="229" t="s">
        <v>171</v>
      </c>
      <c r="L507" s="45"/>
      <c r="M507" s="234" t="s">
        <v>1</v>
      </c>
      <c r="N507" s="235" t="s">
        <v>43</v>
      </c>
      <c r="O507" s="92"/>
      <c r="P507" s="236">
        <f>O507*H507</f>
        <v>0</v>
      </c>
      <c r="Q507" s="236">
        <v>0</v>
      </c>
      <c r="R507" s="236">
        <f>Q507*H507</f>
        <v>0</v>
      </c>
      <c r="S507" s="236">
        <v>0</v>
      </c>
      <c r="T507" s="237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8" t="s">
        <v>172</v>
      </c>
      <c r="AT507" s="238" t="s">
        <v>167</v>
      </c>
      <c r="AU507" s="238" t="s">
        <v>87</v>
      </c>
      <c r="AY507" s="18" t="s">
        <v>165</v>
      </c>
      <c r="BE507" s="239">
        <f>IF(N507="základní",J507,0)</f>
        <v>0</v>
      </c>
      <c r="BF507" s="239">
        <f>IF(N507="snížená",J507,0)</f>
        <v>0</v>
      </c>
      <c r="BG507" s="239">
        <f>IF(N507="zákl. přenesená",J507,0)</f>
        <v>0</v>
      </c>
      <c r="BH507" s="239">
        <f>IF(N507="sníž. přenesená",J507,0)</f>
        <v>0</v>
      </c>
      <c r="BI507" s="239">
        <f>IF(N507="nulová",J507,0)</f>
        <v>0</v>
      </c>
      <c r="BJ507" s="18" t="s">
        <v>85</v>
      </c>
      <c r="BK507" s="239">
        <f>ROUND(I507*H507,2)</f>
        <v>0</v>
      </c>
      <c r="BL507" s="18" t="s">
        <v>172</v>
      </c>
      <c r="BM507" s="238" t="s">
        <v>2573</v>
      </c>
    </row>
    <row r="508" s="13" customFormat="1">
      <c r="A508" s="13"/>
      <c r="B508" s="240"/>
      <c r="C508" s="241"/>
      <c r="D508" s="242" t="s">
        <v>174</v>
      </c>
      <c r="E508" s="243" t="s">
        <v>1</v>
      </c>
      <c r="F508" s="244" t="s">
        <v>2348</v>
      </c>
      <c r="G508" s="241"/>
      <c r="H508" s="243" t="s">
        <v>1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0" t="s">
        <v>174</v>
      </c>
      <c r="AU508" s="250" t="s">
        <v>87</v>
      </c>
      <c r="AV508" s="13" t="s">
        <v>85</v>
      </c>
      <c r="AW508" s="13" t="s">
        <v>34</v>
      </c>
      <c r="AX508" s="13" t="s">
        <v>78</v>
      </c>
      <c r="AY508" s="250" t="s">
        <v>165</v>
      </c>
    </row>
    <row r="509" s="14" customFormat="1">
      <c r="A509" s="14"/>
      <c r="B509" s="251"/>
      <c r="C509" s="252"/>
      <c r="D509" s="242" t="s">
        <v>174</v>
      </c>
      <c r="E509" s="253" t="s">
        <v>1</v>
      </c>
      <c r="F509" s="254" t="s">
        <v>2574</v>
      </c>
      <c r="G509" s="252"/>
      <c r="H509" s="255">
        <v>70</v>
      </c>
      <c r="I509" s="256"/>
      <c r="J509" s="252"/>
      <c r="K509" s="252"/>
      <c r="L509" s="257"/>
      <c r="M509" s="258"/>
      <c r="N509" s="259"/>
      <c r="O509" s="259"/>
      <c r="P509" s="259"/>
      <c r="Q509" s="259"/>
      <c r="R509" s="259"/>
      <c r="S509" s="259"/>
      <c r="T509" s="260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1" t="s">
        <v>174</v>
      </c>
      <c r="AU509" s="261" t="s">
        <v>87</v>
      </c>
      <c r="AV509" s="14" t="s">
        <v>87</v>
      </c>
      <c r="AW509" s="14" t="s">
        <v>34</v>
      </c>
      <c r="AX509" s="14" t="s">
        <v>85</v>
      </c>
      <c r="AY509" s="261" t="s">
        <v>165</v>
      </c>
    </row>
    <row r="510" s="2" customFormat="1" ht="37.8" customHeight="1">
      <c r="A510" s="39"/>
      <c r="B510" s="40"/>
      <c r="C510" s="227" t="s">
        <v>514</v>
      </c>
      <c r="D510" s="227" t="s">
        <v>167</v>
      </c>
      <c r="E510" s="228" t="s">
        <v>2575</v>
      </c>
      <c r="F510" s="229" t="s">
        <v>2576</v>
      </c>
      <c r="G510" s="230" t="s">
        <v>198</v>
      </c>
      <c r="H510" s="231">
        <v>45.372999999999998</v>
      </c>
      <c r="I510" s="232"/>
      <c r="J510" s="233">
        <f>ROUND(I510*H510,2)</f>
        <v>0</v>
      </c>
      <c r="K510" s="229" t="s">
        <v>171</v>
      </c>
      <c r="L510" s="45"/>
      <c r="M510" s="234" t="s">
        <v>1</v>
      </c>
      <c r="N510" s="235" t="s">
        <v>43</v>
      </c>
      <c r="O510" s="92"/>
      <c r="P510" s="236">
        <f>O510*H510</f>
        <v>0</v>
      </c>
      <c r="Q510" s="236">
        <v>0</v>
      </c>
      <c r="R510" s="236">
        <f>Q510*H510</f>
        <v>0</v>
      </c>
      <c r="S510" s="236">
        <v>0</v>
      </c>
      <c r="T510" s="237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8" t="s">
        <v>172</v>
      </c>
      <c r="AT510" s="238" t="s">
        <v>167</v>
      </c>
      <c r="AU510" s="238" t="s">
        <v>87</v>
      </c>
      <c r="AY510" s="18" t="s">
        <v>165</v>
      </c>
      <c r="BE510" s="239">
        <f>IF(N510="základní",J510,0)</f>
        <v>0</v>
      </c>
      <c r="BF510" s="239">
        <f>IF(N510="snížená",J510,0)</f>
        <v>0</v>
      </c>
      <c r="BG510" s="239">
        <f>IF(N510="zákl. přenesená",J510,0)</f>
        <v>0</v>
      </c>
      <c r="BH510" s="239">
        <f>IF(N510="sníž. přenesená",J510,0)</f>
        <v>0</v>
      </c>
      <c r="BI510" s="239">
        <f>IF(N510="nulová",J510,0)</f>
        <v>0</v>
      </c>
      <c r="BJ510" s="18" t="s">
        <v>85</v>
      </c>
      <c r="BK510" s="239">
        <f>ROUND(I510*H510,2)</f>
        <v>0</v>
      </c>
      <c r="BL510" s="18" t="s">
        <v>172</v>
      </c>
      <c r="BM510" s="238" t="s">
        <v>2577</v>
      </c>
    </row>
    <row r="511" s="13" customFormat="1">
      <c r="A511" s="13"/>
      <c r="B511" s="240"/>
      <c r="C511" s="241"/>
      <c r="D511" s="242" t="s">
        <v>174</v>
      </c>
      <c r="E511" s="243" t="s">
        <v>1</v>
      </c>
      <c r="F511" s="244" t="s">
        <v>2342</v>
      </c>
      <c r="G511" s="241"/>
      <c r="H511" s="243" t="s">
        <v>1</v>
      </c>
      <c r="I511" s="245"/>
      <c r="J511" s="241"/>
      <c r="K511" s="241"/>
      <c r="L511" s="246"/>
      <c r="M511" s="247"/>
      <c r="N511" s="248"/>
      <c r="O511" s="248"/>
      <c r="P511" s="248"/>
      <c r="Q511" s="248"/>
      <c r="R511" s="248"/>
      <c r="S511" s="248"/>
      <c r="T511" s="249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0" t="s">
        <v>174</v>
      </c>
      <c r="AU511" s="250" t="s">
        <v>87</v>
      </c>
      <c r="AV511" s="13" t="s">
        <v>85</v>
      </c>
      <c r="AW511" s="13" t="s">
        <v>34</v>
      </c>
      <c r="AX511" s="13" t="s">
        <v>78</v>
      </c>
      <c r="AY511" s="250" t="s">
        <v>165</v>
      </c>
    </row>
    <row r="512" s="14" customFormat="1">
      <c r="A512" s="14"/>
      <c r="B512" s="251"/>
      <c r="C512" s="252"/>
      <c r="D512" s="242" t="s">
        <v>174</v>
      </c>
      <c r="E512" s="253" t="s">
        <v>1</v>
      </c>
      <c r="F512" s="254" t="s">
        <v>2562</v>
      </c>
      <c r="G512" s="252"/>
      <c r="H512" s="255">
        <v>45.372999999999998</v>
      </c>
      <c r="I512" s="256"/>
      <c r="J512" s="252"/>
      <c r="K512" s="252"/>
      <c r="L512" s="257"/>
      <c r="M512" s="258"/>
      <c r="N512" s="259"/>
      <c r="O512" s="259"/>
      <c r="P512" s="259"/>
      <c r="Q512" s="259"/>
      <c r="R512" s="259"/>
      <c r="S512" s="259"/>
      <c r="T512" s="260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61" t="s">
        <v>174</v>
      </c>
      <c r="AU512" s="261" t="s">
        <v>87</v>
      </c>
      <c r="AV512" s="14" t="s">
        <v>87</v>
      </c>
      <c r="AW512" s="14" t="s">
        <v>34</v>
      </c>
      <c r="AX512" s="14" t="s">
        <v>85</v>
      </c>
      <c r="AY512" s="261" t="s">
        <v>165</v>
      </c>
    </row>
    <row r="513" s="2" customFormat="1" ht="37.8" customHeight="1">
      <c r="A513" s="39"/>
      <c r="B513" s="40"/>
      <c r="C513" s="227" t="s">
        <v>518</v>
      </c>
      <c r="D513" s="227" t="s">
        <v>167</v>
      </c>
      <c r="E513" s="228" t="s">
        <v>2578</v>
      </c>
      <c r="F513" s="229" t="s">
        <v>2579</v>
      </c>
      <c r="G513" s="230" t="s">
        <v>198</v>
      </c>
      <c r="H513" s="231">
        <v>489.78100000000001</v>
      </c>
      <c r="I513" s="232"/>
      <c r="J513" s="233">
        <f>ROUND(I513*H513,2)</f>
        <v>0</v>
      </c>
      <c r="K513" s="229" t="s">
        <v>171</v>
      </c>
      <c r="L513" s="45"/>
      <c r="M513" s="234" t="s">
        <v>1</v>
      </c>
      <c r="N513" s="235" t="s">
        <v>43</v>
      </c>
      <c r="O513" s="92"/>
      <c r="P513" s="236">
        <f>O513*H513</f>
        <v>0</v>
      </c>
      <c r="Q513" s="236">
        <v>0</v>
      </c>
      <c r="R513" s="236">
        <f>Q513*H513</f>
        <v>0</v>
      </c>
      <c r="S513" s="236">
        <v>0</v>
      </c>
      <c r="T513" s="237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8" t="s">
        <v>172</v>
      </c>
      <c r="AT513" s="238" t="s">
        <v>167</v>
      </c>
      <c r="AU513" s="238" t="s">
        <v>87</v>
      </c>
      <c r="AY513" s="18" t="s">
        <v>165</v>
      </c>
      <c r="BE513" s="239">
        <f>IF(N513="základní",J513,0)</f>
        <v>0</v>
      </c>
      <c r="BF513" s="239">
        <f>IF(N513="snížená",J513,0)</f>
        <v>0</v>
      </c>
      <c r="BG513" s="239">
        <f>IF(N513="zákl. přenesená",J513,0)</f>
        <v>0</v>
      </c>
      <c r="BH513" s="239">
        <f>IF(N513="sníž. přenesená",J513,0)</f>
        <v>0</v>
      </c>
      <c r="BI513" s="239">
        <f>IF(N513="nulová",J513,0)</f>
        <v>0</v>
      </c>
      <c r="BJ513" s="18" t="s">
        <v>85</v>
      </c>
      <c r="BK513" s="239">
        <f>ROUND(I513*H513,2)</f>
        <v>0</v>
      </c>
      <c r="BL513" s="18" t="s">
        <v>172</v>
      </c>
      <c r="BM513" s="238" t="s">
        <v>2580</v>
      </c>
    </row>
    <row r="514" s="13" customFormat="1">
      <c r="A514" s="13"/>
      <c r="B514" s="240"/>
      <c r="C514" s="241"/>
      <c r="D514" s="242" t="s">
        <v>174</v>
      </c>
      <c r="E514" s="243" t="s">
        <v>1</v>
      </c>
      <c r="F514" s="244" t="s">
        <v>2340</v>
      </c>
      <c r="G514" s="241"/>
      <c r="H514" s="243" t="s">
        <v>1</v>
      </c>
      <c r="I514" s="245"/>
      <c r="J514" s="241"/>
      <c r="K514" s="241"/>
      <c r="L514" s="246"/>
      <c r="M514" s="247"/>
      <c r="N514" s="248"/>
      <c r="O514" s="248"/>
      <c r="P514" s="248"/>
      <c r="Q514" s="248"/>
      <c r="R514" s="248"/>
      <c r="S514" s="248"/>
      <c r="T514" s="249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0" t="s">
        <v>174</v>
      </c>
      <c r="AU514" s="250" t="s">
        <v>87</v>
      </c>
      <c r="AV514" s="13" t="s">
        <v>85</v>
      </c>
      <c r="AW514" s="13" t="s">
        <v>34</v>
      </c>
      <c r="AX514" s="13" t="s">
        <v>78</v>
      </c>
      <c r="AY514" s="250" t="s">
        <v>165</v>
      </c>
    </row>
    <row r="515" s="14" customFormat="1">
      <c r="A515" s="14"/>
      <c r="B515" s="251"/>
      <c r="C515" s="252"/>
      <c r="D515" s="242" t="s">
        <v>174</v>
      </c>
      <c r="E515" s="253" t="s">
        <v>1</v>
      </c>
      <c r="F515" s="254" t="s">
        <v>2567</v>
      </c>
      <c r="G515" s="252"/>
      <c r="H515" s="255">
        <v>212.607</v>
      </c>
      <c r="I515" s="256"/>
      <c r="J515" s="252"/>
      <c r="K515" s="252"/>
      <c r="L515" s="257"/>
      <c r="M515" s="258"/>
      <c r="N515" s="259"/>
      <c r="O515" s="259"/>
      <c r="P515" s="259"/>
      <c r="Q515" s="259"/>
      <c r="R515" s="259"/>
      <c r="S515" s="259"/>
      <c r="T515" s="260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1" t="s">
        <v>174</v>
      </c>
      <c r="AU515" s="261" t="s">
        <v>87</v>
      </c>
      <c r="AV515" s="14" t="s">
        <v>87</v>
      </c>
      <c r="AW515" s="14" t="s">
        <v>34</v>
      </c>
      <c r="AX515" s="14" t="s">
        <v>78</v>
      </c>
      <c r="AY515" s="261" t="s">
        <v>165</v>
      </c>
    </row>
    <row r="516" s="13" customFormat="1">
      <c r="A516" s="13"/>
      <c r="B516" s="240"/>
      <c r="C516" s="241"/>
      <c r="D516" s="242" t="s">
        <v>174</v>
      </c>
      <c r="E516" s="243" t="s">
        <v>1</v>
      </c>
      <c r="F516" s="244" t="s">
        <v>2344</v>
      </c>
      <c r="G516" s="241"/>
      <c r="H516" s="243" t="s">
        <v>1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0" t="s">
        <v>174</v>
      </c>
      <c r="AU516" s="250" t="s">
        <v>87</v>
      </c>
      <c r="AV516" s="13" t="s">
        <v>85</v>
      </c>
      <c r="AW516" s="13" t="s">
        <v>34</v>
      </c>
      <c r="AX516" s="13" t="s">
        <v>78</v>
      </c>
      <c r="AY516" s="250" t="s">
        <v>165</v>
      </c>
    </row>
    <row r="517" s="14" customFormat="1">
      <c r="A517" s="14"/>
      <c r="B517" s="251"/>
      <c r="C517" s="252"/>
      <c r="D517" s="242" t="s">
        <v>174</v>
      </c>
      <c r="E517" s="253" t="s">
        <v>1</v>
      </c>
      <c r="F517" s="254" t="s">
        <v>2568</v>
      </c>
      <c r="G517" s="252"/>
      <c r="H517" s="255">
        <v>16.173999999999999</v>
      </c>
      <c r="I517" s="256"/>
      <c r="J517" s="252"/>
      <c r="K517" s="252"/>
      <c r="L517" s="257"/>
      <c r="M517" s="258"/>
      <c r="N517" s="259"/>
      <c r="O517" s="259"/>
      <c r="P517" s="259"/>
      <c r="Q517" s="259"/>
      <c r="R517" s="259"/>
      <c r="S517" s="259"/>
      <c r="T517" s="260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1" t="s">
        <v>174</v>
      </c>
      <c r="AU517" s="261" t="s">
        <v>87</v>
      </c>
      <c r="AV517" s="14" t="s">
        <v>87</v>
      </c>
      <c r="AW517" s="14" t="s">
        <v>34</v>
      </c>
      <c r="AX517" s="14" t="s">
        <v>78</v>
      </c>
      <c r="AY517" s="261" t="s">
        <v>165</v>
      </c>
    </row>
    <row r="518" s="14" customFormat="1">
      <c r="A518" s="14"/>
      <c r="B518" s="251"/>
      <c r="C518" s="252"/>
      <c r="D518" s="242" t="s">
        <v>174</v>
      </c>
      <c r="E518" s="253" t="s">
        <v>1</v>
      </c>
      <c r="F518" s="254" t="s">
        <v>2569</v>
      </c>
      <c r="G518" s="252"/>
      <c r="H518" s="255">
        <v>115</v>
      </c>
      <c r="I518" s="256"/>
      <c r="J518" s="252"/>
      <c r="K518" s="252"/>
      <c r="L518" s="257"/>
      <c r="M518" s="258"/>
      <c r="N518" s="259"/>
      <c r="O518" s="259"/>
      <c r="P518" s="259"/>
      <c r="Q518" s="259"/>
      <c r="R518" s="259"/>
      <c r="S518" s="259"/>
      <c r="T518" s="260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61" t="s">
        <v>174</v>
      </c>
      <c r="AU518" s="261" t="s">
        <v>87</v>
      </c>
      <c r="AV518" s="14" t="s">
        <v>87</v>
      </c>
      <c r="AW518" s="14" t="s">
        <v>34</v>
      </c>
      <c r="AX518" s="14" t="s">
        <v>78</v>
      </c>
      <c r="AY518" s="261" t="s">
        <v>165</v>
      </c>
    </row>
    <row r="519" s="13" customFormat="1">
      <c r="A519" s="13"/>
      <c r="B519" s="240"/>
      <c r="C519" s="241"/>
      <c r="D519" s="242" t="s">
        <v>174</v>
      </c>
      <c r="E519" s="243" t="s">
        <v>1</v>
      </c>
      <c r="F519" s="244" t="s">
        <v>2348</v>
      </c>
      <c r="G519" s="241"/>
      <c r="H519" s="243" t="s">
        <v>1</v>
      </c>
      <c r="I519" s="245"/>
      <c r="J519" s="241"/>
      <c r="K519" s="241"/>
      <c r="L519" s="246"/>
      <c r="M519" s="247"/>
      <c r="N519" s="248"/>
      <c r="O519" s="248"/>
      <c r="P519" s="248"/>
      <c r="Q519" s="248"/>
      <c r="R519" s="248"/>
      <c r="S519" s="248"/>
      <c r="T519" s="249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0" t="s">
        <v>174</v>
      </c>
      <c r="AU519" s="250" t="s">
        <v>87</v>
      </c>
      <c r="AV519" s="13" t="s">
        <v>85</v>
      </c>
      <c r="AW519" s="13" t="s">
        <v>34</v>
      </c>
      <c r="AX519" s="13" t="s">
        <v>78</v>
      </c>
      <c r="AY519" s="250" t="s">
        <v>165</v>
      </c>
    </row>
    <row r="520" s="14" customFormat="1">
      <c r="A520" s="14"/>
      <c r="B520" s="251"/>
      <c r="C520" s="252"/>
      <c r="D520" s="242" t="s">
        <v>174</v>
      </c>
      <c r="E520" s="253" t="s">
        <v>1</v>
      </c>
      <c r="F520" s="254" t="s">
        <v>2574</v>
      </c>
      <c r="G520" s="252"/>
      <c r="H520" s="255">
        <v>70</v>
      </c>
      <c r="I520" s="256"/>
      <c r="J520" s="252"/>
      <c r="K520" s="252"/>
      <c r="L520" s="257"/>
      <c r="M520" s="258"/>
      <c r="N520" s="259"/>
      <c r="O520" s="259"/>
      <c r="P520" s="259"/>
      <c r="Q520" s="259"/>
      <c r="R520" s="259"/>
      <c r="S520" s="259"/>
      <c r="T520" s="260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61" t="s">
        <v>174</v>
      </c>
      <c r="AU520" s="261" t="s">
        <v>87</v>
      </c>
      <c r="AV520" s="14" t="s">
        <v>87</v>
      </c>
      <c r="AW520" s="14" t="s">
        <v>34</v>
      </c>
      <c r="AX520" s="14" t="s">
        <v>78</v>
      </c>
      <c r="AY520" s="261" t="s">
        <v>165</v>
      </c>
    </row>
    <row r="521" s="13" customFormat="1">
      <c r="A521" s="13"/>
      <c r="B521" s="240"/>
      <c r="C521" s="241"/>
      <c r="D521" s="242" t="s">
        <v>174</v>
      </c>
      <c r="E521" s="243" t="s">
        <v>1</v>
      </c>
      <c r="F521" s="244" t="s">
        <v>2350</v>
      </c>
      <c r="G521" s="241"/>
      <c r="H521" s="243" t="s">
        <v>1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0" t="s">
        <v>174</v>
      </c>
      <c r="AU521" s="250" t="s">
        <v>87</v>
      </c>
      <c r="AV521" s="13" t="s">
        <v>85</v>
      </c>
      <c r="AW521" s="13" t="s">
        <v>34</v>
      </c>
      <c r="AX521" s="13" t="s">
        <v>78</v>
      </c>
      <c r="AY521" s="250" t="s">
        <v>165</v>
      </c>
    </row>
    <row r="522" s="14" customFormat="1">
      <c r="A522" s="14"/>
      <c r="B522" s="251"/>
      <c r="C522" s="252"/>
      <c r="D522" s="242" t="s">
        <v>174</v>
      </c>
      <c r="E522" s="253" t="s">
        <v>1</v>
      </c>
      <c r="F522" s="254" t="s">
        <v>2563</v>
      </c>
      <c r="G522" s="252"/>
      <c r="H522" s="255">
        <v>76</v>
      </c>
      <c r="I522" s="256"/>
      <c r="J522" s="252"/>
      <c r="K522" s="252"/>
      <c r="L522" s="257"/>
      <c r="M522" s="258"/>
      <c r="N522" s="259"/>
      <c r="O522" s="259"/>
      <c r="P522" s="259"/>
      <c r="Q522" s="259"/>
      <c r="R522" s="259"/>
      <c r="S522" s="259"/>
      <c r="T522" s="260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61" t="s">
        <v>174</v>
      </c>
      <c r="AU522" s="261" t="s">
        <v>87</v>
      </c>
      <c r="AV522" s="14" t="s">
        <v>87</v>
      </c>
      <c r="AW522" s="14" t="s">
        <v>34</v>
      </c>
      <c r="AX522" s="14" t="s">
        <v>78</v>
      </c>
      <c r="AY522" s="261" t="s">
        <v>165</v>
      </c>
    </row>
    <row r="523" s="15" customFormat="1">
      <c r="A523" s="15"/>
      <c r="B523" s="262"/>
      <c r="C523" s="263"/>
      <c r="D523" s="242" t="s">
        <v>174</v>
      </c>
      <c r="E523" s="264" t="s">
        <v>1</v>
      </c>
      <c r="F523" s="265" t="s">
        <v>189</v>
      </c>
      <c r="G523" s="263"/>
      <c r="H523" s="266">
        <v>489.78100000000001</v>
      </c>
      <c r="I523" s="267"/>
      <c r="J523" s="263"/>
      <c r="K523" s="263"/>
      <c r="L523" s="268"/>
      <c r="M523" s="269"/>
      <c r="N523" s="270"/>
      <c r="O523" s="270"/>
      <c r="P523" s="270"/>
      <c r="Q523" s="270"/>
      <c r="R523" s="270"/>
      <c r="S523" s="270"/>
      <c r="T523" s="271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72" t="s">
        <v>174</v>
      </c>
      <c r="AU523" s="272" t="s">
        <v>87</v>
      </c>
      <c r="AV523" s="15" t="s">
        <v>172</v>
      </c>
      <c r="AW523" s="15" t="s">
        <v>34</v>
      </c>
      <c r="AX523" s="15" t="s">
        <v>85</v>
      </c>
      <c r="AY523" s="272" t="s">
        <v>165</v>
      </c>
    </row>
    <row r="524" s="2" customFormat="1" ht="16.5" customHeight="1">
      <c r="A524" s="39"/>
      <c r="B524" s="40"/>
      <c r="C524" s="227" t="s">
        <v>524</v>
      </c>
      <c r="D524" s="227" t="s">
        <v>167</v>
      </c>
      <c r="E524" s="228" t="s">
        <v>2581</v>
      </c>
      <c r="F524" s="229" t="s">
        <v>2582</v>
      </c>
      <c r="G524" s="230" t="s">
        <v>198</v>
      </c>
      <c r="H524" s="231">
        <v>75.689999999999998</v>
      </c>
      <c r="I524" s="232"/>
      <c r="J524" s="233">
        <f>ROUND(I524*H524,2)</f>
        <v>0</v>
      </c>
      <c r="K524" s="229" t="s">
        <v>1</v>
      </c>
      <c r="L524" s="45"/>
      <c r="M524" s="234" t="s">
        <v>1</v>
      </c>
      <c r="N524" s="235" t="s">
        <v>43</v>
      </c>
      <c r="O524" s="92"/>
      <c r="P524" s="236">
        <f>O524*H524</f>
        <v>0</v>
      </c>
      <c r="Q524" s="236">
        <v>0</v>
      </c>
      <c r="R524" s="236">
        <f>Q524*H524</f>
        <v>0</v>
      </c>
      <c r="S524" s="236">
        <v>0</v>
      </c>
      <c r="T524" s="237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8" t="s">
        <v>172</v>
      </c>
      <c r="AT524" s="238" t="s">
        <v>167</v>
      </c>
      <c r="AU524" s="238" t="s">
        <v>87</v>
      </c>
      <c r="AY524" s="18" t="s">
        <v>165</v>
      </c>
      <c r="BE524" s="239">
        <f>IF(N524="základní",J524,0)</f>
        <v>0</v>
      </c>
      <c r="BF524" s="239">
        <f>IF(N524="snížená",J524,0)</f>
        <v>0</v>
      </c>
      <c r="BG524" s="239">
        <f>IF(N524="zákl. přenesená",J524,0)</f>
        <v>0</v>
      </c>
      <c r="BH524" s="239">
        <f>IF(N524="sníž. přenesená",J524,0)</f>
        <v>0</v>
      </c>
      <c r="BI524" s="239">
        <f>IF(N524="nulová",J524,0)</f>
        <v>0</v>
      </c>
      <c r="BJ524" s="18" t="s">
        <v>85</v>
      </c>
      <c r="BK524" s="239">
        <f>ROUND(I524*H524,2)</f>
        <v>0</v>
      </c>
      <c r="BL524" s="18" t="s">
        <v>172</v>
      </c>
      <c r="BM524" s="238" t="s">
        <v>2583</v>
      </c>
    </row>
    <row r="525" s="13" customFormat="1">
      <c r="A525" s="13"/>
      <c r="B525" s="240"/>
      <c r="C525" s="241"/>
      <c r="D525" s="242" t="s">
        <v>174</v>
      </c>
      <c r="E525" s="243" t="s">
        <v>1</v>
      </c>
      <c r="F525" s="244" t="s">
        <v>2584</v>
      </c>
      <c r="G525" s="241"/>
      <c r="H525" s="243" t="s">
        <v>1</v>
      </c>
      <c r="I525" s="245"/>
      <c r="J525" s="241"/>
      <c r="K525" s="241"/>
      <c r="L525" s="246"/>
      <c r="M525" s="247"/>
      <c r="N525" s="248"/>
      <c r="O525" s="248"/>
      <c r="P525" s="248"/>
      <c r="Q525" s="248"/>
      <c r="R525" s="248"/>
      <c r="S525" s="248"/>
      <c r="T525" s="249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50" t="s">
        <v>174</v>
      </c>
      <c r="AU525" s="250" t="s">
        <v>87</v>
      </c>
      <c r="AV525" s="13" t="s">
        <v>85</v>
      </c>
      <c r="AW525" s="13" t="s">
        <v>34</v>
      </c>
      <c r="AX525" s="13" t="s">
        <v>78</v>
      </c>
      <c r="AY525" s="250" t="s">
        <v>165</v>
      </c>
    </row>
    <row r="526" s="14" customFormat="1">
      <c r="A526" s="14"/>
      <c r="B526" s="251"/>
      <c r="C526" s="252"/>
      <c r="D526" s="242" t="s">
        <v>174</v>
      </c>
      <c r="E526" s="253" t="s">
        <v>1</v>
      </c>
      <c r="F526" s="254" t="s">
        <v>2585</v>
      </c>
      <c r="G526" s="252"/>
      <c r="H526" s="255">
        <v>75.689999999999998</v>
      </c>
      <c r="I526" s="256"/>
      <c r="J526" s="252"/>
      <c r="K526" s="252"/>
      <c r="L526" s="257"/>
      <c r="M526" s="258"/>
      <c r="N526" s="259"/>
      <c r="O526" s="259"/>
      <c r="P526" s="259"/>
      <c r="Q526" s="259"/>
      <c r="R526" s="259"/>
      <c r="S526" s="259"/>
      <c r="T526" s="260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61" t="s">
        <v>174</v>
      </c>
      <c r="AU526" s="261" t="s">
        <v>87</v>
      </c>
      <c r="AV526" s="14" t="s">
        <v>87</v>
      </c>
      <c r="AW526" s="14" t="s">
        <v>34</v>
      </c>
      <c r="AX526" s="14" t="s">
        <v>85</v>
      </c>
      <c r="AY526" s="261" t="s">
        <v>165</v>
      </c>
    </row>
    <row r="527" s="2" customFormat="1" ht="55.5" customHeight="1">
      <c r="A527" s="39"/>
      <c r="B527" s="40"/>
      <c r="C527" s="227" t="s">
        <v>529</v>
      </c>
      <c r="D527" s="227" t="s">
        <v>167</v>
      </c>
      <c r="E527" s="228" t="s">
        <v>2586</v>
      </c>
      <c r="F527" s="229" t="s">
        <v>2587</v>
      </c>
      <c r="G527" s="230" t="s">
        <v>198</v>
      </c>
      <c r="H527" s="231">
        <v>99</v>
      </c>
      <c r="I527" s="232"/>
      <c r="J527" s="233">
        <f>ROUND(I527*H527,2)</f>
        <v>0</v>
      </c>
      <c r="K527" s="229" t="s">
        <v>171</v>
      </c>
      <c r="L527" s="45"/>
      <c r="M527" s="234" t="s">
        <v>1</v>
      </c>
      <c r="N527" s="235" t="s">
        <v>43</v>
      </c>
      <c r="O527" s="92"/>
      <c r="P527" s="236">
        <f>O527*H527</f>
        <v>0</v>
      </c>
      <c r="Q527" s="236">
        <v>0.16700000000000001</v>
      </c>
      <c r="R527" s="236">
        <f>Q527*H527</f>
        <v>16.533000000000001</v>
      </c>
      <c r="S527" s="236">
        <v>0</v>
      </c>
      <c r="T527" s="237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8" t="s">
        <v>172</v>
      </c>
      <c r="AT527" s="238" t="s">
        <v>167</v>
      </c>
      <c r="AU527" s="238" t="s">
        <v>87</v>
      </c>
      <c r="AY527" s="18" t="s">
        <v>165</v>
      </c>
      <c r="BE527" s="239">
        <f>IF(N527="základní",J527,0)</f>
        <v>0</v>
      </c>
      <c r="BF527" s="239">
        <f>IF(N527="snížená",J527,0)</f>
        <v>0</v>
      </c>
      <c r="BG527" s="239">
        <f>IF(N527="zákl. přenesená",J527,0)</f>
        <v>0</v>
      </c>
      <c r="BH527" s="239">
        <f>IF(N527="sníž. přenesená",J527,0)</f>
        <v>0</v>
      </c>
      <c r="BI527" s="239">
        <f>IF(N527="nulová",J527,0)</f>
        <v>0</v>
      </c>
      <c r="BJ527" s="18" t="s">
        <v>85</v>
      </c>
      <c r="BK527" s="239">
        <f>ROUND(I527*H527,2)</f>
        <v>0</v>
      </c>
      <c r="BL527" s="18" t="s">
        <v>172</v>
      </c>
      <c r="BM527" s="238" t="s">
        <v>2588</v>
      </c>
    </row>
    <row r="528" s="13" customFormat="1">
      <c r="A528" s="13"/>
      <c r="B528" s="240"/>
      <c r="C528" s="241"/>
      <c r="D528" s="242" t="s">
        <v>174</v>
      </c>
      <c r="E528" s="243" t="s">
        <v>1</v>
      </c>
      <c r="F528" s="244" t="s">
        <v>2278</v>
      </c>
      <c r="G528" s="241"/>
      <c r="H528" s="243" t="s">
        <v>1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0" t="s">
        <v>174</v>
      </c>
      <c r="AU528" s="250" t="s">
        <v>87</v>
      </c>
      <c r="AV528" s="13" t="s">
        <v>85</v>
      </c>
      <c r="AW528" s="13" t="s">
        <v>34</v>
      </c>
      <c r="AX528" s="13" t="s">
        <v>78</v>
      </c>
      <c r="AY528" s="250" t="s">
        <v>165</v>
      </c>
    </row>
    <row r="529" s="13" customFormat="1">
      <c r="A529" s="13"/>
      <c r="B529" s="240"/>
      <c r="C529" s="241"/>
      <c r="D529" s="242" t="s">
        <v>174</v>
      </c>
      <c r="E529" s="243" t="s">
        <v>1</v>
      </c>
      <c r="F529" s="244" t="s">
        <v>2279</v>
      </c>
      <c r="G529" s="241"/>
      <c r="H529" s="243" t="s">
        <v>1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0" t="s">
        <v>174</v>
      </c>
      <c r="AU529" s="250" t="s">
        <v>87</v>
      </c>
      <c r="AV529" s="13" t="s">
        <v>85</v>
      </c>
      <c r="AW529" s="13" t="s">
        <v>34</v>
      </c>
      <c r="AX529" s="13" t="s">
        <v>78</v>
      </c>
      <c r="AY529" s="250" t="s">
        <v>165</v>
      </c>
    </row>
    <row r="530" s="14" customFormat="1">
      <c r="A530" s="14"/>
      <c r="B530" s="251"/>
      <c r="C530" s="252"/>
      <c r="D530" s="242" t="s">
        <v>174</v>
      </c>
      <c r="E530" s="253" t="s">
        <v>1</v>
      </c>
      <c r="F530" s="254" t="s">
        <v>2280</v>
      </c>
      <c r="G530" s="252"/>
      <c r="H530" s="255">
        <v>78</v>
      </c>
      <c r="I530" s="256"/>
      <c r="J530" s="252"/>
      <c r="K530" s="252"/>
      <c r="L530" s="257"/>
      <c r="M530" s="258"/>
      <c r="N530" s="259"/>
      <c r="O530" s="259"/>
      <c r="P530" s="259"/>
      <c r="Q530" s="259"/>
      <c r="R530" s="259"/>
      <c r="S530" s="259"/>
      <c r="T530" s="260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1" t="s">
        <v>174</v>
      </c>
      <c r="AU530" s="261" t="s">
        <v>87</v>
      </c>
      <c r="AV530" s="14" t="s">
        <v>87</v>
      </c>
      <c r="AW530" s="14" t="s">
        <v>34</v>
      </c>
      <c r="AX530" s="14" t="s">
        <v>78</v>
      </c>
      <c r="AY530" s="261" t="s">
        <v>165</v>
      </c>
    </row>
    <row r="531" s="13" customFormat="1">
      <c r="A531" s="13"/>
      <c r="B531" s="240"/>
      <c r="C531" s="241"/>
      <c r="D531" s="242" t="s">
        <v>174</v>
      </c>
      <c r="E531" s="243" t="s">
        <v>1</v>
      </c>
      <c r="F531" s="244" t="s">
        <v>2281</v>
      </c>
      <c r="G531" s="241"/>
      <c r="H531" s="243" t="s">
        <v>1</v>
      </c>
      <c r="I531" s="245"/>
      <c r="J531" s="241"/>
      <c r="K531" s="241"/>
      <c r="L531" s="246"/>
      <c r="M531" s="247"/>
      <c r="N531" s="248"/>
      <c r="O531" s="248"/>
      <c r="P531" s="248"/>
      <c r="Q531" s="248"/>
      <c r="R531" s="248"/>
      <c r="S531" s="248"/>
      <c r="T531" s="249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0" t="s">
        <v>174</v>
      </c>
      <c r="AU531" s="250" t="s">
        <v>87</v>
      </c>
      <c r="AV531" s="13" t="s">
        <v>85</v>
      </c>
      <c r="AW531" s="13" t="s">
        <v>34</v>
      </c>
      <c r="AX531" s="13" t="s">
        <v>78</v>
      </c>
      <c r="AY531" s="250" t="s">
        <v>165</v>
      </c>
    </row>
    <row r="532" s="14" customFormat="1">
      <c r="A532" s="14"/>
      <c r="B532" s="251"/>
      <c r="C532" s="252"/>
      <c r="D532" s="242" t="s">
        <v>174</v>
      </c>
      <c r="E532" s="253" t="s">
        <v>1</v>
      </c>
      <c r="F532" s="254" t="s">
        <v>2282</v>
      </c>
      <c r="G532" s="252"/>
      <c r="H532" s="255">
        <v>21</v>
      </c>
      <c r="I532" s="256"/>
      <c r="J532" s="252"/>
      <c r="K532" s="252"/>
      <c r="L532" s="257"/>
      <c r="M532" s="258"/>
      <c r="N532" s="259"/>
      <c r="O532" s="259"/>
      <c r="P532" s="259"/>
      <c r="Q532" s="259"/>
      <c r="R532" s="259"/>
      <c r="S532" s="259"/>
      <c r="T532" s="260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61" t="s">
        <v>174</v>
      </c>
      <c r="AU532" s="261" t="s">
        <v>87</v>
      </c>
      <c r="AV532" s="14" t="s">
        <v>87</v>
      </c>
      <c r="AW532" s="14" t="s">
        <v>34</v>
      </c>
      <c r="AX532" s="14" t="s">
        <v>78</v>
      </c>
      <c r="AY532" s="261" t="s">
        <v>165</v>
      </c>
    </row>
    <row r="533" s="15" customFormat="1">
      <c r="A533" s="15"/>
      <c r="B533" s="262"/>
      <c r="C533" s="263"/>
      <c r="D533" s="242" t="s">
        <v>174</v>
      </c>
      <c r="E533" s="264" t="s">
        <v>1</v>
      </c>
      <c r="F533" s="265" t="s">
        <v>189</v>
      </c>
      <c r="G533" s="263"/>
      <c r="H533" s="266">
        <v>99</v>
      </c>
      <c r="I533" s="267"/>
      <c r="J533" s="263"/>
      <c r="K533" s="263"/>
      <c r="L533" s="268"/>
      <c r="M533" s="269"/>
      <c r="N533" s="270"/>
      <c r="O533" s="270"/>
      <c r="P533" s="270"/>
      <c r="Q533" s="270"/>
      <c r="R533" s="270"/>
      <c r="S533" s="270"/>
      <c r="T533" s="271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72" t="s">
        <v>174</v>
      </c>
      <c r="AU533" s="272" t="s">
        <v>87</v>
      </c>
      <c r="AV533" s="15" t="s">
        <v>172</v>
      </c>
      <c r="AW533" s="15" t="s">
        <v>34</v>
      </c>
      <c r="AX533" s="15" t="s">
        <v>85</v>
      </c>
      <c r="AY533" s="272" t="s">
        <v>165</v>
      </c>
    </row>
    <row r="534" s="2" customFormat="1" ht="62.7" customHeight="1">
      <c r="A534" s="39"/>
      <c r="B534" s="40"/>
      <c r="C534" s="227" t="s">
        <v>534</v>
      </c>
      <c r="D534" s="227" t="s">
        <v>167</v>
      </c>
      <c r="E534" s="228" t="s">
        <v>2589</v>
      </c>
      <c r="F534" s="229" t="s">
        <v>2590</v>
      </c>
      <c r="G534" s="230" t="s">
        <v>198</v>
      </c>
      <c r="H534" s="231">
        <v>257.98000000000002</v>
      </c>
      <c r="I534" s="232"/>
      <c r="J534" s="233">
        <f>ROUND(I534*H534,2)</f>
        <v>0</v>
      </c>
      <c r="K534" s="229" t="s">
        <v>171</v>
      </c>
      <c r="L534" s="45"/>
      <c r="M534" s="234" t="s">
        <v>1</v>
      </c>
      <c r="N534" s="235" t="s">
        <v>43</v>
      </c>
      <c r="O534" s="92"/>
      <c r="P534" s="236">
        <f>O534*H534</f>
        <v>0</v>
      </c>
      <c r="Q534" s="236">
        <v>0.1670275</v>
      </c>
      <c r="R534" s="236">
        <f>Q534*H534</f>
        <v>43.089754450000001</v>
      </c>
      <c r="S534" s="236">
        <v>0</v>
      </c>
      <c r="T534" s="237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8" t="s">
        <v>172</v>
      </c>
      <c r="AT534" s="238" t="s">
        <v>167</v>
      </c>
      <c r="AU534" s="238" t="s">
        <v>87</v>
      </c>
      <c r="AY534" s="18" t="s">
        <v>165</v>
      </c>
      <c r="BE534" s="239">
        <f>IF(N534="základní",J534,0)</f>
        <v>0</v>
      </c>
      <c r="BF534" s="239">
        <f>IF(N534="snížená",J534,0)</f>
        <v>0</v>
      </c>
      <c r="BG534" s="239">
        <f>IF(N534="zákl. přenesená",J534,0)</f>
        <v>0</v>
      </c>
      <c r="BH534" s="239">
        <f>IF(N534="sníž. přenesená",J534,0)</f>
        <v>0</v>
      </c>
      <c r="BI534" s="239">
        <f>IF(N534="nulová",J534,0)</f>
        <v>0</v>
      </c>
      <c r="BJ534" s="18" t="s">
        <v>85</v>
      </c>
      <c r="BK534" s="239">
        <f>ROUND(I534*H534,2)</f>
        <v>0</v>
      </c>
      <c r="BL534" s="18" t="s">
        <v>172</v>
      </c>
      <c r="BM534" s="238" t="s">
        <v>2591</v>
      </c>
    </row>
    <row r="535" s="13" customFormat="1">
      <c r="A535" s="13"/>
      <c r="B535" s="240"/>
      <c r="C535" s="241"/>
      <c r="D535" s="242" t="s">
        <v>174</v>
      </c>
      <c r="E535" s="243" t="s">
        <v>1</v>
      </c>
      <c r="F535" s="244" t="s">
        <v>2340</v>
      </c>
      <c r="G535" s="241"/>
      <c r="H535" s="243" t="s">
        <v>1</v>
      </c>
      <c r="I535" s="245"/>
      <c r="J535" s="241"/>
      <c r="K535" s="241"/>
      <c r="L535" s="246"/>
      <c r="M535" s="247"/>
      <c r="N535" s="248"/>
      <c r="O535" s="248"/>
      <c r="P535" s="248"/>
      <c r="Q535" s="248"/>
      <c r="R535" s="248"/>
      <c r="S535" s="248"/>
      <c r="T535" s="249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50" t="s">
        <v>174</v>
      </c>
      <c r="AU535" s="250" t="s">
        <v>87</v>
      </c>
      <c r="AV535" s="13" t="s">
        <v>85</v>
      </c>
      <c r="AW535" s="13" t="s">
        <v>34</v>
      </c>
      <c r="AX535" s="13" t="s">
        <v>78</v>
      </c>
      <c r="AY535" s="250" t="s">
        <v>165</v>
      </c>
    </row>
    <row r="536" s="14" customFormat="1">
      <c r="A536" s="14"/>
      <c r="B536" s="251"/>
      <c r="C536" s="252"/>
      <c r="D536" s="242" t="s">
        <v>174</v>
      </c>
      <c r="E536" s="253" t="s">
        <v>1</v>
      </c>
      <c r="F536" s="254" t="s">
        <v>2567</v>
      </c>
      <c r="G536" s="252"/>
      <c r="H536" s="255">
        <v>212.607</v>
      </c>
      <c r="I536" s="256"/>
      <c r="J536" s="252"/>
      <c r="K536" s="252"/>
      <c r="L536" s="257"/>
      <c r="M536" s="258"/>
      <c r="N536" s="259"/>
      <c r="O536" s="259"/>
      <c r="P536" s="259"/>
      <c r="Q536" s="259"/>
      <c r="R536" s="259"/>
      <c r="S536" s="259"/>
      <c r="T536" s="260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61" t="s">
        <v>174</v>
      </c>
      <c r="AU536" s="261" t="s">
        <v>87</v>
      </c>
      <c r="AV536" s="14" t="s">
        <v>87</v>
      </c>
      <c r="AW536" s="14" t="s">
        <v>34</v>
      </c>
      <c r="AX536" s="14" t="s">
        <v>78</v>
      </c>
      <c r="AY536" s="261" t="s">
        <v>165</v>
      </c>
    </row>
    <row r="537" s="13" customFormat="1">
      <c r="A537" s="13"/>
      <c r="B537" s="240"/>
      <c r="C537" s="241"/>
      <c r="D537" s="242" t="s">
        <v>174</v>
      </c>
      <c r="E537" s="243" t="s">
        <v>1</v>
      </c>
      <c r="F537" s="244" t="s">
        <v>2342</v>
      </c>
      <c r="G537" s="241"/>
      <c r="H537" s="243" t="s">
        <v>1</v>
      </c>
      <c r="I537" s="245"/>
      <c r="J537" s="241"/>
      <c r="K537" s="241"/>
      <c r="L537" s="246"/>
      <c r="M537" s="247"/>
      <c r="N537" s="248"/>
      <c r="O537" s="248"/>
      <c r="P537" s="248"/>
      <c r="Q537" s="248"/>
      <c r="R537" s="248"/>
      <c r="S537" s="248"/>
      <c r="T537" s="249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0" t="s">
        <v>174</v>
      </c>
      <c r="AU537" s="250" t="s">
        <v>87</v>
      </c>
      <c r="AV537" s="13" t="s">
        <v>85</v>
      </c>
      <c r="AW537" s="13" t="s">
        <v>34</v>
      </c>
      <c r="AX537" s="13" t="s">
        <v>78</v>
      </c>
      <c r="AY537" s="250" t="s">
        <v>165</v>
      </c>
    </row>
    <row r="538" s="14" customFormat="1">
      <c r="A538" s="14"/>
      <c r="B538" s="251"/>
      <c r="C538" s="252"/>
      <c r="D538" s="242" t="s">
        <v>174</v>
      </c>
      <c r="E538" s="253" t="s">
        <v>1</v>
      </c>
      <c r="F538" s="254" t="s">
        <v>2562</v>
      </c>
      <c r="G538" s="252"/>
      <c r="H538" s="255">
        <v>45.372999999999998</v>
      </c>
      <c r="I538" s="256"/>
      <c r="J538" s="252"/>
      <c r="K538" s="252"/>
      <c r="L538" s="257"/>
      <c r="M538" s="258"/>
      <c r="N538" s="259"/>
      <c r="O538" s="259"/>
      <c r="P538" s="259"/>
      <c r="Q538" s="259"/>
      <c r="R538" s="259"/>
      <c r="S538" s="259"/>
      <c r="T538" s="260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61" t="s">
        <v>174</v>
      </c>
      <c r="AU538" s="261" t="s">
        <v>87</v>
      </c>
      <c r="AV538" s="14" t="s">
        <v>87</v>
      </c>
      <c r="AW538" s="14" t="s">
        <v>34</v>
      </c>
      <c r="AX538" s="14" t="s">
        <v>78</v>
      </c>
      <c r="AY538" s="261" t="s">
        <v>165</v>
      </c>
    </row>
    <row r="539" s="15" customFormat="1">
      <c r="A539" s="15"/>
      <c r="B539" s="262"/>
      <c r="C539" s="263"/>
      <c r="D539" s="242" t="s">
        <v>174</v>
      </c>
      <c r="E539" s="264" t="s">
        <v>1</v>
      </c>
      <c r="F539" s="265" t="s">
        <v>189</v>
      </c>
      <c r="G539" s="263"/>
      <c r="H539" s="266">
        <v>257.98000000000002</v>
      </c>
      <c r="I539" s="267"/>
      <c r="J539" s="263"/>
      <c r="K539" s="263"/>
      <c r="L539" s="268"/>
      <c r="M539" s="269"/>
      <c r="N539" s="270"/>
      <c r="O539" s="270"/>
      <c r="P539" s="270"/>
      <c r="Q539" s="270"/>
      <c r="R539" s="270"/>
      <c r="S539" s="270"/>
      <c r="T539" s="271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72" t="s">
        <v>174</v>
      </c>
      <c r="AU539" s="272" t="s">
        <v>87</v>
      </c>
      <c r="AV539" s="15" t="s">
        <v>172</v>
      </c>
      <c r="AW539" s="15" t="s">
        <v>34</v>
      </c>
      <c r="AX539" s="15" t="s">
        <v>85</v>
      </c>
      <c r="AY539" s="272" t="s">
        <v>165</v>
      </c>
    </row>
    <row r="540" s="2" customFormat="1" ht="16.5" customHeight="1">
      <c r="A540" s="39"/>
      <c r="B540" s="40"/>
      <c r="C540" s="273" t="s">
        <v>539</v>
      </c>
      <c r="D540" s="273" t="s">
        <v>225</v>
      </c>
      <c r="E540" s="274" t="s">
        <v>2592</v>
      </c>
      <c r="F540" s="275" t="s">
        <v>2593</v>
      </c>
      <c r="G540" s="276" t="s">
        <v>198</v>
      </c>
      <c r="H540" s="277">
        <v>263.13999999999999</v>
      </c>
      <c r="I540" s="278"/>
      <c r="J540" s="279">
        <f>ROUND(I540*H540,2)</f>
        <v>0</v>
      </c>
      <c r="K540" s="275" t="s">
        <v>171</v>
      </c>
      <c r="L540" s="280"/>
      <c r="M540" s="281" t="s">
        <v>1</v>
      </c>
      <c r="N540" s="282" t="s">
        <v>43</v>
      </c>
      <c r="O540" s="92"/>
      <c r="P540" s="236">
        <f>O540*H540</f>
        <v>0</v>
      </c>
      <c r="Q540" s="236">
        <v>0.11799999999999999</v>
      </c>
      <c r="R540" s="236">
        <f>Q540*H540</f>
        <v>31.050519999999995</v>
      </c>
      <c r="S540" s="236">
        <v>0</v>
      </c>
      <c r="T540" s="237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8" t="s">
        <v>228</v>
      </c>
      <c r="AT540" s="238" t="s">
        <v>225</v>
      </c>
      <c r="AU540" s="238" t="s">
        <v>87</v>
      </c>
      <c r="AY540" s="18" t="s">
        <v>165</v>
      </c>
      <c r="BE540" s="239">
        <f>IF(N540="základní",J540,0)</f>
        <v>0</v>
      </c>
      <c r="BF540" s="239">
        <f>IF(N540="snížená",J540,0)</f>
        <v>0</v>
      </c>
      <c r="BG540" s="239">
        <f>IF(N540="zákl. přenesená",J540,0)</f>
        <v>0</v>
      </c>
      <c r="BH540" s="239">
        <f>IF(N540="sníž. přenesená",J540,0)</f>
        <v>0</v>
      </c>
      <c r="BI540" s="239">
        <f>IF(N540="nulová",J540,0)</f>
        <v>0</v>
      </c>
      <c r="BJ540" s="18" t="s">
        <v>85</v>
      </c>
      <c r="BK540" s="239">
        <f>ROUND(I540*H540,2)</f>
        <v>0</v>
      </c>
      <c r="BL540" s="18" t="s">
        <v>172</v>
      </c>
      <c r="BM540" s="238" t="s">
        <v>2594</v>
      </c>
    </row>
    <row r="541" s="14" customFormat="1">
      <c r="A541" s="14"/>
      <c r="B541" s="251"/>
      <c r="C541" s="252"/>
      <c r="D541" s="242" t="s">
        <v>174</v>
      </c>
      <c r="E541" s="252"/>
      <c r="F541" s="254" t="s">
        <v>2595</v>
      </c>
      <c r="G541" s="252"/>
      <c r="H541" s="255">
        <v>263.13999999999999</v>
      </c>
      <c r="I541" s="256"/>
      <c r="J541" s="252"/>
      <c r="K541" s="252"/>
      <c r="L541" s="257"/>
      <c r="M541" s="258"/>
      <c r="N541" s="259"/>
      <c r="O541" s="259"/>
      <c r="P541" s="259"/>
      <c r="Q541" s="259"/>
      <c r="R541" s="259"/>
      <c r="S541" s="259"/>
      <c r="T541" s="26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1" t="s">
        <v>174</v>
      </c>
      <c r="AU541" s="261" t="s">
        <v>87</v>
      </c>
      <c r="AV541" s="14" t="s">
        <v>87</v>
      </c>
      <c r="AW541" s="14" t="s">
        <v>4</v>
      </c>
      <c r="AX541" s="14" t="s">
        <v>85</v>
      </c>
      <c r="AY541" s="261" t="s">
        <v>165</v>
      </c>
    </row>
    <row r="542" s="2" customFormat="1" ht="62.7" customHeight="1">
      <c r="A542" s="39"/>
      <c r="B542" s="40"/>
      <c r="C542" s="227" t="s">
        <v>543</v>
      </c>
      <c r="D542" s="227" t="s">
        <v>167</v>
      </c>
      <c r="E542" s="228" t="s">
        <v>2589</v>
      </c>
      <c r="F542" s="229" t="s">
        <v>2590</v>
      </c>
      <c r="G542" s="230" t="s">
        <v>198</v>
      </c>
      <c r="H542" s="231">
        <v>201.17400000000001</v>
      </c>
      <c r="I542" s="232"/>
      <c r="J542" s="233">
        <f>ROUND(I542*H542,2)</f>
        <v>0</v>
      </c>
      <c r="K542" s="229" t="s">
        <v>171</v>
      </c>
      <c r="L542" s="45"/>
      <c r="M542" s="234" t="s">
        <v>1</v>
      </c>
      <c r="N542" s="235" t="s">
        <v>43</v>
      </c>
      <c r="O542" s="92"/>
      <c r="P542" s="236">
        <f>O542*H542</f>
        <v>0</v>
      </c>
      <c r="Q542" s="236">
        <v>0.1670275</v>
      </c>
      <c r="R542" s="236">
        <f>Q542*H542</f>
        <v>33.601590285</v>
      </c>
      <c r="S542" s="236">
        <v>0</v>
      </c>
      <c r="T542" s="237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8" t="s">
        <v>172</v>
      </c>
      <c r="AT542" s="238" t="s">
        <v>167</v>
      </c>
      <c r="AU542" s="238" t="s">
        <v>87</v>
      </c>
      <c r="AY542" s="18" t="s">
        <v>165</v>
      </c>
      <c r="BE542" s="239">
        <f>IF(N542="základní",J542,0)</f>
        <v>0</v>
      </c>
      <c r="BF542" s="239">
        <f>IF(N542="snížená",J542,0)</f>
        <v>0</v>
      </c>
      <c r="BG542" s="239">
        <f>IF(N542="zákl. přenesená",J542,0)</f>
        <v>0</v>
      </c>
      <c r="BH542" s="239">
        <f>IF(N542="sníž. přenesená",J542,0)</f>
        <v>0</v>
      </c>
      <c r="BI542" s="239">
        <f>IF(N542="nulová",J542,0)</f>
        <v>0</v>
      </c>
      <c r="BJ542" s="18" t="s">
        <v>85</v>
      </c>
      <c r="BK542" s="239">
        <f>ROUND(I542*H542,2)</f>
        <v>0</v>
      </c>
      <c r="BL542" s="18" t="s">
        <v>172</v>
      </c>
      <c r="BM542" s="238" t="s">
        <v>2596</v>
      </c>
    </row>
    <row r="543" s="13" customFormat="1">
      <c r="A543" s="13"/>
      <c r="B543" s="240"/>
      <c r="C543" s="241"/>
      <c r="D543" s="242" t="s">
        <v>174</v>
      </c>
      <c r="E543" s="243" t="s">
        <v>1</v>
      </c>
      <c r="F543" s="244" t="s">
        <v>2344</v>
      </c>
      <c r="G543" s="241"/>
      <c r="H543" s="243" t="s">
        <v>1</v>
      </c>
      <c r="I543" s="245"/>
      <c r="J543" s="241"/>
      <c r="K543" s="241"/>
      <c r="L543" s="246"/>
      <c r="M543" s="247"/>
      <c r="N543" s="248"/>
      <c r="O543" s="248"/>
      <c r="P543" s="248"/>
      <c r="Q543" s="248"/>
      <c r="R543" s="248"/>
      <c r="S543" s="248"/>
      <c r="T543" s="249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0" t="s">
        <v>174</v>
      </c>
      <c r="AU543" s="250" t="s">
        <v>87</v>
      </c>
      <c r="AV543" s="13" t="s">
        <v>85</v>
      </c>
      <c r="AW543" s="13" t="s">
        <v>34</v>
      </c>
      <c r="AX543" s="13" t="s">
        <v>78</v>
      </c>
      <c r="AY543" s="250" t="s">
        <v>165</v>
      </c>
    </row>
    <row r="544" s="14" customFormat="1">
      <c r="A544" s="14"/>
      <c r="B544" s="251"/>
      <c r="C544" s="252"/>
      <c r="D544" s="242" t="s">
        <v>174</v>
      </c>
      <c r="E544" s="253" t="s">
        <v>1</v>
      </c>
      <c r="F544" s="254" t="s">
        <v>2568</v>
      </c>
      <c r="G544" s="252"/>
      <c r="H544" s="255">
        <v>16.173999999999999</v>
      </c>
      <c r="I544" s="256"/>
      <c r="J544" s="252"/>
      <c r="K544" s="252"/>
      <c r="L544" s="257"/>
      <c r="M544" s="258"/>
      <c r="N544" s="259"/>
      <c r="O544" s="259"/>
      <c r="P544" s="259"/>
      <c r="Q544" s="259"/>
      <c r="R544" s="259"/>
      <c r="S544" s="259"/>
      <c r="T544" s="260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1" t="s">
        <v>174</v>
      </c>
      <c r="AU544" s="261" t="s">
        <v>87</v>
      </c>
      <c r="AV544" s="14" t="s">
        <v>87</v>
      </c>
      <c r="AW544" s="14" t="s">
        <v>34</v>
      </c>
      <c r="AX544" s="14" t="s">
        <v>78</v>
      </c>
      <c r="AY544" s="261" t="s">
        <v>165</v>
      </c>
    </row>
    <row r="545" s="14" customFormat="1">
      <c r="A545" s="14"/>
      <c r="B545" s="251"/>
      <c r="C545" s="252"/>
      <c r="D545" s="242" t="s">
        <v>174</v>
      </c>
      <c r="E545" s="253" t="s">
        <v>1</v>
      </c>
      <c r="F545" s="254" t="s">
        <v>2569</v>
      </c>
      <c r="G545" s="252"/>
      <c r="H545" s="255">
        <v>115</v>
      </c>
      <c r="I545" s="256"/>
      <c r="J545" s="252"/>
      <c r="K545" s="252"/>
      <c r="L545" s="257"/>
      <c r="M545" s="258"/>
      <c r="N545" s="259"/>
      <c r="O545" s="259"/>
      <c r="P545" s="259"/>
      <c r="Q545" s="259"/>
      <c r="R545" s="259"/>
      <c r="S545" s="259"/>
      <c r="T545" s="260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61" t="s">
        <v>174</v>
      </c>
      <c r="AU545" s="261" t="s">
        <v>87</v>
      </c>
      <c r="AV545" s="14" t="s">
        <v>87</v>
      </c>
      <c r="AW545" s="14" t="s">
        <v>34</v>
      </c>
      <c r="AX545" s="14" t="s">
        <v>78</v>
      </c>
      <c r="AY545" s="261" t="s">
        <v>165</v>
      </c>
    </row>
    <row r="546" s="13" customFormat="1">
      <c r="A546" s="13"/>
      <c r="B546" s="240"/>
      <c r="C546" s="241"/>
      <c r="D546" s="242" t="s">
        <v>174</v>
      </c>
      <c r="E546" s="243" t="s">
        <v>1</v>
      </c>
      <c r="F546" s="244" t="s">
        <v>2348</v>
      </c>
      <c r="G546" s="241"/>
      <c r="H546" s="243" t="s">
        <v>1</v>
      </c>
      <c r="I546" s="245"/>
      <c r="J546" s="241"/>
      <c r="K546" s="241"/>
      <c r="L546" s="246"/>
      <c r="M546" s="247"/>
      <c r="N546" s="248"/>
      <c r="O546" s="248"/>
      <c r="P546" s="248"/>
      <c r="Q546" s="248"/>
      <c r="R546" s="248"/>
      <c r="S546" s="248"/>
      <c r="T546" s="249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0" t="s">
        <v>174</v>
      </c>
      <c r="AU546" s="250" t="s">
        <v>87</v>
      </c>
      <c r="AV546" s="13" t="s">
        <v>85</v>
      </c>
      <c r="AW546" s="13" t="s">
        <v>34</v>
      </c>
      <c r="AX546" s="13" t="s">
        <v>78</v>
      </c>
      <c r="AY546" s="250" t="s">
        <v>165</v>
      </c>
    </row>
    <row r="547" s="14" customFormat="1">
      <c r="A547" s="14"/>
      <c r="B547" s="251"/>
      <c r="C547" s="252"/>
      <c r="D547" s="242" t="s">
        <v>174</v>
      </c>
      <c r="E547" s="253" t="s">
        <v>1</v>
      </c>
      <c r="F547" s="254" t="s">
        <v>2574</v>
      </c>
      <c r="G547" s="252"/>
      <c r="H547" s="255">
        <v>70</v>
      </c>
      <c r="I547" s="256"/>
      <c r="J547" s="252"/>
      <c r="K547" s="252"/>
      <c r="L547" s="257"/>
      <c r="M547" s="258"/>
      <c r="N547" s="259"/>
      <c r="O547" s="259"/>
      <c r="P547" s="259"/>
      <c r="Q547" s="259"/>
      <c r="R547" s="259"/>
      <c r="S547" s="259"/>
      <c r="T547" s="260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1" t="s">
        <v>174</v>
      </c>
      <c r="AU547" s="261" t="s">
        <v>87</v>
      </c>
      <c r="AV547" s="14" t="s">
        <v>87</v>
      </c>
      <c r="AW547" s="14" t="s">
        <v>34</v>
      </c>
      <c r="AX547" s="14" t="s">
        <v>78</v>
      </c>
      <c r="AY547" s="261" t="s">
        <v>165</v>
      </c>
    </row>
    <row r="548" s="15" customFormat="1">
      <c r="A548" s="15"/>
      <c r="B548" s="262"/>
      <c r="C548" s="263"/>
      <c r="D548" s="242" t="s">
        <v>174</v>
      </c>
      <c r="E548" s="264" t="s">
        <v>1</v>
      </c>
      <c r="F548" s="265" t="s">
        <v>189</v>
      </c>
      <c r="G548" s="263"/>
      <c r="H548" s="266">
        <v>201.17400000000001</v>
      </c>
      <c r="I548" s="267"/>
      <c r="J548" s="263"/>
      <c r="K548" s="263"/>
      <c r="L548" s="268"/>
      <c r="M548" s="269"/>
      <c r="N548" s="270"/>
      <c r="O548" s="270"/>
      <c r="P548" s="270"/>
      <c r="Q548" s="270"/>
      <c r="R548" s="270"/>
      <c r="S548" s="270"/>
      <c r="T548" s="271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72" t="s">
        <v>174</v>
      </c>
      <c r="AU548" s="272" t="s">
        <v>87</v>
      </c>
      <c r="AV548" s="15" t="s">
        <v>172</v>
      </c>
      <c r="AW548" s="15" t="s">
        <v>34</v>
      </c>
      <c r="AX548" s="15" t="s">
        <v>85</v>
      </c>
      <c r="AY548" s="272" t="s">
        <v>165</v>
      </c>
    </row>
    <row r="549" s="2" customFormat="1" ht="16.5" customHeight="1">
      <c r="A549" s="39"/>
      <c r="B549" s="40"/>
      <c r="C549" s="273" t="s">
        <v>547</v>
      </c>
      <c r="D549" s="273" t="s">
        <v>225</v>
      </c>
      <c r="E549" s="274" t="s">
        <v>2597</v>
      </c>
      <c r="F549" s="275" t="s">
        <v>2598</v>
      </c>
      <c r="G549" s="276" t="s">
        <v>198</v>
      </c>
      <c r="H549" s="277">
        <v>205.197</v>
      </c>
      <c r="I549" s="278"/>
      <c r="J549" s="279">
        <f>ROUND(I549*H549,2)</f>
        <v>0</v>
      </c>
      <c r="K549" s="275" t="s">
        <v>171</v>
      </c>
      <c r="L549" s="280"/>
      <c r="M549" s="281" t="s">
        <v>1</v>
      </c>
      <c r="N549" s="282" t="s">
        <v>43</v>
      </c>
      <c r="O549" s="92"/>
      <c r="P549" s="236">
        <f>O549*H549</f>
        <v>0</v>
      </c>
      <c r="Q549" s="236">
        <v>0.222</v>
      </c>
      <c r="R549" s="236">
        <f>Q549*H549</f>
        <v>45.553733999999999</v>
      </c>
      <c r="S549" s="236">
        <v>0</v>
      </c>
      <c r="T549" s="237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8" t="s">
        <v>228</v>
      </c>
      <c r="AT549" s="238" t="s">
        <v>225</v>
      </c>
      <c r="AU549" s="238" t="s">
        <v>87</v>
      </c>
      <c r="AY549" s="18" t="s">
        <v>165</v>
      </c>
      <c r="BE549" s="239">
        <f>IF(N549="základní",J549,0)</f>
        <v>0</v>
      </c>
      <c r="BF549" s="239">
        <f>IF(N549="snížená",J549,0)</f>
        <v>0</v>
      </c>
      <c r="BG549" s="239">
        <f>IF(N549="zákl. přenesená",J549,0)</f>
        <v>0</v>
      </c>
      <c r="BH549" s="239">
        <f>IF(N549="sníž. přenesená",J549,0)</f>
        <v>0</v>
      </c>
      <c r="BI549" s="239">
        <f>IF(N549="nulová",J549,0)</f>
        <v>0</v>
      </c>
      <c r="BJ549" s="18" t="s">
        <v>85</v>
      </c>
      <c r="BK549" s="239">
        <f>ROUND(I549*H549,2)</f>
        <v>0</v>
      </c>
      <c r="BL549" s="18" t="s">
        <v>172</v>
      </c>
      <c r="BM549" s="238" t="s">
        <v>2599</v>
      </c>
    </row>
    <row r="550" s="14" customFormat="1">
      <c r="A550" s="14"/>
      <c r="B550" s="251"/>
      <c r="C550" s="252"/>
      <c r="D550" s="242" t="s">
        <v>174</v>
      </c>
      <c r="E550" s="252"/>
      <c r="F550" s="254" t="s">
        <v>2600</v>
      </c>
      <c r="G550" s="252"/>
      <c r="H550" s="255">
        <v>205.197</v>
      </c>
      <c r="I550" s="256"/>
      <c r="J550" s="252"/>
      <c r="K550" s="252"/>
      <c r="L550" s="257"/>
      <c r="M550" s="258"/>
      <c r="N550" s="259"/>
      <c r="O550" s="259"/>
      <c r="P550" s="259"/>
      <c r="Q550" s="259"/>
      <c r="R550" s="259"/>
      <c r="S550" s="259"/>
      <c r="T550" s="260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61" t="s">
        <v>174</v>
      </c>
      <c r="AU550" s="261" t="s">
        <v>87</v>
      </c>
      <c r="AV550" s="14" t="s">
        <v>87</v>
      </c>
      <c r="AW550" s="14" t="s">
        <v>4</v>
      </c>
      <c r="AX550" s="14" t="s">
        <v>85</v>
      </c>
      <c r="AY550" s="261" t="s">
        <v>165</v>
      </c>
    </row>
    <row r="551" s="2" customFormat="1" ht="76.35" customHeight="1">
      <c r="A551" s="39"/>
      <c r="B551" s="40"/>
      <c r="C551" s="227" t="s">
        <v>554</v>
      </c>
      <c r="D551" s="227" t="s">
        <v>167</v>
      </c>
      <c r="E551" s="228" t="s">
        <v>2601</v>
      </c>
      <c r="F551" s="229" t="s">
        <v>2602</v>
      </c>
      <c r="G551" s="230" t="s">
        <v>198</v>
      </c>
      <c r="H551" s="231">
        <v>76</v>
      </c>
      <c r="I551" s="232"/>
      <c r="J551" s="233">
        <f>ROUND(I551*H551,2)</f>
        <v>0</v>
      </c>
      <c r="K551" s="229" t="s">
        <v>171</v>
      </c>
      <c r="L551" s="45"/>
      <c r="M551" s="234" t="s">
        <v>1</v>
      </c>
      <c r="N551" s="235" t="s">
        <v>43</v>
      </c>
      <c r="O551" s="92"/>
      <c r="P551" s="236">
        <f>O551*H551</f>
        <v>0</v>
      </c>
      <c r="Q551" s="236">
        <v>0.10100000000000001</v>
      </c>
      <c r="R551" s="236">
        <f>Q551*H551</f>
        <v>7.6760000000000002</v>
      </c>
      <c r="S551" s="236">
        <v>0</v>
      </c>
      <c r="T551" s="237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8" t="s">
        <v>172</v>
      </c>
      <c r="AT551" s="238" t="s">
        <v>167</v>
      </c>
      <c r="AU551" s="238" t="s">
        <v>87</v>
      </c>
      <c r="AY551" s="18" t="s">
        <v>165</v>
      </c>
      <c r="BE551" s="239">
        <f>IF(N551="základní",J551,0)</f>
        <v>0</v>
      </c>
      <c r="BF551" s="239">
        <f>IF(N551="snížená",J551,0)</f>
        <v>0</v>
      </c>
      <c r="BG551" s="239">
        <f>IF(N551="zákl. přenesená",J551,0)</f>
        <v>0</v>
      </c>
      <c r="BH551" s="239">
        <f>IF(N551="sníž. přenesená",J551,0)</f>
        <v>0</v>
      </c>
      <c r="BI551" s="239">
        <f>IF(N551="nulová",J551,0)</f>
        <v>0</v>
      </c>
      <c r="BJ551" s="18" t="s">
        <v>85</v>
      </c>
      <c r="BK551" s="239">
        <f>ROUND(I551*H551,2)</f>
        <v>0</v>
      </c>
      <c r="BL551" s="18" t="s">
        <v>172</v>
      </c>
      <c r="BM551" s="238" t="s">
        <v>2603</v>
      </c>
    </row>
    <row r="552" s="13" customFormat="1">
      <c r="A552" s="13"/>
      <c r="B552" s="240"/>
      <c r="C552" s="241"/>
      <c r="D552" s="242" t="s">
        <v>174</v>
      </c>
      <c r="E552" s="243" t="s">
        <v>1</v>
      </c>
      <c r="F552" s="244" t="s">
        <v>2350</v>
      </c>
      <c r="G552" s="241"/>
      <c r="H552" s="243" t="s">
        <v>1</v>
      </c>
      <c r="I552" s="245"/>
      <c r="J552" s="241"/>
      <c r="K552" s="241"/>
      <c r="L552" s="246"/>
      <c r="M552" s="247"/>
      <c r="N552" s="248"/>
      <c r="O552" s="248"/>
      <c r="P552" s="248"/>
      <c r="Q552" s="248"/>
      <c r="R552" s="248"/>
      <c r="S552" s="248"/>
      <c r="T552" s="249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0" t="s">
        <v>174</v>
      </c>
      <c r="AU552" s="250" t="s">
        <v>87</v>
      </c>
      <c r="AV552" s="13" t="s">
        <v>85</v>
      </c>
      <c r="AW552" s="13" t="s">
        <v>34</v>
      </c>
      <c r="AX552" s="13" t="s">
        <v>78</v>
      </c>
      <c r="AY552" s="250" t="s">
        <v>165</v>
      </c>
    </row>
    <row r="553" s="14" customFormat="1">
      <c r="A553" s="14"/>
      <c r="B553" s="251"/>
      <c r="C553" s="252"/>
      <c r="D553" s="242" t="s">
        <v>174</v>
      </c>
      <c r="E553" s="253" t="s">
        <v>1</v>
      </c>
      <c r="F553" s="254" t="s">
        <v>2563</v>
      </c>
      <c r="G553" s="252"/>
      <c r="H553" s="255">
        <v>76</v>
      </c>
      <c r="I553" s="256"/>
      <c r="J553" s="252"/>
      <c r="K553" s="252"/>
      <c r="L553" s="257"/>
      <c r="M553" s="258"/>
      <c r="N553" s="259"/>
      <c r="O553" s="259"/>
      <c r="P553" s="259"/>
      <c r="Q553" s="259"/>
      <c r="R553" s="259"/>
      <c r="S553" s="259"/>
      <c r="T553" s="260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61" t="s">
        <v>174</v>
      </c>
      <c r="AU553" s="261" t="s">
        <v>87</v>
      </c>
      <c r="AV553" s="14" t="s">
        <v>87</v>
      </c>
      <c r="AW553" s="14" t="s">
        <v>34</v>
      </c>
      <c r="AX553" s="14" t="s">
        <v>85</v>
      </c>
      <c r="AY553" s="261" t="s">
        <v>165</v>
      </c>
    </row>
    <row r="554" s="2" customFormat="1" ht="24.15" customHeight="1">
      <c r="A554" s="39"/>
      <c r="B554" s="40"/>
      <c r="C554" s="273" t="s">
        <v>576</v>
      </c>
      <c r="D554" s="273" t="s">
        <v>225</v>
      </c>
      <c r="E554" s="274" t="s">
        <v>2604</v>
      </c>
      <c r="F554" s="275" t="s">
        <v>2605</v>
      </c>
      <c r="G554" s="276" t="s">
        <v>198</v>
      </c>
      <c r="H554" s="277">
        <v>78.280000000000001</v>
      </c>
      <c r="I554" s="278"/>
      <c r="J554" s="279">
        <f>ROUND(I554*H554,2)</f>
        <v>0</v>
      </c>
      <c r="K554" s="275" t="s">
        <v>171</v>
      </c>
      <c r="L554" s="280"/>
      <c r="M554" s="281" t="s">
        <v>1</v>
      </c>
      <c r="N554" s="282" t="s">
        <v>43</v>
      </c>
      <c r="O554" s="92"/>
      <c r="P554" s="236">
        <f>O554*H554</f>
        <v>0</v>
      </c>
      <c r="Q554" s="236">
        <v>0.11500000000000001</v>
      </c>
      <c r="R554" s="236">
        <f>Q554*H554</f>
        <v>9.0022000000000002</v>
      </c>
      <c r="S554" s="236">
        <v>0</v>
      </c>
      <c r="T554" s="237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8" t="s">
        <v>228</v>
      </c>
      <c r="AT554" s="238" t="s">
        <v>225</v>
      </c>
      <c r="AU554" s="238" t="s">
        <v>87</v>
      </c>
      <c r="AY554" s="18" t="s">
        <v>165</v>
      </c>
      <c r="BE554" s="239">
        <f>IF(N554="základní",J554,0)</f>
        <v>0</v>
      </c>
      <c r="BF554" s="239">
        <f>IF(N554="snížená",J554,0)</f>
        <v>0</v>
      </c>
      <c r="BG554" s="239">
        <f>IF(N554="zákl. přenesená",J554,0)</f>
        <v>0</v>
      </c>
      <c r="BH554" s="239">
        <f>IF(N554="sníž. přenesená",J554,0)</f>
        <v>0</v>
      </c>
      <c r="BI554" s="239">
        <f>IF(N554="nulová",J554,0)</f>
        <v>0</v>
      </c>
      <c r="BJ554" s="18" t="s">
        <v>85</v>
      </c>
      <c r="BK554" s="239">
        <f>ROUND(I554*H554,2)</f>
        <v>0</v>
      </c>
      <c r="BL554" s="18" t="s">
        <v>172</v>
      </c>
      <c r="BM554" s="238" t="s">
        <v>2606</v>
      </c>
    </row>
    <row r="555" s="14" customFormat="1">
      <c r="A555" s="14"/>
      <c r="B555" s="251"/>
      <c r="C555" s="252"/>
      <c r="D555" s="242" t="s">
        <v>174</v>
      </c>
      <c r="E555" s="252"/>
      <c r="F555" s="254" t="s">
        <v>2607</v>
      </c>
      <c r="G555" s="252"/>
      <c r="H555" s="255">
        <v>78.280000000000001</v>
      </c>
      <c r="I555" s="256"/>
      <c r="J555" s="252"/>
      <c r="K555" s="252"/>
      <c r="L555" s="257"/>
      <c r="M555" s="258"/>
      <c r="N555" s="259"/>
      <c r="O555" s="259"/>
      <c r="P555" s="259"/>
      <c r="Q555" s="259"/>
      <c r="R555" s="259"/>
      <c r="S555" s="259"/>
      <c r="T555" s="260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61" t="s">
        <v>174</v>
      </c>
      <c r="AU555" s="261" t="s">
        <v>87</v>
      </c>
      <c r="AV555" s="14" t="s">
        <v>87</v>
      </c>
      <c r="AW555" s="14" t="s">
        <v>4</v>
      </c>
      <c r="AX555" s="14" t="s">
        <v>85</v>
      </c>
      <c r="AY555" s="261" t="s">
        <v>165</v>
      </c>
    </row>
    <row r="556" s="12" customFormat="1" ht="22.8" customHeight="1">
      <c r="A556" s="12"/>
      <c r="B556" s="211"/>
      <c r="C556" s="212"/>
      <c r="D556" s="213" t="s">
        <v>77</v>
      </c>
      <c r="E556" s="225" t="s">
        <v>228</v>
      </c>
      <c r="F556" s="225" t="s">
        <v>2608</v>
      </c>
      <c r="G556" s="212"/>
      <c r="H556" s="212"/>
      <c r="I556" s="215"/>
      <c r="J556" s="226">
        <f>BK556</f>
        <v>0</v>
      </c>
      <c r="K556" s="212"/>
      <c r="L556" s="217"/>
      <c r="M556" s="218"/>
      <c r="N556" s="219"/>
      <c r="O556" s="219"/>
      <c r="P556" s="220">
        <f>SUM(P557:P564)</f>
        <v>0</v>
      </c>
      <c r="Q556" s="219"/>
      <c r="R556" s="220">
        <f>SUM(R557:R564)</f>
        <v>0.0057079999999999995</v>
      </c>
      <c r="S556" s="219"/>
      <c r="T556" s="221">
        <f>SUM(T557:T564)</f>
        <v>0.20000000000000001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222" t="s">
        <v>85</v>
      </c>
      <c r="AT556" s="223" t="s">
        <v>77</v>
      </c>
      <c r="AU556" s="223" t="s">
        <v>85</v>
      </c>
      <c r="AY556" s="222" t="s">
        <v>165</v>
      </c>
      <c r="BK556" s="224">
        <f>SUM(BK557:BK564)</f>
        <v>0</v>
      </c>
    </row>
    <row r="557" s="2" customFormat="1" ht="33" customHeight="1">
      <c r="A557" s="39"/>
      <c r="B557" s="40"/>
      <c r="C557" s="227" t="s">
        <v>587</v>
      </c>
      <c r="D557" s="227" t="s">
        <v>167</v>
      </c>
      <c r="E557" s="228" t="s">
        <v>2609</v>
      </c>
      <c r="F557" s="229" t="s">
        <v>2610</v>
      </c>
      <c r="G557" s="230" t="s">
        <v>302</v>
      </c>
      <c r="H557" s="231">
        <v>4</v>
      </c>
      <c r="I557" s="232"/>
      <c r="J557" s="233">
        <f>ROUND(I557*H557,2)</f>
        <v>0</v>
      </c>
      <c r="K557" s="229" t="s">
        <v>171</v>
      </c>
      <c r="L557" s="45"/>
      <c r="M557" s="234" t="s">
        <v>1</v>
      </c>
      <c r="N557" s="235" t="s">
        <v>43</v>
      </c>
      <c r="O557" s="92"/>
      <c r="P557" s="236">
        <f>O557*H557</f>
        <v>0</v>
      </c>
      <c r="Q557" s="236">
        <v>6.0000000000000002E-06</v>
      </c>
      <c r="R557" s="236">
        <f>Q557*H557</f>
        <v>2.4000000000000001E-05</v>
      </c>
      <c r="S557" s="236">
        <v>0</v>
      </c>
      <c r="T557" s="237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8" t="s">
        <v>172</v>
      </c>
      <c r="AT557" s="238" t="s">
        <v>167</v>
      </c>
      <c r="AU557" s="238" t="s">
        <v>87</v>
      </c>
      <c r="AY557" s="18" t="s">
        <v>165</v>
      </c>
      <c r="BE557" s="239">
        <f>IF(N557="základní",J557,0)</f>
        <v>0</v>
      </c>
      <c r="BF557" s="239">
        <f>IF(N557="snížená",J557,0)</f>
        <v>0</v>
      </c>
      <c r="BG557" s="239">
        <f>IF(N557="zákl. přenesená",J557,0)</f>
        <v>0</v>
      </c>
      <c r="BH557" s="239">
        <f>IF(N557="sníž. přenesená",J557,0)</f>
        <v>0</v>
      </c>
      <c r="BI557" s="239">
        <f>IF(N557="nulová",J557,0)</f>
        <v>0</v>
      </c>
      <c r="BJ557" s="18" t="s">
        <v>85</v>
      </c>
      <c r="BK557" s="239">
        <f>ROUND(I557*H557,2)</f>
        <v>0</v>
      </c>
      <c r="BL557" s="18" t="s">
        <v>172</v>
      </c>
      <c r="BM557" s="238" t="s">
        <v>2611</v>
      </c>
    </row>
    <row r="558" s="13" customFormat="1">
      <c r="A558" s="13"/>
      <c r="B558" s="240"/>
      <c r="C558" s="241"/>
      <c r="D558" s="242" t="s">
        <v>174</v>
      </c>
      <c r="E558" s="243" t="s">
        <v>1</v>
      </c>
      <c r="F558" s="244" t="s">
        <v>2612</v>
      </c>
      <c r="G558" s="241"/>
      <c r="H558" s="243" t="s">
        <v>1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0" t="s">
        <v>174</v>
      </c>
      <c r="AU558" s="250" t="s">
        <v>87</v>
      </c>
      <c r="AV558" s="13" t="s">
        <v>85</v>
      </c>
      <c r="AW558" s="13" t="s">
        <v>34</v>
      </c>
      <c r="AX558" s="13" t="s">
        <v>78</v>
      </c>
      <c r="AY558" s="250" t="s">
        <v>165</v>
      </c>
    </row>
    <row r="559" s="14" customFormat="1">
      <c r="A559" s="14"/>
      <c r="B559" s="251"/>
      <c r="C559" s="252"/>
      <c r="D559" s="242" t="s">
        <v>174</v>
      </c>
      <c r="E559" s="253" t="s">
        <v>1</v>
      </c>
      <c r="F559" s="254" t="s">
        <v>1031</v>
      </c>
      <c r="G559" s="252"/>
      <c r="H559" s="255">
        <v>4</v>
      </c>
      <c r="I559" s="256"/>
      <c r="J559" s="252"/>
      <c r="K559" s="252"/>
      <c r="L559" s="257"/>
      <c r="M559" s="258"/>
      <c r="N559" s="259"/>
      <c r="O559" s="259"/>
      <c r="P559" s="259"/>
      <c r="Q559" s="259"/>
      <c r="R559" s="259"/>
      <c r="S559" s="259"/>
      <c r="T559" s="260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61" t="s">
        <v>174</v>
      </c>
      <c r="AU559" s="261" t="s">
        <v>87</v>
      </c>
      <c r="AV559" s="14" t="s">
        <v>87</v>
      </c>
      <c r="AW559" s="14" t="s">
        <v>34</v>
      </c>
      <c r="AX559" s="14" t="s">
        <v>85</v>
      </c>
      <c r="AY559" s="261" t="s">
        <v>165</v>
      </c>
    </row>
    <row r="560" s="2" customFormat="1" ht="24.15" customHeight="1">
      <c r="A560" s="39"/>
      <c r="B560" s="40"/>
      <c r="C560" s="273" t="s">
        <v>593</v>
      </c>
      <c r="D560" s="273" t="s">
        <v>225</v>
      </c>
      <c r="E560" s="274" t="s">
        <v>2613</v>
      </c>
      <c r="F560" s="275" t="s">
        <v>2614</v>
      </c>
      <c r="G560" s="276" t="s">
        <v>302</v>
      </c>
      <c r="H560" s="277">
        <v>4.0599999999999996</v>
      </c>
      <c r="I560" s="278"/>
      <c r="J560" s="279">
        <f>ROUND(I560*H560,2)</f>
        <v>0</v>
      </c>
      <c r="K560" s="275" t="s">
        <v>171</v>
      </c>
      <c r="L560" s="280"/>
      <c r="M560" s="281" t="s">
        <v>1</v>
      </c>
      <c r="N560" s="282" t="s">
        <v>43</v>
      </c>
      <c r="O560" s="92"/>
      <c r="P560" s="236">
        <f>O560*H560</f>
        <v>0</v>
      </c>
      <c r="Q560" s="236">
        <v>0.0014</v>
      </c>
      <c r="R560" s="236">
        <f>Q560*H560</f>
        <v>0.0056839999999999998</v>
      </c>
      <c r="S560" s="236">
        <v>0</v>
      </c>
      <c r="T560" s="237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8" t="s">
        <v>228</v>
      </c>
      <c r="AT560" s="238" t="s">
        <v>225</v>
      </c>
      <c r="AU560" s="238" t="s">
        <v>87</v>
      </c>
      <c r="AY560" s="18" t="s">
        <v>165</v>
      </c>
      <c r="BE560" s="239">
        <f>IF(N560="základní",J560,0)</f>
        <v>0</v>
      </c>
      <c r="BF560" s="239">
        <f>IF(N560="snížená",J560,0)</f>
        <v>0</v>
      </c>
      <c r="BG560" s="239">
        <f>IF(N560="zákl. přenesená",J560,0)</f>
        <v>0</v>
      </c>
      <c r="BH560" s="239">
        <f>IF(N560="sníž. přenesená",J560,0)</f>
        <v>0</v>
      </c>
      <c r="BI560" s="239">
        <f>IF(N560="nulová",J560,0)</f>
        <v>0</v>
      </c>
      <c r="BJ560" s="18" t="s">
        <v>85</v>
      </c>
      <c r="BK560" s="239">
        <f>ROUND(I560*H560,2)</f>
        <v>0</v>
      </c>
      <c r="BL560" s="18" t="s">
        <v>172</v>
      </c>
      <c r="BM560" s="238" t="s">
        <v>2615</v>
      </c>
    </row>
    <row r="561" s="14" customFormat="1">
      <c r="A561" s="14"/>
      <c r="B561" s="251"/>
      <c r="C561" s="252"/>
      <c r="D561" s="242" t="s">
        <v>174</v>
      </c>
      <c r="E561" s="252"/>
      <c r="F561" s="254" t="s">
        <v>2616</v>
      </c>
      <c r="G561" s="252"/>
      <c r="H561" s="255">
        <v>4.0599999999999996</v>
      </c>
      <c r="I561" s="256"/>
      <c r="J561" s="252"/>
      <c r="K561" s="252"/>
      <c r="L561" s="257"/>
      <c r="M561" s="258"/>
      <c r="N561" s="259"/>
      <c r="O561" s="259"/>
      <c r="P561" s="259"/>
      <c r="Q561" s="259"/>
      <c r="R561" s="259"/>
      <c r="S561" s="259"/>
      <c r="T561" s="260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61" t="s">
        <v>174</v>
      </c>
      <c r="AU561" s="261" t="s">
        <v>87</v>
      </c>
      <c r="AV561" s="14" t="s">
        <v>87</v>
      </c>
      <c r="AW561" s="14" t="s">
        <v>4</v>
      </c>
      <c r="AX561" s="14" t="s">
        <v>85</v>
      </c>
      <c r="AY561" s="261" t="s">
        <v>165</v>
      </c>
    </row>
    <row r="562" s="2" customFormat="1" ht="24.15" customHeight="1">
      <c r="A562" s="39"/>
      <c r="B562" s="40"/>
      <c r="C562" s="227" t="s">
        <v>636</v>
      </c>
      <c r="D562" s="227" t="s">
        <v>167</v>
      </c>
      <c r="E562" s="228" t="s">
        <v>2617</v>
      </c>
      <c r="F562" s="229" t="s">
        <v>2618</v>
      </c>
      <c r="G562" s="230" t="s">
        <v>385</v>
      </c>
      <c r="H562" s="231">
        <v>2</v>
      </c>
      <c r="I562" s="232"/>
      <c r="J562" s="233">
        <f>ROUND(I562*H562,2)</f>
        <v>0</v>
      </c>
      <c r="K562" s="229" t="s">
        <v>171</v>
      </c>
      <c r="L562" s="45"/>
      <c r="M562" s="234" t="s">
        <v>1</v>
      </c>
      <c r="N562" s="235" t="s">
        <v>43</v>
      </c>
      <c r="O562" s="92"/>
      <c r="P562" s="236">
        <f>O562*H562</f>
        <v>0</v>
      </c>
      <c r="Q562" s="236">
        <v>0</v>
      </c>
      <c r="R562" s="236">
        <f>Q562*H562</f>
        <v>0</v>
      </c>
      <c r="S562" s="236">
        <v>0.10000000000000001</v>
      </c>
      <c r="T562" s="237">
        <f>S562*H562</f>
        <v>0.20000000000000001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8" t="s">
        <v>172</v>
      </c>
      <c r="AT562" s="238" t="s">
        <v>167</v>
      </c>
      <c r="AU562" s="238" t="s">
        <v>87</v>
      </c>
      <c r="AY562" s="18" t="s">
        <v>165</v>
      </c>
      <c r="BE562" s="239">
        <f>IF(N562="základní",J562,0)</f>
        <v>0</v>
      </c>
      <c r="BF562" s="239">
        <f>IF(N562="snížená",J562,0)</f>
        <v>0</v>
      </c>
      <c r="BG562" s="239">
        <f>IF(N562="zákl. přenesená",J562,0)</f>
        <v>0</v>
      </c>
      <c r="BH562" s="239">
        <f>IF(N562="sníž. přenesená",J562,0)</f>
        <v>0</v>
      </c>
      <c r="BI562" s="239">
        <f>IF(N562="nulová",J562,0)</f>
        <v>0</v>
      </c>
      <c r="BJ562" s="18" t="s">
        <v>85</v>
      </c>
      <c r="BK562" s="239">
        <f>ROUND(I562*H562,2)</f>
        <v>0</v>
      </c>
      <c r="BL562" s="18" t="s">
        <v>172</v>
      </c>
      <c r="BM562" s="238" t="s">
        <v>2619</v>
      </c>
    </row>
    <row r="563" s="13" customFormat="1">
      <c r="A563" s="13"/>
      <c r="B563" s="240"/>
      <c r="C563" s="241"/>
      <c r="D563" s="242" t="s">
        <v>174</v>
      </c>
      <c r="E563" s="243" t="s">
        <v>1</v>
      </c>
      <c r="F563" s="244" t="s">
        <v>2620</v>
      </c>
      <c r="G563" s="241"/>
      <c r="H563" s="243" t="s">
        <v>1</v>
      </c>
      <c r="I563" s="245"/>
      <c r="J563" s="241"/>
      <c r="K563" s="241"/>
      <c r="L563" s="246"/>
      <c r="M563" s="247"/>
      <c r="N563" s="248"/>
      <c r="O563" s="248"/>
      <c r="P563" s="248"/>
      <c r="Q563" s="248"/>
      <c r="R563" s="248"/>
      <c r="S563" s="248"/>
      <c r="T563" s="249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50" t="s">
        <v>174</v>
      </c>
      <c r="AU563" s="250" t="s">
        <v>87</v>
      </c>
      <c r="AV563" s="13" t="s">
        <v>85</v>
      </c>
      <c r="AW563" s="13" t="s">
        <v>34</v>
      </c>
      <c r="AX563" s="13" t="s">
        <v>78</v>
      </c>
      <c r="AY563" s="250" t="s">
        <v>165</v>
      </c>
    </row>
    <row r="564" s="14" customFormat="1">
      <c r="A564" s="14"/>
      <c r="B564" s="251"/>
      <c r="C564" s="252"/>
      <c r="D564" s="242" t="s">
        <v>174</v>
      </c>
      <c r="E564" s="253" t="s">
        <v>1</v>
      </c>
      <c r="F564" s="254" t="s">
        <v>87</v>
      </c>
      <c r="G564" s="252"/>
      <c r="H564" s="255">
        <v>2</v>
      </c>
      <c r="I564" s="256"/>
      <c r="J564" s="252"/>
      <c r="K564" s="252"/>
      <c r="L564" s="257"/>
      <c r="M564" s="258"/>
      <c r="N564" s="259"/>
      <c r="O564" s="259"/>
      <c r="P564" s="259"/>
      <c r="Q564" s="259"/>
      <c r="R564" s="259"/>
      <c r="S564" s="259"/>
      <c r="T564" s="260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61" t="s">
        <v>174</v>
      </c>
      <c r="AU564" s="261" t="s">
        <v>87</v>
      </c>
      <c r="AV564" s="14" t="s">
        <v>87</v>
      </c>
      <c r="AW564" s="14" t="s">
        <v>34</v>
      </c>
      <c r="AX564" s="14" t="s">
        <v>85</v>
      </c>
      <c r="AY564" s="261" t="s">
        <v>165</v>
      </c>
    </row>
    <row r="565" s="12" customFormat="1" ht="22.8" customHeight="1">
      <c r="A565" s="12"/>
      <c r="B565" s="211"/>
      <c r="C565" s="212"/>
      <c r="D565" s="213" t="s">
        <v>77</v>
      </c>
      <c r="E565" s="225" t="s">
        <v>244</v>
      </c>
      <c r="F565" s="225" t="s">
        <v>484</v>
      </c>
      <c r="G565" s="212"/>
      <c r="H565" s="212"/>
      <c r="I565" s="215"/>
      <c r="J565" s="226">
        <f>BK565</f>
        <v>0</v>
      </c>
      <c r="K565" s="212"/>
      <c r="L565" s="217"/>
      <c r="M565" s="218"/>
      <c r="N565" s="219"/>
      <c r="O565" s="219"/>
      <c r="P565" s="220">
        <f>SUM(P566:P650)</f>
        <v>0</v>
      </c>
      <c r="Q565" s="219"/>
      <c r="R565" s="220">
        <f>SUM(R566:R650)</f>
        <v>16.780196472299998</v>
      </c>
      <c r="S565" s="219"/>
      <c r="T565" s="221">
        <f>SUM(T566:T650)</f>
        <v>78.668209999999988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22" t="s">
        <v>85</v>
      </c>
      <c r="AT565" s="223" t="s">
        <v>77</v>
      </c>
      <c r="AU565" s="223" t="s">
        <v>85</v>
      </c>
      <c r="AY565" s="222" t="s">
        <v>165</v>
      </c>
      <c r="BK565" s="224">
        <f>SUM(BK566:BK650)</f>
        <v>0</v>
      </c>
    </row>
    <row r="566" s="2" customFormat="1" ht="49.05" customHeight="1">
      <c r="A566" s="39"/>
      <c r="B566" s="40"/>
      <c r="C566" s="227" t="s">
        <v>642</v>
      </c>
      <c r="D566" s="227" t="s">
        <v>167</v>
      </c>
      <c r="E566" s="228" t="s">
        <v>2621</v>
      </c>
      <c r="F566" s="229" t="s">
        <v>2622</v>
      </c>
      <c r="G566" s="230" t="s">
        <v>302</v>
      </c>
      <c r="H566" s="231">
        <v>64.995000000000005</v>
      </c>
      <c r="I566" s="232"/>
      <c r="J566" s="233">
        <f>ROUND(I566*H566,2)</f>
        <v>0</v>
      </c>
      <c r="K566" s="229" t="s">
        <v>171</v>
      </c>
      <c r="L566" s="45"/>
      <c r="M566" s="234" t="s">
        <v>1</v>
      </c>
      <c r="N566" s="235" t="s">
        <v>43</v>
      </c>
      <c r="O566" s="92"/>
      <c r="P566" s="236">
        <f>O566*H566</f>
        <v>0</v>
      </c>
      <c r="Q566" s="236">
        <v>0.12949959999999999</v>
      </c>
      <c r="R566" s="236">
        <f>Q566*H566</f>
        <v>8.4168265019999993</v>
      </c>
      <c r="S566" s="236">
        <v>0</v>
      </c>
      <c r="T566" s="237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8" t="s">
        <v>172</v>
      </c>
      <c r="AT566" s="238" t="s">
        <v>167</v>
      </c>
      <c r="AU566" s="238" t="s">
        <v>87</v>
      </c>
      <c r="AY566" s="18" t="s">
        <v>165</v>
      </c>
      <c r="BE566" s="239">
        <f>IF(N566="základní",J566,0)</f>
        <v>0</v>
      </c>
      <c r="BF566" s="239">
        <f>IF(N566="snížená",J566,0)</f>
        <v>0</v>
      </c>
      <c r="BG566" s="239">
        <f>IF(N566="zákl. přenesená",J566,0)</f>
        <v>0</v>
      </c>
      <c r="BH566" s="239">
        <f>IF(N566="sníž. přenesená",J566,0)</f>
        <v>0</v>
      </c>
      <c r="BI566" s="239">
        <f>IF(N566="nulová",J566,0)</f>
        <v>0</v>
      </c>
      <c r="BJ566" s="18" t="s">
        <v>85</v>
      </c>
      <c r="BK566" s="239">
        <f>ROUND(I566*H566,2)</f>
        <v>0</v>
      </c>
      <c r="BL566" s="18" t="s">
        <v>172</v>
      </c>
      <c r="BM566" s="238" t="s">
        <v>2623</v>
      </c>
    </row>
    <row r="567" s="13" customFormat="1">
      <c r="A567" s="13"/>
      <c r="B567" s="240"/>
      <c r="C567" s="241"/>
      <c r="D567" s="242" t="s">
        <v>174</v>
      </c>
      <c r="E567" s="243" t="s">
        <v>1</v>
      </c>
      <c r="F567" s="244" t="s">
        <v>2350</v>
      </c>
      <c r="G567" s="241"/>
      <c r="H567" s="243" t="s">
        <v>1</v>
      </c>
      <c r="I567" s="245"/>
      <c r="J567" s="241"/>
      <c r="K567" s="241"/>
      <c r="L567" s="246"/>
      <c r="M567" s="247"/>
      <c r="N567" s="248"/>
      <c r="O567" s="248"/>
      <c r="P567" s="248"/>
      <c r="Q567" s="248"/>
      <c r="R567" s="248"/>
      <c r="S567" s="248"/>
      <c r="T567" s="249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50" t="s">
        <v>174</v>
      </c>
      <c r="AU567" s="250" t="s">
        <v>87</v>
      </c>
      <c r="AV567" s="13" t="s">
        <v>85</v>
      </c>
      <c r="AW567" s="13" t="s">
        <v>34</v>
      </c>
      <c r="AX567" s="13" t="s">
        <v>78</v>
      </c>
      <c r="AY567" s="250" t="s">
        <v>165</v>
      </c>
    </row>
    <row r="568" s="14" customFormat="1">
      <c r="A568" s="14"/>
      <c r="B568" s="251"/>
      <c r="C568" s="252"/>
      <c r="D568" s="242" t="s">
        <v>174</v>
      </c>
      <c r="E568" s="253" t="s">
        <v>1</v>
      </c>
      <c r="F568" s="254" t="s">
        <v>2624</v>
      </c>
      <c r="G568" s="252"/>
      <c r="H568" s="255">
        <v>36.899999999999999</v>
      </c>
      <c r="I568" s="256"/>
      <c r="J568" s="252"/>
      <c r="K568" s="252"/>
      <c r="L568" s="257"/>
      <c r="M568" s="258"/>
      <c r="N568" s="259"/>
      <c r="O568" s="259"/>
      <c r="P568" s="259"/>
      <c r="Q568" s="259"/>
      <c r="R568" s="259"/>
      <c r="S568" s="259"/>
      <c r="T568" s="260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61" t="s">
        <v>174</v>
      </c>
      <c r="AU568" s="261" t="s">
        <v>87</v>
      </c>
      <c r="AV568" s="14" t="s">
        <v>87</v>
      </c>
      <c r="AW568" s="14" t="s">
        <v>34</v>
      </c>
      <c r="AX568" s="14" t="s">
        <v>78</v>
      </c>
      <c r="AY568" s="261" t="s">
        <v>165</v>
      </c>
    </row>
    <row r="569" s="13" customFormat="1">
      <c r="A569" s="13"/>
      <c r="B569" s="240"/>
      <c r="C569" s="241"/>
      <c r="D569" s="242" t="s">
        <v>174</v>
      </c>
      <c r="E569" s="243" t="s">
        <v>1</v>
      </c>
      <c r="F569" s="244" t="s">
        <v>2625</v>
      </c>
      <c r="G569" s="241"/>
      <c r="H569" s="243" t="s">
        <v>1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50" t="s">
        <v>174</v>
      </c>
      <c r="AU569" s="250" t="s">
        <v>87</v>
      </c>
      <c r="AV569" s="13" t="s">
        <v>85</v>
      </c>
      <c r="AW569" s="13" t="s">
        <v>34</v>
      </c>
      <c r="AX569" s="13" t="s">
        <v>78</v>
      </c>
      <c r="AY569" s="250" t="s">
        <v>165</v>
      </c>
    </row>
    <row r="570" s="14" customFormat="1">
      <c r="A570" s="14"/>
      <c r="B570" s="251"/>
      <c r="C570" s="252"/>
      <c r="D570" s="242" t="s">
        <v>174</v>
      </c>
      <c r="E570" s="253" t="s">
        <v>1</v>
      </c>
      <c r="F570" s="254" t="s">
        <v>2626</v>
      </c>
      <c r="G570" s="252"/>
      <c r="H570" s="255">
        <v>28.094999999999999</v>
      </c>
      <c r="I570" s="256"/>
      <c r="J570" s="252"/>
      <c r="K570" s="252"/>
      <c r="L570" s="257"/>
      <c r="M570" s="258"/>
      <c r="N570" s="259"/>
      <c r="O570" s="259"/>
      <c r="P570" s="259"/>
      <c r="Q570" s="259"/>
      <c r="R570" s="259"/>
      <c r="S570" s="259"/>
      <c r="T570" s="260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61" t="s">
        <v>174</v>
      </c>
      <c r="AU570" s="261" t="s">
        <v>87</v>
      </c>
      <c r="AV570" s="14" t="s">
        <v>87</v>
      </c>
      <c r="AW570" s="14" t="s">
        <v>34</v>
      </c>
      <c r="AX570" s="14" t="s">
        <v>78</v>
      </c>
      <c r="AY570" s="261" t="s">
        <v>165</v>
      </c>
    </row>
    <row r="571" s="15" customFormat="1">
      <c r="A571" s="15"/>
      <c r="B571" s="262"/>
      <c r="C571" s="263"/>
      <c r="D571" s="242" t="s">
        <v>174</v>
      </c>
      <c r="E571" s="264" t="s">
        <v>1</v>
      </c>
      <c r="F571" s="265" t="s">
        <v>189</v>
      </c>
      <c r="G571" s="263"/>
      <c r="H571" s="266">
        <v>64.995000000000005</v>
      </c>
      <c r="I571" s="267"/>
      <c r="J571" s="263"/>
      <c r="K571" s="263"/>
      <c r="L571" s="268"/>
      <c r="M571" s="269"/>
      <c r="N571" s="270"/>
      <c r="O571" s="270"/>
      <c r="P571" s="270"/>
      <c r="Q571" s="270"/>
      <c r="R571" s="270"/>
      <c r="S571" s="270"/>
      <c r="T571" s="271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72" t="s">
        <v>174</v>
      </c>
      <c r="AU571" s="272" t="s">
        <v>87</v>
      </c>
      <c r="AV571" s="15" t="s">
        <v>172</v>
      </c>
      <c r="AW571" s="15" t="s">
        <v>34</v>
      </c>
      <c r="AX571" s="15" t="s">
        <v>85</v>
      </c>
      <c r="AY571" s="272" t="s">
        <v>165</v>
      </c>
    </row>
    <row r="572" s="2" customFormat="1" ht="16.5" customHeight="1">
      <c r="A572" s="39"/>
      <c r="B572" s="40"/>
      <c r="C572" s="273" t="s">
        <v>681</v>
      </c>
      <c r="D572" s="273" t="s">
        <v>225</v>
      </c>
      <c r="E572" s="274" t="s">
        <v>2627</v>
      </c>
      <c r="F572" s="275" t="s">
        <v>2628</v>
      </c>
      <c r="G572" s="276" t="s">
        <v>302</v>
      </c>
      <c r="H572" s="277">
        <v>66.295000000000002</v>
      </c>
      <c r="I572" s="278"/>
      <c r="J572" s="279">
        <f>ROUND(I572*H572,2)</f>
        <v>0</v>
      </c>
      <c r="K572" s="275" t="s">
        <v>171</v>
      </c>
      <c r="L572" s="280"/>
      <c r="M572" s="281" t="s">
        <v>1</v>
      </c>
      <c r="N572" s="282" t="s">
        <v>43</v>
      </c>
      <c r="O572" s="92"/>
      <c r="P572" s="236">
        <f>O572*H572</f>
        <v>0</v>
      </c>
      <c r="Q572" s="236">
        <v>0.033500000000000002</v>
      </c>
      <c r="R572" s="236">
        <f>Q572*H572</f>
        <v>2.2208825000000001</v>
      </c>
      <c r="S572" s="236">
        <v>0</v>
      </c>
      <c r="T572" s="237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8" t="s">
        <v>228</v>
      </c>
      <c r="AT572" s="238" t="s">
        <v>225</v>
      </c>
      <c r="AU572" s="238" t="s">
        <v>87</v>
      </c>
      <c r="AY572" s="18" t="s">
        <v>165</v>
      </c>
      <c r="BE572" s="239">
        <f>IF(N572="základní",J572,0)</f>
        <v>0</v>
      </c>
      <c r="BF572" s="239">
        <f>IF(N572="snížená",J572,0)</f>
        <v>0</v>
      </c>
      <c r="BG572" s="239">
        <f>IF(N572="zákl. přenesená",J572,0)</f>
        <v>0</v>
      </c>
      <c r="BH572" s="239">
        <f>IF(N572="sníž. přenesená",J572,0)</f>
        <v>0</v>
      </c>
      <c r="BI572" s="239">
        <f>IF(N572="nulová",J572,0)</f>
        <v>0</v>
      </c>
      <c r="BJ572" s="18" t="s">
        <v>85</v>
      </c>
      <c r="BK572" s="239">
        <f>ROUND(I572*H572,2)</f>
        <v>0</v>
      </c>
      <c r="BL572" s="18" t="s">
        <v>172</v>
      </c>
      <c r="BM572" s="238" t="s">
        <v>2629</v>
      </c>
    </row>
    <row r="573" s="14" customFormat="1">
      <c r="A573" s="14"/>
      <c r="B573" s="251"/>
      <c r="C573" s="252"/>
      <c r="D573" s="242" t="s">
        <v>174</v>
      </c>
      <c r="E573" s="252"/>
      <c r="F573" s="254" t="s">
        <v>2630</v>
      </c>
      <c r="G573" s="252"/>
      <c r="H573" s="255">
        <v>66.295000000000002</v>
      </c>
      <c r="I573" s="256"/>
      <c r="J573" s="252"/>
      <c r="K573" s="252"/>
      <c r="L573" s="257"/>
      <c r="M573" s="258"/>
      <c r="N573" s="259"/>
      <c r="O573" s="259"/>
      <c r="P573" s="259"/>
      <c r="Q573" s="259"/>
      <c r="R573" s="259"/>
      <c r="S573" s="259"/>
      <c r="T573" s="260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1" t="s">
        <v>174</v>
      </c>
      <c r="AU573" s="261" t="s">
        <v>87</v>
      </c>
      <c r="AV573" s="14" t="s">
        <v>87</v>
      </c>
      <c r="AW573" s="14" t="s">
        <v>4</v>
      </c>
      <c r="AX573" s="14" t="s">
        <v>85</v>
      </c>
      <c r="AY573" s="261" t="s">
        <v>165</v>
      </c>
    </row>
    <row r="574" s="2" customFormat="1" ht="37.8" customHeight="1">
      <c r="A574" s="39"/>
      <c r="B574" s="40"/>
      <c r="C574" s="227" t="s">
        <v>685</v>
      </c>
      <c r="D574" s="227" t="s">
        <v>167</v>
      </c>
      <c r="E574" s="228" t="s">
        <v>2631</v>
      </c>
      <c r="F574" s="229" t="s">
        <v>2632</v>
      </c>
      <c r="G574" s="230" t="s">
        <v>198</v>
      </c>
      <c r="H574" s="231">
        <v>489.78100000000001</v>
      </c>
      <c r="I574" s="232"/>
      <c r="J574" s="233">
        <f>ROUND(I574*H574,2)</f>
        <v>0</v>
      </c>
      <c r="K574" s="229" t="s">
        <v>171</v>
      </c>
      <c r="L574" s="45"/>
      <c r="M574" s="234" t="s">
        <v>1</v>
      </c>
      <c r="N574" s="235" t="s">
        <v>43</v>
      </c>
      <c r="O574" s="92"/>
      <c r="P574" s="236">
        <f>O574*H574</f>
        <v>0</v>
      </c>
      <c r="Q574" s="236">
        <v>0.0025244999999999998</v>
      </c>
      <c r="R574" s="236">
        <f>Q574*H574</f>
        <v>1.2364521344999999</v>
      </c>
      <c r="S574" s="236">
        <v>0</v>
      </c>
      <c r="T574" s="237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8" t="s">
        <v>172</v>
      </c>
      <c r="AT574" s="238" t="s">
        <v>167</v>
      </c>
      <c r="AU574" s="238" t="s">
        <v>87</v>
      </c>
      <c r="AY574" s="18" t="s">
        <v>165</v>
      </c>
      <c r="BE574" s="239">
        <f>IF(N574="základní",J574,0)</f>
        <v>0</v>
      </c>
      <c r="BF574" s="239">
        <f>IF(N574="snížená",J574,0)</f>
        <v>0</v>
      </c>
      <c r="BG574" s="239">
        <f>IF(N574="zákl. přenesená",J574,0)</f>
        <v>0</v>
      </c>
      <c r="BH574" s="239">
        <f>IF(N574="sníž. přenesená",J574,0)</f>
        <v>0</v>
      </c>
      <c r="BI574" s="239">
        <f>IF(N574="nulová",J574,0)</f>
        <v>0</v>
      </c>
      <c r="BJ574" s="18" t="s">
        <v>85</v>
      </c>
      <c r="BK574" s="239">
        <f>ROUND(I574*H574,2)</f>
        <v>0</v>
      </c>
      <c r="BL574" s="18" t="s">
        <v>172</v>
      </c>
      <c r="BM574" s="238" t="s">
        <v>2633</v>
      </c>
    </row>
    <row r="575" s="13" customFormat="1">
      <c r="A575" s="13"/>
      <c r="B575" s="240"/>
      <c r="C575" s="241"/>
      <c r="D575" s="242" t="s">
        <v>174</v>
      </c>
      <c r="E575" s="243" t="s">
        <v>1</v>
      </c>
      <c r="F575" s="244" t="s">
        <v>2340</v>
      </c>
      <c r="G575" s="241"/>
      <c r="H575" s="243" t="s">
        <v>1</v>
      </c>
      <c r="I575" s="245"/>
      <c r="J575" s="241"/>
      <c r="K575" s="241"/>
      <c r="L575" s="246"/>
      <c r="M575" s="247"/>
      <c r="N575" s="248"/>
      <c r="O575" s="248"/>
      <c r="P575" s="248"/>
      <c r="Q575" s="248"/>
      <c r="R575" s="248"/>
      <c r="S575" s="248"/>
      <c r="T575" s="249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0" t="s">
        <v>174</v>
      </c>
      <c r="AU575" s="250" t="s">
        <v>87</v>
      </c>
      <c r="AV575" s="13" t="s">
        <v>85</v>
      </c>
      <c r="AW575" s="13" t="s">
        <v>34</v>
      </c>
      <c r="AX575" s="13" t="s">
        <v>78</v>
      </c>
      <c r="AY575" s="250" t="s">
        <v>165</v>
      </c>
    </row>
    <row r="576" s="14" customFormat="1">
      <c r="A576" s="14"/>
      <c r="B576" s="251"/>
      <c r="C576" s="252"/>
      <c r="D576" s="242" t="s">
        <v>174</v>
      </c>
      <c r="E576" s="253" t="s">
        <v>1</v>
      </c>
      <c r="F576" s="254" t="s">
        <v>2567</v>
      </c>
      <c r="G576" s="252"/>
      <c r="H576" s="255">
        <v>212.607</v>
      </c>
      <c r="I576" s="256"/>
      <c r="J576" s="252"/>
      <c r="K576" s="252"/>
      <c r="L576" s="257"/>
      <c r="M576" s="258"/>
      <c r="N576" s="259"/>
      <c r="O576" s="259"/>
      <c r="P576" s="259"/>
      <c r="Q576" s="259"/>
      <c r="R576" s="259"/>
      <c r="S576" s="259"/>
      <c r="T576" s="260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1" t="s">
        <v>174</v>
      </c>
      <c r="AU576" s="261" t="s">
        <v>87</v>
      </c>
      <c r="AV576" s="14" t="s">
        <v>87</v>
      </c>
      <c r="AW576" s="14" t="s">
        <v>34</v>
      </c>
      <c r="AX576" s="14" t="s">
        <v>78</v>
      </c>
      <c r="AY576" s="261" t="s">
        <v>165</v>
      </c>
    </row>
    <row r="577" s="13" customFormat="1">
      <c r="A577" s="13"/>
      <c r="B577" s="240"/>
      <c r="C577" s="241"/>
      <c r="D577" s="242" t="s">
        <v>174</v>
      </c>
      <c r="E577" s="243" t="s">
        <v>1</v>
      </c>
      <c r="F577" s="244" t="s">
        <v>2344</v>
      </c>
      <c r="G577" s="241"/>
      <c r="H577" s="243" t="s">
        <v>1</v>
      </c>
      <c r="I577" s="245"/>
      <c r="J577" s="241"/>
      <c r="K577" s="241"/>
      <c r="L577" s="246"/>
      <c r="M577" s="247"/>
      <c r="N577" s="248"/>
      <c r="O577" s="248"/>
      <c r="P577" s="248"/>
      <c r="Q577" s="248"/>
      <c r="R577" s="248"/>
      <c r="S577" s="248"/>
      <c r="T577" s="249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0" t="s">
        <v>174</v>
      </c>
      <c r="AU577" s="250" t="s">
        <v>87</v>
      </c>
      <c r="AV577" s="13" t="s">
        <v>85</v>
      </c>
      <c r="AW577" s="13" t="s">
        <v>34</v>
      </c>
      <c r="AX577" s="13" t="s">
        <v>78</v>
      </c>
      <c r="AY577" s="250" t="s">
        <v>165</v>
      </c>
    </row>
    <row r="578" s="14" customFormat="1">
      <c r="A578" s="14"/>
      <c r="B578" s="251"/>
      <c r="C578" s="252"/>
      <c r="D578" s="242" t="s">
        <v>174</v>
      </c>
      <c r="E578" s="253" t="s">
        <v>1</v>
      </c>
      <c r="F578" s="254" t="s">
        <v>2568</v>
      </c>
      <c r="G578" s="252"/>
      <c r="H578" s="255">
        <v>16.173999999999999</v>
      </c>
      <c r="I578" s="256"/>
      <c r="J578" s="252"/>
      <c r="K578" s="252"/>
      <c r="L578" s="257"/>
      <c r="M578" s="258"/>
      <c r="N578" s="259"/>
      <c r="O578" s="259"/>
      <c r="P578" s="259"/>
      <c r="Q578" s="259"/>
      <c r="R578" s="259"/>
      <c r="S578" s="259"/>
      <c r="T578" s="260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61" t="s">
        <v>174</v>
      </c>
      <c r="AU578" s="261" t="s">
        <v>87</v>
      </c>
      <c r="AV578" s="14" t="s">
        <v>87</v>
      </c>
      <c r="AW578" s="14" t="s">
        <v>34</v>
      </c>
      <c r="AX578" s="14" t="s">
        <v>78</v>
      </c>
      <c r="AY578" s="261" t="s">
        <v>165</v>
      </c>
    </row>
    <row r="579" s="14" customFormat="1">
      <c r="A579" s="14"/>
      <c r="B579" s="251"/>
      <c r="C579" s="252"/>
      <c r="D579" s="242" t="s">
        <v>174</v>
      </c>
      <c r="E579" s="253" t="s">
        <v>1</v>
      </c>
      <c r="F579" s="254" t="s">
        <v>2569</v>
      </c>
      <c r="G579" s="252"/>
      <c r="H579" s="255">
        <v>115</v>
      </c>
      <c r="I579" s="256"/>
      <c r="J579" s="252"/>
      <c r="K579" s="252"/>
      <c r="L579" s="257"/>
      <c r="M579" s="258"/>
      <c r="N579" s="259"/>
      <c r="O579" s="259"/>
      <c r="P579" s="259"/>
      <c r="Q579" s="259"/>
      <c r="R579" s="259"/>
      <c r="S579" s="259"/>
      <c r="T579" s="260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61" t="s">
        <v>174</v>
      </c>
      <c r="AU579" s="261" t="s">
        <v>87</v>
      </c>
      <c r="AV579" s="14" t="s">
        <v>87</v>
      </c>
      <c r="AW579" s="14" t="s">
        <v>34</v>
      </c>
      <c r="AX579" s="14" t="s">
        <v>78</v>
      </c>
      <c r="AY579" s="261" t="s">
        <v>165</v>
      </c>
    </row>
    <row r="580" s="13" customFormat="1">
      <c r="A580" s="13"/>
      <c r="B580" s="240"/>
      <c r="C580" s="241"/>
      <c r="D580" s="242" t="s">
        <v>174</v>
      </c>
      <c r="E580" s="243" t="s">
        <v>1</v>
      </c>
      <c r="F580" s="244" t="s">
        <v>2348</v>
      </c>
      <c r="G580" s="241"/>
      <c r="H580" s="243" t="s">
        <v>1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0" t="s">
        <v>174</v>
      </c>
      <c r="AU580" s="250" t="s">
        <v>87</v>
      </c>
      <c r="AV580" s="13" t="s">
        <v>85</v>
      </c>
      <c r="AW580" s="13" t="s">
        <v>34</v>
      </c>
      <c r="AX580" s="13" t="s">
        <v>78</v>
      </c>
      <c r="AY580" s="250" t="s">
        <v>165</v>
      </c>
    </row>
    <row r="581" s="14" customFormat="1">
      <c r="A581" s="14"/>
      <c r="B581" s="251"/>
      <c r="C581" s="252"/>
      <c r="D581" s="242" t="s">
        <v>174</v>
      </c>
      <c r="E581" s="253" t="s">
        <v>1</v>
      </c>
      <c r="F581" s="254" t="s">
        <v>2574</v>
      </c>
      <c r="G581" s="252"/>
      <c r="H581" s="255">
        <v>70</v>
      </c>
      <c r="I581" s="256"/>
      <c r="J581" s="252"/>
      <c r="K581" s="252"/>
      <c r="L581" s="257"/>
      <c r="M581" s="258"/>
      <c r="N581" s="259"/>
      <c r="O581" s="259"/>
      <c r="P581" s="259"/>
      <c r="Q581" s="259"/>
      <c r="R581" s="259"/>
      <c r="S581" s="259"/>
      <c r="T581" s="260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61" t="s">
        <v>174</v>
      </c>
      <c r="AU581" s="261" t="s">
        <v>87</v>
      </c>
      <c r="AV581" s="14" t="s">
        <v>87</v>
      </c>
      <c r="AW581" s="14" t="s">
        <v>34</v>
      </c>
      <c r="AX581" s="14" t="s">
        <v>78</v>
      </c>
      <c r="AY581" s="261" t="s">
        <v>165</v>
      </c>
    </row>
    <row r="582" s="13" customFormat="1">
      <c r="A582" s="13"/>
      <c r="B582" s="240"/>
      <c r="C582" s="241"/>
      <c r="D582" s="242" t="s">
        <v>174</v>
      </c>
      <c r="E582" s="243" t="s">
        <v>1</v>
      </c>
      <c r="F582" s="244" t="s">
        <v>2350</v>
      </c>
      <c r="G582" s="241"/>
      <c r="H582" s="243" t="s">
        <v>1</v>
      </c>
      <c r="I582" s="245"/>
      <c r="J582" s="241"/>
      <c r="K582" s="241"/>
      <c r="L582" s="246"/>
      <c r="M582" s="247"/>
      <c r="N582" s="248"/>
      <c r="O582" s="248"/>
      <c r="P582" s="248"/>
      <c r="Q582" s="248"/>
      <c r="R582" s="248"/>
      <c r="S582" s="248"/>
      <c r="T582" s="249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50" t="s">
        <v>174</v>
      </c>
      <c r="AU582" s="250" t="s">
        <v>87</v>
      </c>
      <c r="AV582" s="13" t="s">
        <v>85</v>
      </c>
      <c r="AW582" s="13" t="s">
        <v>34</v>
      </c>
      <c r="AX582" s="13" t="s">
        <v>78</v>
      </c>
      <c r="AY582" s="250" t="s">
        <v>165</v>
      </c>
    </row>
    <row r="583" s="14" customFormat="1">
      <c r="A583" s="14"/>
      <c r="B583" s="251"/>
      <c r="C583" s="252"/>
      <c r="D583" s="242" t="s">
        <v>174</v>
      </c>
      <c r="E583" s="253" t="s">
        <v>1</v>
      </c>
      <c r="F583" s="254" t="s">
        <v>2563</v>
      </c>
      <c r="G583" s="252"/>
      <c r="H583" s="255">
        <v>76</v>
      </c>
      <c r="I583" s="256"/>
      <c r="J583" s="252"/>
      <c r="K583" s="252"/>
      <c r="L583" s="257"/>
      <c r="M583" s="258"/>
      <c r="N583" s="259"/>
      <c r="O583" s="259"/>
      <c r="P583" s="259"/>
      <c r="Q583" s="259"/>
      <c r="R583" s="259"/>
      <c r="S583" s="259"/>
      <c r="T583" s="260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1" t="s">
        <v>174</v>
      </c>
      <c r="AU583" s="261" t="s">
        <v>87</v>
      </c>
      <c r="AV583" s="14" t="s">
        <v>87</v>
      </c>
      <c r="AW583" s="14" t="s">
        <v>34</v>
      </c>
      <c r="AX583" s="14" t="s">
        <v>78</v>
      </c>
      <c r="AY583" s="261" t="s">
        <v>165</v>
      </c>
    </row>
    <row r="584" s="15" customFormat="1">
      <c r="A584" s="15"/>
      <c r="B584" s="262"/>
      <c r="C584" s="263"/>
      <c r="D584" s="242" t="s">
        <v>174</v>
      </c>
      <c r="E584" s="264" t="s">
        <v>1</v>
      </c>
      <c r="F584" s="265" t="s">
        <v>189</v>
      </c>
      <c r="G584" s="263"/>
      <c r="H584" s="266">
        <v>489.78100000000001</v>
      </c>
      <c r="I584" s="267"/>
      <c r="J584" s="263"/>
      <c r="K584" s="263"/>
      <c r="L584" s="268"/>
      <c r="M584" s="269"/>
      <c r="N584" s="270"/>
      <c r="O584" s="270"/>
      <c r="P584" s="270"/>
      <c r="Q584" s="270"/>
      <c r="R584" s="270"/>
      <c r="S584" s="270"/>
      <c r="T584" s="271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72" t="s">
        <v>174</v>
      </c>
      <c r="AU584" s="272" t="s">
        <v>87</v>
      </c>
      <c r="AV584" s="15" t="s">
        <v>172</v>
      </c>
      <c r="AW584" s="15" t="s">
        <v>34</v>
      </c>
      <c r="AX584" s="15" t="s">
        <v>85</v>
      </c>
      <c r="AY584" s="272" t="s">
        <v>165</v>
      </c>
    </row>
    <row r="585" s="2" customFormat="1" ht="37.8" customHeight="1">
      <c r="A585" s="39"/>
      <c r="B585" s="40"/>
      <c r="C585" s="227" t="s">
        <v>689</v>
      </c>
      <c r="D585" s="227" t="s">
        <v>167</v>
      </c>
      <c r="E585" s="228" t="s">
        <v>2634</v>
      </c>
      <c r="F585" s="229" t="s">
        <v>2635</v>
      </c>
      <c r="G585" s="230" t="s">
        <v>302</v>
      </c>
      <c r="H585" s="231">
        <v>11.744999999999999</v>
      </c>
      <c r="I585" s="232"/>
      <c r="J585" s="233">
        <f>ROUND(I585*H585,2)</f>
        <v>0</v>
      </c>
      <c r="K585" s="229" t="s">
        <v>171</v>
      </c>
      <c r="L585" s="45"/>
      <c r="M585" s="234" t="s">
        <v>1</v>
      </c>
      <c r="N585" s="235" t="s">
        <v>43</v>
      </c>
      <c r="O585" s="92"/>
      <c r="P585" s="236">
        <f>O585*H585</f>
        <v>0</v>
      </c>
      <c r="Q585" s="236">
        <v>0.087808120000000003</v>
      </c>
      <c r="R585" s="236">
        <f>Q585*H585</f>
        <v>1.0313063694</v>
      </c>
      <c r="S585" s="236">
        <v>0</v>
      </c>
      <c r="T585" s="237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8" t="s">
        <v>172</v>
      </c>
      <c r="AT585" s="238" t="s">
        <v>167</v>
      </c>
      <c r="AU585" s="238" t="s">
        <v>87</v>
      </c>
      <c r="AY585" s="18" t="s">
        <v>165</v>
      </c>
      <c r="BE585" s="239">
        <f>IF(N585="základní",J585,0)</f>
        <v>0</v>
      </c>
      <c r="BF585" s="239">
        <f>IF(N585="snížená",J585,0)</f>
        <v>0</v>
      </c>
      <c r="BG585" s="239">
        <f>IF(N585="zákl. přenesená",J585,0)</f>
        <v>0</v>
      </c>
      <c r="BH585" s="239">
        <f>IF(N585="sníž. přenesená",J585,0)</f>
        <v>0</v>
      </c>
      <c r="BI585" s="239">
        <f>IF(N585="nulová",J585,0)</f>
        <v>0</v>
      </c>
      <c r="BJ585" s="18" t="s">
        <v>85</v>
      </c>
      <c r="BK585" s="239">
        <f>ROUND(I585*H585,2)</f>
        <v>0</v>
      </c>
      <c r="BL585" s="18" t="s">
        <v>172</v>
      </c>
      <c r="BM585" s="238" t="s">
        <v>2636</v>
      </c>
    </row>
    <row r="586" s="13" customFormat="1">
      <c r="A586" s="13"/>
      <c r="B586" s="240"/>
      <c r="C586" s="241"/>
      <c r="D586" s="242" t="s">
        <v>174</v>
      </c>
      <c r="E586" s="243" t="s">
        <v>1</v>
      </c>
      <c r="F586" s="244" t="s">
        <v>2637</v>
      </c>
      <c r="G586" s="241"/>
      <c r="H586" s="243" t="s">
        <v>1</v>
      </c>
      <c r="I586" s="245"/>
      <c r="J586" s="241"/>
      <c r="K586" s="241"/>
      <c r="L586" s="246"/>
      <c r="M586" s="247"/>
      <c r="N586" s="248"/>
      <c r="O586" s="248"/>
      <c r="P586" s="248"/>
      <c r="Q586" s="248"/>
      <c r="R586" s="248"/>
      <c r="S586" s="248"/>
      <c r="T586" s="249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0" t="s">
        <v>174</v>
      </c>
      <c r="AU586" s="250" t="s">
        <v>87</v>
      </c>
      <c r="AV586" s="13" t="s">
        <v>85</v>
      </c>
      <c r="AW586" s="13" t="s">
        <v>34</v>
      </c>
      <c r="AX586" s="13" t="s">
        <v>78</v>
      </c>
      <c r="AY586" s="250" t="s">
        <v>165</v>
      </c>
    </row>
    <row r="587" s="14" customFormat="1">
      <c r="A587" s="14"/>
      <c r="B587" s="251"/>
      <c r="C587" s="252"/>
      <c r="D587" s="242" t="s">
        <v>174</v>
      </c>
      <c r="E587" s="253" t="s">
        <v>1</v>
      </c>
      <c r="F587" s="254" t="s">
        <v>2638</v>
      </c>
      <c r="G587" s="252"/>
      <c r="H587" s="255">
        <v>11.744999999999999</v>
      </c>
      <c r="I587" s="256"/>
      <c r="J587" s="252"/>
      <c r="K587" s="252"/>
      <c r="L587" s="257"/>
      <c r="M587" s="258"/>
      <c r="N587" s="259"/>
      <c r="O587" s="259"/>
      <c r="P587" s="259"/>
      <c r="Q587" s="259"/>
      <c r="R587" s="259"/>
      <c r="S587" s="259"/>
      <c r="T587" s="260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61" t="s">
        <v>174</v>
      </c>
      <c r="AU587" s="261" t="s">
        <v>87</v>
      </c>
      <c r="AV587" s="14" t="s">
        <v>87</v>
      </c>
      <c r="AW587" s="14" t="s">
        <v>34</v>
      </c>
      <c r="AX587" s="14" t="s">
        <v>85</v>
      </c>
      <c r="AY587" s="261" t="s">
        <v>165</v>
      </c>
    </row>
    <row r="588" s="2" customFormat="1" ht="37.8" customHeight="1">
      <c r="A588" s="39"/>
      <c r="B588" s="40"/>
      <c r="C588" s="227" t="s">
        <v>693</v>
      </c>
      <c r="D588" s="227" t="s">
        <v>167</v>
      </c>
      <c r="E588" s="228" t="s">
        <v>2639</v>
      </c>
      <c r="F588" s="229" t="s">
        <v>2640</v>
      </c>
      <c r="G588" s="230" t="s">
        <v>302</v>
      </c>
      <c r="H588" s="231">
        <v>4.25</v>
      </c>
      <c r="I588" s="232"/>
      <c r="J588" s="233">
        <f>ROUND(I588*H588,2)</f>
        <v>0</v>
      </c>
      <c r="K588" s="229" t="s">
        <v>171</v>
      </c>
      <c r="L588" s="45"/>
      <c r="M588" s="234" t="s">
        <v>1</v>
      </c>
      <c r="N588" s="235" t="s">
        <v>43</v>
      </c>
      <c r="O588" s="92"/>
      <c r="P588" s="236">
        <f>O588*H588</f>
        <v>0</v>
      </c>
      <c r="Q588" s="236">
        <v>0.37502827999999999</v>
      </c>
      <c r="R588" s="236">
        <f>Q588*H588</f>
        <v>1.5938701900000001</v>
      </c>
      <c r="S588" s="236">
        <v>0</v>
      </c>
      <c r="T588" s="237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8" t="s">
        <v>172</v>
      </c>
      <c r="AT588" s="238" t="s">
        <v>167</v>
      </c>
      <c r="AU588" s="238" t="s">
        <v>87</v>
      </c>
      <c r="AY588" s="18" t="s">
        <v>165</v>
      </c>
      <c r="BE588" s="239">
        <f>IF(N588="základní",J588,0)</f>
        <v>0</v>
      </c>
      <c r="BF588" s="239">
        <f>IF(N588="snížená",J588,0)</f>
        <v>0</v>
      </c>
      <c r="BG588" s="239">
        <f>IF(N588="zákl. přenesená",J588,0)</f>
        <v>0</v>
      </c>
      <c r="BH588" s="239">
        <f>IF(N588="sníž. přenesená",J588,0)</f>
        <v>0</v>
      </c>
      <c r="BI588" s="239">
        <f>IF(N588="nulová",J588,0)</f>
        <v>0</v>
      </c>
      <c r="BJ588" s="18" t="s">
        <v>85</v>
      </c>
      <c r="BK588" s="239">
        <f>ROUND(I588*H588,2)</f>
        <v>0</v>
      </c>
      <c r="BL588" s="18" t="s">
        <v>172</v>
      </c>
      <c r="BM588" s="238" t="s">
        <v>2641</v>
      </c>
    </row>
    <row r="589" s="13" customFormat="1">
      <c r="A589" s="13"/>
      <c r="B589" s="240"/>
      <c r="C589" s="241"/>
      <c r="D589" s="242" t="s">
        <v>174</v>
      </c>
      <c r="E589" s="243" t="s">
        <v>1</v>
      </c>
      <c r="F589" s="244" t="s">
        <v>2642</v>
      </c>
      <c r="G589" s="241"/>
      <c r="H589" s="243" t="s">
        <v>1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50" t="s">
        <v>174</v>
      </c>
      <c r="AU589" s="250" t="s">
        <v>87</v>
      </c>
      <c r="AV589" s="13" t="s">
        <v>85</v>
      </c>
      <c r="AW589" s="13" t="s">
        <v>34</v>
      </c>
      <c r="AX589" s="13" t="s">
        <v>78</v>
      </c>
      <c r="AY589" s="250" t="s">
        <v>165</v>
      </c>
    </row>
    <row r="590" s="14" customFormat="1">
      <c r="A590" s="14"/>
      <c r="B590" s="251"/>
      <c r="C590" s="252"/>
      <c r="D590" s="242" t="s">
        <v>174</v>
      </c>
      <c r="E590" s="253" t="s">
        <v>1</v>
      </c>
      <c r="F590" s="254" t="s">
        <v>2643</v>
      </c>
      <c r="G590" s="252"/>
      <c r="H590" s="255">
        <v>4.25</v>
      </c>
      <c r="I590" s="256"/>
      <c r="J590" s="252"/>
      <c r="K590" s="252"/>
      <c r="L590" s="257"/>
      <c r="M590" s="258"/>
      <c r="N590" s="259"/>
      <c r="O590" s="259"/>
      <c r="P590" s="259"/>
      <c r="Q590" s="259"/>
      <c r="R590" s="259"/>
      <c r="S590" s="259"/>
      <c r="T590" s="260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61" t="s">
        <v>174</v>
      </c>
      <c r="AU590" s="261" t="s">
        <v>87</v>
      </c>
      <c r="AV590" s="14" t="s">
        <v>87</v>
      </c>
      <c r="AW590" s="14" t="s">
        <v>34</v>
      </c>
      <c r="AX590" s="14" t="s">
        <v>85</v>
      </c>
      <c r="AY590" s="261" t="s">
        <v>165</v>
      </c>
    </row>
    <row r="591" s="2" customFormat="1" ht="24.15" customHeight="1">
      <c r="A591" s="39"/>
      <c r="B591" s="40"/>
      <c r="C591" s="227" t="s">
        <v>699</v>
      </c>
      <c r="D591" s="227" t="s">
        <v>167</v>
      </c>
      <c r="E591" s="228" t="s">
        <v>2644</v>
      </c>
      <c r="F591" s="229" t="s">
        <v>2645</v>
      </c>
      <c r="G591" s="230" t="s">
        <v>385</v>
      </c>
      <c r="H591" s="231">
        <v>2</v>
      </c>
      <c r="I591" s="232"/>
      <c r="J591" s="233">
        <f>ROUND(I591*H591,2)</f>
        <v>0</v>
      </c>
      <c r="K591" s="229" t="s">
        <v>171</v>
      </c>
      <c r="L591" s="45"/>
      <c r="M591" s="234" t="s">
        <v>1</v>
      </c>
      <c r="N591" s="235" t="s">
        <v>43</v>
      </c>
      <c r="O591" s="92"/>
      <c r="P591" s="236">
        <f>O591*H591</f>
        <v>0</v>
      </c>
      <c r="Q591" s="236">
        <v>0.00080211200000000001</v>
      </c>
      <c r="R591" s="236">
        <f>Q591*H591</f>
        <v>0.001604224</v>
      </c>
      <c r="S591" s="236">
        <v>0</v>
      </c>
      <c r="T591" s="237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8" t="s">
        <v>172</v>
      </c>
      <c r="AT591" s="238" t="s">
        <v>167</v>
      </c>
      <c r="AU591" s="238" t="s">
        <v>87</v>
      </c>
      <c r="AY591" s="18" t="s">
        <v>165</v>
      </c>
      <c r="BE591" s="239">
        <f>IF(N591="základní",J591,0)</f>
        <v>0</v>
      </c>
      <c r="BF591" s="239">
        <f>IF(N591="snížená",J591,0)</f>
        <v>0</v>
      </c>
      <c r="BG591" s="239">
        <f>IF(N591="zákl. přenesená",J591,0)</f>
        <v>0</v>
      </c>
      <c r="BH591" s="239">
        <f>IF(N591="sníž. přenesená",J591,0)</f>
        <v>0</v>
      </c>
      <c r="BI591" s="239">
        <f>IF(N591="nulová",J591,0)</f>
        <v>0</v>
      </c>
      <c r="BJ591" s="18" t="s">
        <v>85</v>
      </c>
      <c r="BK591" s="239">
        <f>ROUND(I591*H591,2)</f>
        <v>0</v>
      </c>
      <c r="BL591" s="18" t="s">
        <v>172</v>
      </c>
      <c r="BM591" s="238" t="s">
        <v>2646</v>
      </c>
    </row>
    <row r="592" s="13" customFormat="1">
      <c r="A592" s="13"/>
      <c r="B592" s="240"/>
      <c r="C592" s="241"/>
      <c r="D592" s="242" t="s">
        <v>174</v>
      </c>
      <c r="E592" s="243" t="s">
        <v>1</v>
      </c>
      <c r="F592" s="244" t="s">
        <v>2647</v>
      </c>
      <c r="G592" s="241"/>
      <c r="H592" s="243" t="s">
        <v>1</v>
      </c>
      <c r="I592" s="245"/>
      <c r="J592" s="241"/>
      <c r="K592" s="241"/>
      <c r="L592" s="246"/>
      <c r="M592" s="247"/>
      <c r="N592" s="248"/>
      <c r="O592" s="248"/>
      <c r="P592" s="248"/>
      <c r="Q592" s="248"/>
      <c r="R592" s="248"/>
      <c r="S592" s="248"/>
      <c r="T592" s="249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0" t="s">
        <v>174</v>
      </c>
      <c r="AU592" s="250" t="s">
        <v>87</v>
      </c>
      <c r="AV592" s="13" t="s">
        <v>85</v>
      </c>
      <c r="AW592" s="13" t="s">
        <v>34</v>
      </c>
      <c r="AX592" s="13" t="s">
        <v>78</v>
      </c>
      <c r="AY592" s="250" t="s">
        <v>165</v>
      </c>
    </row>
    <row r="593" s="13" customFormat="1">
      <c r="A593" s="13"/>
      <c r="B593" s="240"/>
      <c r="C593" s="241"/>
      <c r="D593" s="242" t="s">
        <v>174</v>
      </c>
      <c r="E593" s="243" t="s">
        <v>1</v>
      </c>
      <c r="F593" s="244" t="s">
        <v>2648</v>
      </c>
      <c r="G593" s="241"/>
      <c r="H593" s="243" t="s">
        <v>1</v>
      </c>
      <c r="I593" s="245"/>
      <c r="J593" s="241"/>
      <c r="K593" s="241"/>
      <c r="L593" s="246"/>
      <c r="M593" s="247"/>
      <c r="N593" s="248"/>
      <c r="O593" s="248"/>
      <c r="P593" s="248"/>
      <c r="Q593" s="248"/>
      <c r="R593" s="248"/>
      <c r="S593" s="248"/>
      <c r="T593" s="249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0" t="s">
        <v>174</v>
      </c>
      <c r="AU593" s="250" t="s">
        <v>87</v>
      </c>
      <c r="AV593" s="13" t="s">
        <v>85</v>
      </c>
      <c r="AW593" s="13" t="s">
        <v>34</v>
      </c>
      <c r="AX593" s="13" t="s">
        <v>78</v>
      </c>
      <c r="AY593" s="250" t="s">
        <v>165</v>
      </c>
    </row>
    <row r="594" s="14" customFormat="1">
      <c r="A594" s="14"/>
      <c r="B594" s="251"/>
      <c r="C594" s="252"/>
      <c r="D594" s="242" t="s">
        <v>174</v>
      </c>
      <c r="E594" s="253" t="s">
        <v>1</v>
      </c>
      <c r="F594" s="254" t="s">
        <v>87</v>
      </c>
      <c r="G594" s="252"/>
      <c r="H594" s="255">
        <v>2</v>
      </c>
      <c r="I594" s="256"/>
      <c r="J594" s="252"/>
      <c r="K594" s="252"/>
      <c r="L594" s="257"/>
      <c r="M594" s="258"/>
      <c r="N594" s="259"/>
      <c r="O594" s="259"/>
      <c r="P594" s="259"/>
      <c r="Q594" s="259"/>
      <c r="R594" s="259"/>
      <c r="S594" s="259"/>
      <c r="T594" s="260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61" t="s">
        <v>174</v>
      </c>
      <c r="AU594" s="261" t="s">
        <v>87</v>
      </c>
      <c r="AV594" s="14" t="s">
        <v>87</v>
      </c>
      <c r="AW594" s="14" t="s">
        <v>34</v>
      </c>
      <c r="AX594" s="14" t="s">
        <v>85</v>
      </c>
      <c r="AY594" s="261" t="s">
        <v>165</v>
      </c>
    </row>
    <row r="595" s="2" customFormat="1" ht="24.15" customHeight="1">
      <c r="A595" s="39"/>
      <c r="B595" s="40"/>
      <c r="C595" s="273" t="s">
        <v>704</v>
      </c>
      <c r="D595" s="273" t="s">
        <v>225</v>
      </c>
      <c r="E595" s="274" t="s">
        <v>2649</v>
      </c>
      <c r="F595" s="275" t="s">
        <v>2650</v>
      </c>
      <c r="G595" s="276" t="s">
        <v>385</v>
      </c>
      <c r="H595" s="277">
        <v>2</v>
      </c>
      <c r="I595" s="278"/>
      <c r="J595" s="279">
        <f>ROUND(I595*H595,2)</f>
        <v>0</v>
      </c>
      <c r="K595" s="275" t="s">
        <v>171</v>
      </c>
      <c r="L595" s="280"/>
      <c r="M595" s="281" t="s">
        <v>1</v>
      </c>
      <c r="N595" s="282" t="s">
        <v>43</v>
      </c>
      <c r="O595" s="92"/>
      <c r="P595" s="236">
        <f>O595*H595</f>
        <v>0</v>
      </c>
      <c r="Q595" s="236">
        <v>0.014500000000000001</v>
      </c>
      <c r="R595" s="236">
        <f>Q595*H595</f>
        <v>0.029000000000000001</v>
      </c>
      <c r="S595" s="236">
        <v>0</v>
      </c>
      <c r="T595" s="237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8" t="s">
        <v>228</v>
      </c>
      <c r="AT595" s="238" t="s">
        <v>225</v>
      </c>
      <c r="AU595" s="238" t="s">
        <v>87</v>
      </c>
      <c r="AY595" s="18" t="s">
        <v>165</v>
      </c>
      <c r="BE595" s="239">
        <f>IF(N595="základní",J595,0)</f>
        <v>0</v>
      </c>
      <c r="BF595" s="239">
        <f>IF(N595="snížená",J595,0)</f>
        <v>0</v>
      </c>
      <c r="BG595" s="239">
        <f>IF(N595="zákl. přenesená",J595,0)</f>
        <v>0</v>
      </c>
      <c r="BH595" s="239">
        <f>IF(N595="sníž. přenesená",J595,0)</f>
        <v>0</v>
      </c>
      <c r="BI595" s="239">
        <f>IF(N595="nulová",J595,0)</f>
        <v>0</v>
      </c>
      <c r="BJ595" s="18" t="s">
        <v>85</v>
      </c>
      <c r="BK595" s="239">
        <f>ROUND(I595*H595,2)</f>
        <v>0</v>
      </c>
      <c r="BL595" s="18" t="s">
        <v>172</v>
      </c>
      <c r="BM595" s="238" t="s">
        <v>2651</v>
      </c>
    </row>
    <row r="596" s="2" customFormat="1" ht="21.75" customHeight="1">
      <c r="A596" s="39"/>
      <c r="B596" s="40"/>
      <c r="C596" s="227" t="s">
        <v>708</v>
      </c>
      <c r="D596" s="227" t="s">
        <v>167</v>
      </c>
      <c r="E596" s="228" t="s">
        <v>2652</v>
      </c>
      <c r="F596" s="229" t="s">
        <v>2653</v>
      </c>
      <c r="G596" s="230" t="s">
        <v>385</v>
      </c>
      <c r="H596" s="231">
        <v>5</v>
      </c>
      <c r="I596" s="232"/>
      <c r="J596" s="233">
        <f>ROUND(I596*H596,2)</f>
        <v>0</v>
      </c>
      <c r="K596" s="229" t="s">
        <v>171</v>
      </c>
      <c r="L596" s="45"/>
      <c r="M596" s="234" t="s">
        <v>1</v>
      </c>
      <c r="N596" s="235" t="s">
        <v>43</v>
      </c>
      <c r="O596" s="92"/>
      <c r="P596" s="236">
        <f>O596*H596</f>
        <v>0</v>
      </c>
      <c r="Q596" s="236">
        <v>0.35743999999999998</v>
      </c>
      <c r="R596" s="236">
        <f>Q596*H596</f>
        <v>1.7871999999999999</v>
      </c>
      <c r="S596" s="236">
        <v>0</v>
      </c>
      <c r="T596" s="237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8" t="s">
        <v>172</v>
      </c>
      <c r="AT596" s="238" t="s">
        <v>167</v>
      </c>
      <c r="AU596" s="238" t="s">
        <v>87</v>
      </c>
      <c r="AY596" s="18" t="s">
        <v>165</v>
      </c>
      <c r="BE596" s="239">
        <f>IF(N596="základní",J596,0)</f>
        <v>0</v>
      </c>
      <c r="BF596" s="239">
        <f>IF(N596="snížená",J596,0)</f>
        <v>0</v>
      </c>
      <c r="BG596" s="239">
        <f>IF(N596="zákl. přenesená",J596,0)</f>
        <v>0</v>
      </c>
      <c r="BH596" s="239">
        <f>IF(N596="sníž. přenesená",J596,0)</f>
        <v>0</v>
      </c>
      <c r="BI596" s="239">
        <f>IF(N596="nulová",J596,0)</f>
        <v>0</v>
      </c>
      <c r="BJ596" s="18" t="s">
        <v>85</v>
      </c>
      <c r="BK596" s="239">
        <f>ROUND(I596*H596,2)</f>
        <v>0</v>
      </c>
      <c r="BL596" s="18" t="s">
        <v>172</v>
      </c>
      <c r="BM596" s="238" t="s">
        <v>2654</v>
      </c>
    </row>
    <row r="597" s="13" customFormat="1">
      <c r="A597" s="13"/>
      <c r="B597" s="240"/>
      <c r="C597" s="241"/>
      <c r="D597" s="242" t="s">
        <v>174</v>
      </c>
      <c r="E597" s="243" t="s">
        <v>1</v>
      </c>
      <c r="F597" s="244" t="s">
        <v>2655</v>
      </c>
      <c r="G597" s="241"/>
      <c r="H597" s="243" t="s">
        <v>1</v>
      </c>
      <c r="I597" s="245"/>
      <c r="J597" s="241"/>
      <c r="K597" s="241"/>
      <c r="L597" s="246"/>
      <c r="M597" s="247"/>
      <c r="N597" s="248"/>
      <c r="O597" s="248"/>
      <c r="P597" s="248"/>
      <c r="Q597" s="248"/>
      <c r="R597" s="248"/>
      <c r="S597" s="248"/>
      <c r="T597" s="249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0" t="s">
        <v>174</v>
      </c>
      <c r="AU597" s="250" t="s">
        <v>87</v>
      </c>
      <c r="AV597" s="13" t="s">
        <v>85</v>
      </c>
      <c r="AW597" s="13" t="s">
        <v>34</v>
      </c>
      <c r="AX597" s="13" t="s">
        <v>78</v>
      </c>
      <c r="AY597" s="250" t="s">
        <v>165</v>
      </c>
    </row>
    <row r="598" s="14" customFormat="1">
      <c r="A598" s="14"/>
      <c r="B598" s="251"/>
      <c r="C598" s="252"/>
      <c r="D598" s="242" t="s">
        <v>174</v>
      </c>
      <c r="E598" s="253" t="s">
        <v>1</v>
      </c>
      <c r="F598" s="254" t="s">
        <v>219</v>
      </c>
      <c r="G598" s="252"/>
      <c r="H598" s="255">
        <v>5</v>
      </c>
      <c r="I598" s="256"/>
      <c r="J598" s="252"/>
      <c r="K598" s="252"/>
      <c r="L598" s="257"/>
      <c r="M598" s="258"/>
      <c r="N598" s="259"/>
      <c r="O598" s="259"/>
      <c r="P598" s="259"/>
      <c r="Q598" s="259"/>
      <c r="R598" s="259"/>
      <c r="S598" s="259"/>
      <c r="T598" s="260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61" t="s">
        <v>174</v>
      </c>
      <c r="AU598" s="261" t="s">
        <v>87</v>
      </c>
      <c r="AV598" s="14" t="s">
        <v>87</v>
      </c>
      <c r="AW598" s="14" t="s">
        <v>34</v>
      </c>
      <c r="AX598" s="14" t="s">
        <v>85</v>
      </c>
      <c r="AY598" s="261" t="s">
        <v>165</v>
      </c>
    </row>
    <row r="599" s="2" customFormat="1" ht="24.15" customHeight="1">
      <c r="A599" s="39"/>
      <c r="B599" s="40"/>
      <c r="C599" s="273" t="s">
        <v>713</v>
      </c>
      <c r="D599" s="273" t="s">
        <v>225</v>
      </c>
      <c r="E599" s="274" t="s">
        <v>2656</v>
      </c>
      <c r="F599" s="275" t="s">
        <v>2657</v>
      </c>
      <c r="G599" s="276" t="s">
        <v>385</v>
      </c>
      <c r="H599" s="277">
        <v>5</v>
      </c>
      <c r="I599" s="278"/>
      <c r="J599" s="279">
        <f>ROUND(I599*H599,2)</f>
        <v>0</v>
      </c>
      <c r="K599" s="275" t="s">
        <v>171</v>
      </c>
      <c r="L599" s="280"/>
      <c r="M599" s="281" t="s">
        <v>1</v>
      </c>
      <c r="N599" s="282" t="s">
        <v>43</v>
      </c>
      <c r="O599" s="92"/>
      <c r="P599" s="236">
        <f>O599*H599</f>
        <v>0</v>
      </c>
      <c r="Q599" s="236">
        <v>0.056599999999999998</v>
      </c>
      <c r="R599" s="236">
        <f>Q599*H599</f>
        <v>0.28299999999999997</v>
      </c>
      <c r="S599" s="236">
        <v>0</v>
      </c>
      <c r="T599" s="237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8" t="s">
        <v>228</v>
      </c>
      <c r="AT599" s="238" t="s">
        <v>225</v>
      </c>
      <c r="AU599" s="238" t="s">
        <v>87</v>
      </c>
      <c r="AY599" s="18" t="s">
        <v>165</v>
      </c>
      <c r="BE599" s="239">
        <f>IF(N599="základní",J599,0)</f>
        <v>0</v>
      </c>
      <c r="BF599" s="239">
        <f>IF(N599="snížená",J599,0)</f>
        <v>0</v>
      </c>
      <c r="BG599" s="239">
        <f>IF(N599="zákl. přenesená",J599,0)</f>
        <v>0</v>
      </c>
      <c r="BH599" s="239">
        <f>IF(N599="sníž. přenesená",J599,0)</f>
        <v>0</v>
      </c>
      <c r="BI599" s="239">
        <f>IF(N599="nulová",J599,0)</f>
        <v>0</v>
      </c>
      <c r="BJ599" s="18" t="s">
        <v>85</v>
      </c>
      <c r="BK599" s="239">
        <f>ROUND(I599*H599,2)</f>
        <v>0</v>
      </c>
      <c r="BL599" s="18" t="s">
        <v>172</v>
      </c>
      <c r="BM599" s="238" t="s">
        <v>2658</v>
      </c>
    </row>
    <row r="600" s="2" customFormat="1" ht="24.15" customHeight="1">
      <c r="A600" s="39"/>
      <c r="B600" s="40"/>
      <c r="C600" s="227" t="s">
        <v>719</v>
      </c>
      <c r="D600" s="227" t="s">
        <v>167</v>
      </c>
      <c r="E600" s="228" t="s">
        <v>2659</v>
      </c>
      <c r="F600" s="229" t="s">
        <v>2660</v>
      </c>
      <c r="G600" s="230" t="s">
        <v>385</v>
      </c>
      <c r="H600" s="231">
        <v>7</v>
      </c>
      <c r="I600" s="232"/>
      <c r="J600" s="233">
        <f>ROUND(I600*H600,2)</f>
        <v>0</v>
      </c>
      <c r="K600" s="229" t="s">
        <v>171</v>
      </c>
      <c r="L600" s="45"/>
      <c r="M600" s="234" t="s">
        <v>1</v>
      </c>
      <c r="N600" s="235" t="s">
        <v>43</v>
      </c>
      <c r="O600" s="92"/>
      <c r="P600" s="236">
        <f>O600*H600</f>
        <v>0</v>
      </c>
      <c r="Q600" s="236">
        <v>0.0012031679999999999</v>
      </c>
      <c r="R600" s="236">
        <f>Q600*H600</f>
        <v>0.008422176</v>
      </c>
      <c r="S600" s="236">
        <v>0</v>
      </c>
      <c r="T600" s="237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8" t="s">
        <v>172</v>
      </c>
      <c r="AT600" s="238" t="s">
        <v>167</v>
      </c>
      <c r="AU600" s="238" t="s">
        <v>87</v>
      </c>
      <c r="AY600" s="18" t="s">
        <v>165</v>
      </c>
      <c r="BE600" s="239">
        <f>IF(N600="základní",J600,0)</f>
        <v>0</v>
      </c>
      <c r="BF600" s="239">
        <f>IF(N600="snížená",J600,0)</f>
        <v>0</v>
      </c>
      <c r="BG600" s="239">
        <f>IF(N600="zákl. přenesená",J600,0)</f>
        <v>0</v>
      </c>
      <c r="BH600" s="239">
        <f>IF(N600="sníž. přenesená",J600,0)</f>
        <v>0</v>
      </c>
      <c r="BI600" s="239">
        <f>IF(N600="nulová",J600,0)</f>
        <v>0</v>
      </c>
      <c r="BJ600" s="18" t="s">
        <v>85</v>
      </c>
      <c r="BK600" s="239">
        <f>ROUND(I600*H600,2)</f>
        <v>0</v>
      </c>
      <c r="BL600" s="18" t="s">
        <v>172</v>
      </c>
      <c r="BM600" s="238" t="s">
        <v>2661</v>
      </c>
    </row>
    <row r="601" s="13" customFormat="1">
      <c r="A601" s="13"/>
      <c r="B601" s="240"/>
      <c r="C601" s="241"/>
      <c r="D601" s="242" t="s">
        <v>174</v>
      </c>
      <c r="E601" s="243" t="s">
        <v>1</v>
      </c>
      <c r="F601" s="244" t="s">
        <v>2662</v>
      </c>
      <c r="G601" s="241"/>
      <c r="H601" s="243" t="s">
        <v>1</v>
      </c>
      <c r="I601" s="245"/>
      <c r="J601" s="241"/>
      <c r="K601" s="241"/>
      <c r="L601" s="246"/>
      <c r="M601" s="247"/>
      <c r="N601" s="248"/>
      <c r="O601" s="248"/>
      <c r="P601" s="248"/>
      <c r="Q601" s="248"/>
      <c r="R601" s="248"/>
      <c r="S601" s="248"/>
      <c r="T601" s="249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50" t="s">
        <v>174</v>
      </c>
      <c r="AU601" s="250" t="s">
        <v>87</v>
      </c>
      <c r="AV601" s="13" t="s">
        <v>85</v>
      </c>
      <c r="AW601" s="13" t="s">
        <v>34</v>
      </c>
      <c r="AX601" s="13" t="s">
        <v>78</v>
      </c>
      <c r="AY601" s="250" t="s">
        <v>165</v>
      </c>
    </row>
    <row r="602" s="14" customFormat="1">
      <c r="A602" s="14"/>
      <c r="B602" s="251"/>
      <c r="C602" s="252"/>
      <c r="D602" s="242" t="s">
        <v>174</v>
      </c>
      <c r="E602" s="253" t="s">
        <v>1</v>
      </c>
      <c r="F602" s="254" t="s">
        <v>231</v>
      </c>
      <c r="G602" s="252"/>
      <c r="H602" s="255">
        <v>7</v>
      </c>
      <c r="I602" s="256"/>
      <c r="J602" s="252"/>
      <c r="K602" s="252"/>
      <c r="L602" s="257"/>
      <c r="M602" s="258"/>
      <c r="N602" s="259"/>
      <c r="O602" s="259"/>
      <c r="P602" s="259"/>
      <c r="Q602" s="259"/>
      <c r="R602" s="259"/>
      <c r="S602" s="259"/>
      <c r="T602" s="260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61" t="s">
        <v>174</v>
      </c>
      <c r="AU602" s="261" t="s">
        <v>87</v>
      </c>
      <c r="AV602" s="14" t="s">
        <v>87</v>
      </c>
      <c r="AW602" s="14" t="s">
        <v>34</v>
      </c>
      <c r="AX602" s="14" t="s">
        <v>85</v>
      </c>
      <c r="AY602" s="261" t="s">
        <v>165</v>
      </c>
    </row>
    <row r="603" s="2" customFormat="1" ht="24.15" customHeight="1">
      <c r="A603" s="39"/>
      <c r="B603" s="40"/>
      <c r="C603" s="273" t="s">
        <v>725</v>
      </c>
      <c r="D603" s="273" t="s">
        <v>225</v>
      </c>
      <c r="E603" s="274" t="s">
        <v>2663</v>
      </c>
      <c r="F603" s="275" t="s">
        <v>2664</v>
      </c>
      <c r="G603" s="276" t="s">
        <v>385</v>
      </c>
      <c r="H603" s="277">
        <v>7</v>
      </c>
      <c r="I603" s="278"/>
      <c r="J603" s="279">
        <f>ROUND(I603*H603,2)</f>
        <v>0</v>
      </c>
      <c r="K603" s="275" t="s">
        <v>171</v>
      </c>
      <c r="L603" s="280"/>
      <c r="M603" s="281" t="s">
        <v>1</v>
      </c>
      <c r="N603" s="282" t="s">
        <v>43</v>
      </c>
      <c r="O603" s="92"/>
      <c r="P603" s="236">
        <f>O603*H603</f>
        <v>0</v>
      </c>
      <c r="Q603" s="236">
        <v>0.02</v>
      </c>
      <c r="R603" s="236">
        <f>Q603*H603</f>
        <v>0.14000000000000001</v>
      </c>
      <c r="S603" s="236">
        <v>0</v>
      </c>
      <c r="T603" s="237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38" t="s">
        <v>228</v>
      </c>
      <c r="AT603" s="238" t="s">
        <v>225</v>
      </c>
      <c r="AU603" s="238" t="s">
        <v>87</v>
      </c>
      <c r="AY603" s="18" t="s">
        <v>165</v>
      </c>
      <c r="BE603" s="239">
        <f>IF(N603="základní",J603,0)</f>
        <v>0</v>
      </c>
      <c r="BF603" s="239">
        <f>IF(N603="snížená",J603,0)</f>
        <v>0</v>
      </c>
      <c r="BG603" s="239">
        <f>IF(N603="zákl. přenesená",J603,0)</f>
        <v>0</v>
      </c>
      <c r="BH603" s="239">
        <f>IF(N603="sníž. přenesená",J603,0)</f>
        <v>0</v>
      </c>
      <c r="BI603" s="239">
        <f>IF(N603="nulová",J603,0)</f>
        <v>0</v>
      </c>
      <c r="BJ603" s="18" t="s">
        <v>85</v>
      </c>
      <c r="BK603" s="239">
        <f>ROUND(I603*H603,2)</f>
        <v>0</v>
      </c>
      <c r="BL603" s="18" t="s">
        <v>172</v>
      </c>
      <c r="BM603" s="238" t="s">
        <v>2665</v>
      </c>
    </row>
    <row r="604" s="2" customFormat="1" ht="16.5" customHeight="1">
      <c r="A604" s="39"/>
      <c r="B604" s="40"/>
      <c r="C604" s="227" t="s">
        <v>730</v>
      </c>
      <c r="D604" s="227" t="s">
        <v>167</v>
      </c>
      <c r="E604" s="228" t="s">
        <v>2666</v>
      </c>
      <c r="F604" s="229" t="s">
        <v>2667</v>
      </c>
      <c r="G604" s="230" t="s">
        <v>170</v>
      </c>
      <c r="H604" s="231">
        <v>31.565000000000001</v>
      </c>
      <c r="I604" s="232"/>
      <c r="J604" s="233">
        <f>ROUND(I604*H604,2)</f>
        <v>0</v>
      </c>
      <c r="K604" s="229" t="s">
        <v>171</v>
      </c>
      <c r="L604" s="45"/>
      <c r="M604" s="234" t="s">
        <v>1</v>
      </c>
      <c r="N604" s="235" t="s">
        <v>43</v>
      </c>
      <c r="O604" s="92"/>
      <c r="P604" s="236">
        <f>O604*H604</f>
        <v>0</v>
      </c>
      <c r="Q604" s="236">
        <v>0</v>
      </c>
      <c r="R604" s="236">
        <f>Q604*H604</f>
        <v>0</v>
      </c>
      <c r="S604" s="236">
        <v>2.3999999999999999</v>
      </c>
      <c r="T604" s="237">
        <f>S604*H604</f>
        <v>75.756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8" t="s">
        <v>172</v>
      </c>
      <c r="AT604" s="238" t="s">
        <v>167</v>
      </c>
      <c r="AU604" s="238" t="s">
        <v>87</v>
      </c>
      <c r="AY604" s="18" t="s">
        <v>165</v>
      </c>
      <c r="BE604" s="239">
        <f>IF(N604="základní",J604,0)</f>
        <v>0</v>
      </c>
      <c r="BF604" s="239">
        <f>IF(N604="snížená",J604,0)</f>
        <v>0</v>
      </c>
      <c r="BG604" s="239">
        <f>IF(N604="zákl. přenesená",J604,0)</f>
        <v>0</v>
      </c>
      <c r="BH604" s="239">
        <f>IF(N604="sníž. přenesená",J604,0)</f>
        <v>0</v>
      </c>
      <c r="BI604" s="239">
        <f>IF(N604="nulová",J604,0)</f>
        <v>0</v>
      </c>
      <c r="BJ604" s="18" t="s">
        <v>85</v>
      </c>
      <c r="BK604" s="239">
        <f>ROUND(I604*H604,2)</f>
        <v>0</v>
      </c>
      <c r="BL604" s="18" t="s">
        <v>172</v>
      </c>
      <c r="BM604" s="238" t="s">
        <v>2668</v>
      </c>
    </row>
    <row r="605" s="13" customFormat="1">
      <c r="A605" s="13"/>
      <c r="B605" s="240"/>
      <c r="C605" s="241"/>
      <c r="D605" s="242" t="s">
        <v>174</v>
      </c>
      <c r="E605" s="243" t="s">
        <v>1</v>
      </c>
      <c r="F605" s="244" t="s">
        <v>2241</v>
      </c>
      <c r="G605" s="241"/>
      <c r="H605" s="243" t="s">
        <v>1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0" t="s">
        <v>174</v>
      </c>
      <c r="AU605" s="250" t="s">
        <v>87</v>
      </c>
      <c r="AV605" s="13" t="s">
        <v>85</v>
      </c>
      <c r="AW605" s="13" t="s">
        <v>34</v>
      </c>
      <c r="AX605" s="13" t="s">
        <v>78</v>
      </c>
      <c r="AY605" s="250" t="s">
        <v>165</v>
      </c>
    </row>
    <row r="606" s="14" customFormat="1">
      <c r="A606" s="14"/>
      <c r="B606" s="251"/>
      <c r="C606" s="252"/>
      <c r="D606" s="242" t="s">
        <v>174</v>
      </c>
      <c r="E606" s="253" t="s">
        <v>1</v>
      </c>
      <c r="F606" s="254" t="s">
        <v>2669</v>
      </c>
      <c r="G606" s="252"/>
      <c r="H606" s="255">
        <v>6.7199999999999998</v>
      </c>
      <c r="I606" s="256"/>
      <c r="J606" s="252"/>
      <c r="K606" s="252"/>
      <c r="L606" s="257"/>
      <c r="M606" s="258"/>
      <c r="N606" s="259"/>
      <c r="O606" s="259"/>
      <c r="P606" s="259"/>
      <c r="Q606" s="259"/>
      <c r="R606" s="259"/>
      <c r="S606" s="259"/>
      <c r="T606" s="260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1" t="s">
        <v>174</v>
      </c>
      <c r="AU606" s="261" t="s">
        <v>87</v>
      </c>
      <c r="AV606" s="14" t="s">
        <v>87</v>
      </c>
      <c r="AW606" s="14" t="s">
        <v>34</v>
      </c>
      <c r="AX606" s="14" t="s">
        <v>78</v>
      </c>
      <c r="AY606" s="261" t="s">
        <v>165</v>
      </c>
    </row>
    <row r="607" s="13" customFormat="1">
      <c r="A607" s="13"/>
      <c r="B607" s="240"/>
      <c r="C607" s="241"/>
      <c r="D607" s="242" t="s">
        <v>174</v>
      </c>
      <c r="E607" s="243" t="s">
        <v>1</v>
      </c>
      <c r="F607" s="244" t="s">
        <v>2670</v>
      </c>
      <c r="G607" s="241"/>
      <c r="H607" s="243" t="s">
        <v>1</v>
      </c>
      <c r="I607" s="245"/>
      <c r="J607" s="241"/>
      <c r="K607" s="241"/>
      <c r="L607" s="246"/>
      <c r="M607" s="247"/>
      <c r="N607" s="248"/>
      <c r="O607" s="248"/>
      <c r="P607" s="248"/>
      <c r="Q607" s="248"/>
      <c r="R607" s="248"/>
      <c r="S607" s="248"/>
      <c r="T607" s="249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50" t="s">
        <v>174</v>
      </c>
      <c r="AU607" s="250" t="s">
        <v>87</v>
      </c>
      <c r="AV607" s="13" t="s">
        <v>85</v>
      </c>
      <c r="AW607" s="13" t="s">
        <v>34</v>
      </c>
      <c r="AX607" s="13" t="s">
        <v>78</v>
      </c>
      <c r="AY607" s="250" t="s">
        <v>165</v>
      </c>
    </row>
    <row r="608" s="14" customFormat="1">
      <c r="A608" s="14"/>
      <c r="B608" s="251"/>
      <c r="C608" s="252"/>
      <c r="D608" s="242" t="s">
        <v>174</v>
      </c>
      <c r="E608" s="253" t="s">
        <v>1</v>
      </c>
      <c r="F608" s="254" t="s">
        <v>2671</v>
      </c>
      <c r="G608" s="252"/>
      <c r="H608" s="255">
        <v>10.955</v>
      </c>
      <c r="I608" s="256"/>
      <c r="J608" s="252"/>
      <c r="K608" s="252"/>
      <c r="L608" s="257"/>
      <c r="M608" s="258"/>
      <c r="N608" s="259"/>
      <c r="O608" s="259"/>
      <c r="P608" s="259"/>
      <c r="Q608" s="259"/>
      <c r="R608" s="259"/>
      <c r="S608" s="259"/>
      <c r="T608" s="260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1" t="s">
        <v>174</v>
      </c>
      <c r="AU608" s="261" t="s">
        <v>87</v>
      </c>
      <c r="AV608" s="14" t="s">
        <v>87</v>
      </c>
      <c r="AW608" s="14" t="s">
        <v>34</v>
      </c>
      <c r="AX608" s="14" t="s">
        <v>78</v>
      </c>
      <c r="AY608" s="261" t="s">
        <v>165</v>
      </c>
    </row>
    <row r="609" s="13" customFormat="1">
      <c r="A609" s="13"/>
      <c r="B609" s="240"/>
      <c r="C609" s="241"/>
      <c r="D609" s="242" t="s">
        <v>174</v>
      </c>
      <c r="E609" s="243" t="s">
        <v>1</v>
      </c>
      <c r="F609" s="244" t="s">
        <v>2672</v>
      </c>
      <c r="G609" s="241"/>
      <c r="H609" s="243" t="s">
        <v>1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0" t="s">
        <v>174</v>
      </c>
      <c r="AU609" s="250" t="s">
        <v>87</v>
      </c>
      <c r="AV609" s="13" t="s">
        <v>85</v>
      </c>
      <c r="AW609" s="13" t="s">
        <v>34</v>
      </c>
      <c r="AX609" s="13" t="s">
        <v>78</v>
      </c>
      <c r="AY609" s="250" t="s">
        <v>165</v>
      </c>
    </row>
    <row r="610" s="14" customFormat="1">
      <c r="A610" s="14"/>
      <c r="B610" s="251"/>
      <c r="C610" s="252"/>
      <c r="D610" s="242" t="s">
        <v>174</v>
      </c>
      <c r="E610" s="253" t="s">
        <v>1</v>
      </c>
      <c r="F610" s="254" t="s">
        <v>2673</v>
      </c>
      <c r="G610" s="252"/>
      <c r="H610" s="255">
        <v>1.3500000000000001</v>
      </c>
      <c r="I610" s="256"/>
      <c r="J610" s="252"/>
      <c r="K610" s="252"/>
      <c r="L610" s="257"/>
      <c r="M610" s="258"/>
      <c r="N610" s="259"/>
      <c r="O610" s="259"/>
      <c r="P610" s="259"/>
      <c r="Q610" s="259"/>
      <c r="R610" s="259"/>
      <c r="S610" s="259"/>
      <c r="T610" s="260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61" t="s">
        <v>174</v>
      </c>
      <c r="AU610" s="261" t="s">
        <v>87</v>
      </c>
      <c r="AV610" s="14" t="s">
        <v>87</v>
      </c>
      <c r="AW610" s="14" t="s">
        <v>34</v>
      </c>
      <c r="AX610" s="14" t="s">
        <v>78</v>
      </c>
      <c r="AY610" s="261" t="s">
        <v>165</v>
      </c>
    </row>
    <row r="611" s="13" customFormat="1">
      <c r="A611" s="13"/>
      <c r="B611" s="240"/>
      <c r="C611" s="241"/>
      <c r="D611" s="242" t="s">
        <v>174</v>
      </c>
      <c r="E611" s="243" t="s">
        <v>1</v>
      </c>
      <c r="F611" s="244" t="s">
        <v>2674</v>
      </c>
      <c r="G611" s="241"/>
      <c r="H611" s="243" t="s">
        <v>1</v>
      </c>
      <c r="I611" s="245"/>
      <c r="J611" s="241"/>
      <c r="K611" s="241"/>
      <c r="L611" s="246"/>
      <c r="M611" s="247"/>
      <c r="N611" s="248"/>
      <c r="O611" s="248"/>
      <c r="P611" s="248"/>
      <c r="Q611" s="248"/>
      <c r="R611" s="248"/>
      <c r="S611" s="248"/>
      <c r="T611" s="249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50" t="s">
        <v>174</v>
      </c>
      <c r="AU611" s="250" t="s">
        <v>87</v>
      </c>
      <c r="AV611" s="13" t="s">
        <v>85</v>
      </c>
      <c r="AW611" s="13" t="s">
        <v>34</v>
      </c>
      <c r="AX611" s="13" t="s">
        <v>78</v>
      </c>
      <c r="AY611" s="250" t="s">
        <v>165</v>
      </c>
    </row>
    <row r="612" s="14" customFormat="1">
      <c r="A612" s="14"/>
      <c r="B612" s="251"/>
      <c r="C612" s="252"/>
      <c r="D612" s="242" t="s">
        <v>174</v>
      </c>
      <c r="E612" s="253" t="s">
        <v>1</v>
      </c>
      <c r="F612" s="254" t="s">
        <v>2673</v>
      </c>
      <c r="G612" s="252"/>
      <c r="H612" s="255">
        <v>1.3500000000000001</v>
      </c>
      <c r="I612" s="256"/>
      <c r="J612" s="252"/>
      <c r="K612" s="252"/>
      <c r="L612" s="257"/>
      <c r="M612" s="258"/>
      <c r="N612" s="259"/>
      <c r="O612" s="259"/>
      <c r="P612" s="259"/>
      <c r="Q612" s="259"/>
      <c r="R612" s="259"/>
      <c r="S612" s="259"/>
      <c r="T612" s="260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61" t="s">
        <v>174</v>
      </c>
      <c r="AU612" s="261" t="s">
        <v>87</v>
      </c>
      <c r="AV612" s="14" t="s">
        <v>87</v>
      </c>
      <c r="AW612" s="14" t="s">
        <v>34</v>
      </c>
      <c r="AX612" s="14" t="s">
        <v>78</v>
      </c>
      <c r="AY612" s="261" t="s">
        <v>165</v>
      </c>
    </row>
    <row r="613" s="13" customFormat="1">
      <c r="A613" s="13"/>
      <c r="B613" s="240"/>
      <c r="C613" s="241"/>
      <c r="D613" s="242" t="s">
        <v>174</v>
      </c>
      <c r="E613" s="243" t="s">
        <v>1</v>
      </c>
      <c r="F613" s="244" t="s">
        <v>2675</v>
      </c>
      <c r="G613" s="241"/>
      <c r="H613" s="243" t="s">
        <v>1</v>
      </c>
      <c r="I613" s="245"/>
      <c r="J613" s="241"/>
      <c r="K613" s="241"/>
      <c r="L613" s="246"/>
      <c r="M613" s="247"/>
      <c r="N613" s="248"/>
      <c r="O613" s="248"/>
      <c r="P613" s="248"/>
      <c r="Q613" s="248"/>
      <c r="R613" s="248"/>
      <c r="S613" s="248"/>
      <c r="T613" s="249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0" t="s">
        <v>174</v>
      </c>
      <c r="AU613" s="250" t="s">
        <v>87</v>
      </c>
      <c r="AV613" s="13" t="s">
        <v>85</v>
      </c>
      <c r="AW613" s="13" t="s">
        <v>34</v>
      </c>
      <c r="AX613" s="13" t="s">
        <v>78</v>
      </c>
      <c r="AY613" s="250" t="s">
        <v>165</v>
      </c>
    </row>
    <row r="614" s="14" customFormat="1">
      <c r="A614" s="14"/>
      <c r="B614" s="251"/>
      <c r="C614" s="252"/>
      <c r="D614" s="242" t="s">
        <v>174</v>
      </c>
      <c r="E614" s="253" t="s">
        <v>1</v>
      </c>
      <c r="F614" s="254" t="s">
        <v>2676</v>
      </c>
      <c r="G614" s="252"/>
      <c r="H614" s="255">
        <v>0.33600000000000002</v>
      </c>
      <c r="I614" s="256"/>
      <c r="J614" s="252"/>
      <c r="K614" s="252"/>
      <c r="L614" s="257"/>
      <c r="M614" s="258"/>
      <c r="N614" s="259"/>
      <c r="O614" s="259"/>
      <c r="P614" s="259"/>
      <c r="Q614" s="259"/>
      <c r="R614" s="259"/>
      <c r="S614" s="259"/>
      <c r="T614" s="260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61" t="s">
        <v>174</v>
      </c>
      <c r="AU614" s="261" t="s">
        <v>87</v>
      </c>
      <c r="AV614" s="14" t="s">
        <v>87</v>
      </c>
      <c r="AW614" s="14" t="s">
        <v>34</v>
      </c>
      <c r="AX614" s="14" t="s">
        <v>78</v>
      </c>
      <c r="AY614" s="261" t="s">
        <v>165</v>
      </c>
    </row>
    <row r="615" s="13" customFormat="1">
      <c r="A615" s="13"/>
      <c r="B615" s="240"/>
      <c r="C615" s="241"/>
      <c r="D615" s="242" t="s">
        <v>174</v>
      </c>
      <c r="E615" s="243" t="s">
        <v>1</v>
      </c>
      <c r="F615" s="244" t="s">
        <v>2677</v>
      </c>
      <c r="G615" s="241"/>
      <c r="H615" s="243" t="s">
        <v>1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50" t="s">
        <v>174</v>
      </c>
      <c r="AU615" s="250" t="s">
        <v>87</v>
      </c>
      <c r="AV615" s="13" t="s">
        <v>85</v>
      </c>
      <c r="AW615" s="13" t="s">
        <v>34</v>
      </c>
      <c r="AX615" s="13" t="s">
        <v>78</v>
      </c>
      <c r="AY615" s="250" t="s">
        <v>165</v>
      </c>
    </row>
    <row r="616" s="14" customFormat="1">
      <c r="A616" s="14"/>
      <c r="B616" s="251"/>
      <c r="C616" s="252"/>
      <c r="D616" s="242" t="s">
        <v>174</v>
      </c>
      <c r="E616" s="253" t="s">
        <v>1</v>
      </c>
      <c r="F616" s="254" t="s">
        <v>2678</v>
      </c>
      <c r="G616" s="252"/>
      <c r="H616" s="255">
        <v>4.3979999999999997</v>
      </c>
      <c r="I616" s="256"/>
      <c r="J616" s="252"/>
      <c r="K616" s="252"/>
      <c r="L616" s="257"/>
      <c r="M616" s="258"/>
      <c r="N616" s="259"/>
      <c r="O616" s="259"/>
      <c r="P616" s="259"/>
      <c r="Q616" s="259"/>
      <c r="R616" s="259"/>
      <c r="S616" s="259"/>
      <c r="T616" s="260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61" t="s">
        <v>174</v>
      </c>
      <c r="AU616" s="261" t="s">
        <v>87</v>
      </c>
      <c r="AV616" s="14" t="s">
        <v>87</v>
      </c>
      <c r="AW616" s="14" t="s">
        <v>34</v>
      </c>
      <c r="AX616" s="14" t="s">
        <v>78</v>
      </c>
      <c r="AY616" s="261" t="s">
        <v>165</v>
      </c>
    </row>
    <row r="617" s="13" customFormat="1">
      <c r="A617" s="13"/>
      <c r="B617" s="240"/>
      <c r="C617" s="241"/>
      <c r="D617" s="242" t="s">
        <v>174</v>
      </c>
      <c r="E617" s="243" t="s">
        <v>1</v>
      </c>
      <c r="F617" s="244" t="s">
        <v>2679</v>
      </c>
      <c r="G617" s="241"/>
      <c r="H617" s="243" t="s">
        <v>1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0" t="s">
        <v>174</v>
      </c>
      <c r="AU617" s="250" t="s">
        <v>87</v>
      </c>
      <c r="AV617" s="13" t="s">
        <v>85</v>
      </c>
      <c r="AW617" s="13" t="s">
        <v>34</v>
      </c>
      <c r="AX617" s="13" t="s">
        <v>78</v>
      </c>
      <c r="AY617" s="250" t="s">
        <v>165</v>
      </c>
    </row>
    <row r="618" s="14" customFormat="1">
      <c r="A618" s="14"/>
      <c r="B618" s="251"/>
      <c r="C618" s="252"/>
      <c r="D618" s="242" t="s">
        <v>174</v>
      </c>
      <c r="E618" s="253" t="s">
        <v>1</v>
      </c>
      <c r="F618" s="254" t="s">
        <v>2680</v>
      </c>
      <c r="G618" s="252"/>
      <c r="H618" s="255">
        <v>2.464</v>
      </c>
      <c r="I618" s="256"/>
      <c r="J618" s="252"/>
      <c r="K618" s="252"/>
      <c r="L618" s="257"/>
      <c r="M618" s="258"/>
      <c r="N618" s="259"/>
      <c r="O618" s="259"/>
      <c r="P618" s="259"/>
      <c r="Q618" s="259"/>
      <c r="R618" s="259"/>
      <c r="S618" s="259"/>
      <c r="T618" s="260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61" t="s">
        <v>174</v>
      </c>
      <c r="AU618" s="261" t="s">
        <v>87</v>
      </c>
      <c r="AV618" s="14" t="s">
        <v>87</v>
      </c>
      <c r="AW618" s="14" t="s">
        <v>34</v>
      </c>
      <c r="AX618" s="14" t="s">
        <v>78</v>
      </c>
      <c r="AY618" s="261" t="s">
        <v>165</v>
      </c>
    </row>
    <row r="619" s="13" customFormat="1">
      <c r="A619" s="13"/>
      <c r="B619" s="240"/>
      <c r="C619" s="241"/>
      <c r="D619" s="242" t="s">
        <v>174</v>
      </c>
      <c r="E619" s="243" t="s">
        <v>1</v>
      </c>
      <c r="F619" s="244" t="s">
        <v>2681</v>
      </c>
      <c r="G619" s="241"/>
      <c r="H619" s="243" t="s">
        <v>1</v>
      </c>
      <c r="I619" s="245"/>
      <c r="J619" s="241"/>
      <c r="K619" s="241"/>
      <c r="L619" s="246"/>
      <c r="M619" s="247"/>
      <c r="N619" s="248"/>
      <c r="O619" s="248"/>
      <c r="P619" s="248"/>
      <c r="Q619" s="248"/>
      <c r="R619" s="248"/>
      <c r="S619" s="248"/>
      <c r="T619" s="249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50" t="s">
        <v>174</v>
      </c>
      <c r="AU619" s="250" t="s">
        <v>87</v>
      </c>
      <c r="AV619" s="13" t="s">
        <v>85</v>
      </c>
      <c r="AW619" s="13" t="s">
        <v>34</v>
      </c>
      <c r="AX619" s="13" t="s">
        <v>78</v>
      </c>
      <c r="AY619" s="250" t="s">
        <v>165</v>
      </c>
    </row>
    <row r="620" s="14" customFormat="1">
      <c r="A620" s="14"/>
      <c r="B620" s="251"/>
      <c r="C620" s="252"/>
      <c r="D620" s="242" t="s">
        <v>174</v>
      </c>
      <c r="E620" s="253" t="s">
        <v>1</v>
      </c>
      <c r="F620" s="254" t="s">
        <v>2682</v>
      </c>
      <c r="G620" s="252"/>
      <c r="H620" s="255">
        <v>1.075</v>
      </c>
      <c r="I620" s="256"/>
      <c r="J620" s="252"/>
      <c r="K620" s="252"/>
      <c r="L620" s="257"/>
      <c r="M620" s="258"/>
      <c r="N620" s="259"/>
      <c r="O620" s="259"/>
      <c r="P620" s="259"/>
      <c r="Q620" s="259"/>
      <c r="R620" s="259"/>
      <c r="S620" s="259"/>
      <c r="T620" s="260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61" t="s">
        <v>174</v>
      </c>
      <c r="AU620" s="261" t="s">
        <v>87</v>
      </c>
      <c r="AV620" s="14" t="s">
        <v>87</v>
      </c>
      <c r="AW620" s="14" t="s">
        <v>34</v>
      </c>
      <c r="AX620" s="14" t="s">
        <v>78</v>
      </c>
      <c r="AY620" s="261" t="s">
        <v>165</v>
      </c>
    </row>
    <row r="621" s="13" customFormat="1">
      <c r="A621" s="13"/>
      <c r="B621" s="240"/>
      <c r="C621" s="241"/>
      <c r="D621" s="242" t="s">
        <v>174</v>
      </c>
      <c r="E621" s="243" t="s">
        <v>1</v>
      </c>
      <c r="F621" s="244" t="s">
        <v>2683</v>
      </c>
      <c r="G621" s="241"/>
      <c r="H621" s="243" t="s">
        <v>1</v>
      </c>
      <c r="I621" s="245"/>
      <c r="J621" s="241"/>
      <c r="K621" s="241"/>
      <c r="L621" s="246"/>
      <c r="M621" s="247"/>
      <c r="N621" s="248"/>
      <c r="O621" s="248"/>
      <c r="P621" s="248"/>
      <c r="Q621" s="248"/>
      <c r="R621" s="248"/>
      <c r="S621" s="248"/>
      <c r="T621" s="249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50" t="s">
        <v>174</v>
      </c>
      <c r="AU621" s="250" t="s">
        <v>87</v>
      </c>
      <c r="AV621" s="13" t="s">
        <v>85</v>
      </c>
      <c r="AW621" s="13" t="s">
        <v>34</v>
      </c>
      <c r="AX621" s="13" t="s">
        <v>78</v>
      </c>
      <c r="AY621" s="250" t="s">
        <v>165</v>
      </c>
    </row>
    <row r="622" s="14" customFormat="1">
      <c r="A622" s="14"/>
      <c r="B622" s="251"/>
      <c r="C622" s="252"/>
      <c r="D622" s="242" t="s">
        <v>174</v>
      </c>
      <c r="E622" s="253" t="s">
        <v>1</v>
      </c>
      <c r="F622" s="254" t="s">
        <v>2684</v>
      </c>
      <c r="G622" s="252"/>
      <c r="H622" s="255">
        <v>2.9169999999999998</v>
      </c>
      <c r="I622" s="256"/>
      <c r="J622" s="252"/>
      <c r="K622" s="252"/>
      <c r="L622" s="257"/>
      <c r="M622" s="258"/>
      <c r="N622" s="259"/>
      <c r="O622" s="259"/>
      <c r="P622" s="259"/>
      <c r="Q622" s="259"/>
      <c r="R622" s="259"/>
      <c r="S622" s="259"/>
      <c r="T622" s="260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61" t="s">
        <v>174</v>
      </c>
      <c r="AU622" s="261" t="s">
        <v>87</v>
      </c>
      <c r="AV622" s="14" t="s">
        <v>87</v>
      </c>
      <c r="AW622" s="14" t="s">
        <v>34</v>
      </c>
      <c r="AX622" s="14" t="s">
        <v>78</v>
      </c>
      <c r="AY622" s="261" t="s">
        <v>165</v>
      </c>
    </row>
    <row r="623" s="15" customFormat="1">
      <c r="A623" s="15"/>
      <c r="B623" s="262"/>
      <c r="C623" s="263"/>
      <c r="D623" s="242" t="s">
        <v>174</v>
      </c>
      <c r="E623" s="264" t="s">
        <v>1</v>
      </c>
      <c r="F623" s="265" t="s">
        <v>189</v>
      </c>
      <c r="G623" s="263"/>
      <c r="H623" s="266">
        <v>31.564999999999998</v>
      </c>
      <c r="I623" s="267"/>
      <c r="J623" s="263"/>
      <c r="K623" s="263"/>
      <c r="L623" s="268"/>
      <c r="M623" s="269"/>
      <c r="N623" s="270"/>
      <c r="O623" s="270"/>
      <c r="P623" s="270"/>
      <c r="Q623" s="270"/>
      <c r="R623" s="270"/>
      <c r="S623" s="270"/>
      <c r="T623" s="271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72" t="s">
        <v>174</v>
      </c>
      <c r="AU623" s="272" t="s">
        <v>87</v>
      </c>
      <c r="AV623" s="15" t="s">
        <v>172</v>
      </c>
      <c r="AW623" s="15" t="s">
        <v>34</v>
      </c>
      <c r="AX623" s="15" t="s">
        <v>85</v>
      </c>
      <c r="AY623" s="272" t="s">
        <v>165</v>
      </c>
    </row>
    <row r="624" s="2" customFormat="1" ht="49.05" customHeight="1">
      <c r="A624" s="39"/>
      <c r="B624" s="40"/>
      <c r="C624" s="227" t="s">
        <v>736</v>
      </c>
      <c r="D624" s="227" t="s">
        <v>167</v>
      </c>
      <c r="E624" s="228" t="s">
        <v>2685</v>
      </c>
      <c r="F624" s="229" t="s">
        <v>2686</v>
      </c>
      <c r="G624" s="230" t="s">
        <v>198</v>
      </c>
      <c r="H624" s="231">
        <v>24.669</v>
      </c>
      <c r="I624" s="232"/>
      <c r="J624" s="233">
        <f>ROUND(I624*H624,2)</f>
        <v>0</v>
      </c>
      <c r="K624" s="229" t="s">
        <v>171</v>
      </c>
      <c r="L624" s="45"/>
      <c r="M624" s="234" t="s">
        <v>1</v>
      </c>
      <c r="N624" s="235" t="s">
        <v>43</v>
      </c>
      <c r="O624" s="92"/>
      <c r="P624" s="236">
        <f>O624*H624</f>
        <v>0</v>
      </c>
      <c r="Q624" s="236">
        <v>0</v>
      </c>
      <c r="R624" s="236">
        <f>Q624*H624</f>
        <v>0</v>
      </c>
      <c r="S624" s="236">
        <v>0.089999999999999997</v>
      </c>
      <c r="T624" s="237">
        <f>S624*H624</f>
        <v>2.2202099999999998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38" t="s">
        <v>172</v>
      </c>
      <c r="AT624" s="238" t="s">
        <v>167</v>
      </c>
      <c r="AU624" s="238" t="s">
        <v>87</v>
      </c>
      <c r="AY624" s="18" t="s">
        <v>165</v>
      </c>
      <c r="BE624" s="239">
        <f>IF(N624="základní",J624,0)</f>
        <v>0</v>
      </c>
      <c r="BF624" s="239">
        <f>IF(N624="snížená",J624,0)</f>
        <v>0</v>
      </c>
      <c r="BG624" s="239">
        <f>IF(N624="zákl. přenesená",J624,0)</f>
        <v>0</v>
      </c>
      <c r="BH624" s="239">
        <f>IF(N624="sníž. přenesená",J624,0)</f>
        <v>0</v>
      </c>
      <c r="BI624" s="239">
        <f>IF(N624="nulová",J624,0)</f>
        <v>0</v>
      </c>
      <c r="BJ624" s="18" t="s">
        <v>85</v>
      </c>
      <c r="BK624" s="239">
        <f>ROUND(I624*H624,2)</f>
        <v>0</v>
      </c>
      <c r="BL624" s="18" t="s">
        <v>172</v>
      </c>
      <c r="BM624" s="238" t="s">
        <v>2687</v>
      </c>
    </row>
    <row r="625" s="13" customFormat="1">
      <c r="A625" s="13"/>
      <c r="B625" s="240"/>
      <c r="C625" s="241"/>
      <c r="D625" s="242" t="s">
        <v>174</v>
      </c>
      <c r="E625" s="243" t="s">
        <v>1</v>
      </c>
      <c r="F625" s="244" t="s">
        <v>2241</v>
      </c>
      <c r="G625" s="241"/>
      <c r="H625" s="243" t="s">
        <v>1</v>
      </c>
      <c r="I625" s="245"/>
      <c r="J625" s="241"/>
      <c r="K625" s="241"/>
      <c r="L625" s="246"/>
      <c r="M625" s="247"/>
      <c r="N625" s="248"/>
      <c r="O625" s="248"/>
      <c r="P625" s="248"/>
      <c r="Q625" s="248"/>
      <c r="R625" s="248"/>
      <c r="S625" s="248"/>
      <c r="T625" s="249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50" t="s">
        <v>174</v>
      </c>
      <c r="AU625" s="250" t="s">
        <v>87</v>
      </c>
      <c r="AV625" s="13" t="s">
        <v>85</v>
      </c>
      <c r="AW625" s="13" t="s">
        <v>34</v>
      </c>
      <c r="AX625" s="13" t="s">
        <v>78</v>
      </c>
      <c r="AY625" s="250" t="s">
        <v>165</v>
      </c>
    </row>
    <row r="626" s="14" customFormat="1">
      <c r="A626" s="14"/>
      <c r="B626" s="251"/>
      <c r="C626" s="252"/>
      <c r="D626" s="242" t="s">
        <v>174</v>
      </c>
      <c r="E626" s="253" t="s">
        <v>1</v>
      </c>
      <c r="F626" s="254" t="s">
        <v>2688</v>
      </c>
      <c r="G626" s="252"/>
      <c r="H626" s="255">
        <v>12.6</v>
      </c>
      <c r="I626" s="256"/>
      <c r="J626" s="252"/>
      <c r="K626" s="252"/>
      <c r="L626" s="257"/>
      <c r="M626" s="258"/>
      <c r="N626" s="259"/>
      <c r="O626" s="259"/>
      <c r="P626" s="259"/>
      <c r="Q626" s="259"/>
      <c r="R626" s="259"/>
      <c r="S626" s="259"/>
      <c r="T626" s="260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61" t="s">
        <v>174</v>
      </c>
      <c r="AU626" s="261" t="s">
        <v>87</v>
      </c>
      <c r="AV626" s="14" t="s">
        <v>87</v>
      </c>
      <c r="AW626" s="14" t="s">
        <v>34</v>
      </c>
      <c r="AX626" s="14" t="s">
        <v>78</v>
      </c>
      <c r="AY626" s="261" t="s">
        <v>165</v>
      </c>
    </row>
    <row r="627" s="13" customFormat="1">
      <c r="A627" s="13"/>
      <c r="B627" s="240"/>
      <c r="C627" s="241"/>
      <c r="D627" s="242" t="s">
        <v>174</v>
      </c>
      <c r="E627" s="243" t="s">
        <v>1</v>
      </c>
      <c r="F627" s="244" t="s">
        <v>2675</v>
      </c>
      <c r="G627" s="241"/>
      <c r="H627" s="243" t="s">
        <v>1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50" t="s">
        <v>174</v>
      </c>
      <c r="AU627" s="250" t="s">
        <v>87</v>
      </c>
      <c r="AV627" s="13" t="s">
        <v>85</v>
      </c>
      <c r="AW627" s="13" t="s">
        <v>34</v>
      </c>
      <c r="AX627" s="13" t="s">
        <v>78</v>
      </c>
      <c r="AY627" s="250" t="s">
        <v>165</v>
      </c>
    </row>
    <row r="628" s="14" customFormat="1">
      <c r="A628" s="14"/>
      <c r="B628" s="251"/>
      <c r="C628" s="252"/>
      <c r="D628" s="242" t="s">
        <v>174</v>
      </c>
      <c r="E628" s="253" t="s">
        <v>1</v>
      </c>
      <c r="F628" s="254" t="s">
        <v>2689</v>
      </c>
      <c r="G628" s="252"/>
      <c r="H628" s="255">
        <v>0.41999999999999998</v>
      </c>
      <c r="I628" s="256"/>
      <c r="J628" s="252"/>
      <c r="K628" s="252"/>
      <c r="L628" s="257"/>
      <c r="M628" s="258"/>
      <c r="N628" s="259"/>
      <c r="O628" s="259"/>
      <c r="P628" s="259"/>
      <c r="Q628" s="259"/>
      <c r="R628" s="259"/>
      <c r="S628" s="259"/>
      <c r="T628" s="260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61" t="s">
        <v>174</v>
      </c>
      <c r="AU628" s="261" t="s">
        <v>87</v>
      </c>
      <c r="AV628" s="14" t="s">
        <v>87</v>
      </c>
      <c r="AW628" s="14" t="s">
        <v>34</v>
      </c>
      <c r="AX628" s="14" t="s">
        <v>78</v>
      </c>
      <c r="AY628" s="261" t="s">
        <v>165</v>
      </c>
    </row>
    <row r="629" s="13" customFormat="1">
      <c r="A629" s="13"/>
      <c r="B629" s="240"/>
      <c r="C629" s="241"/>
      <c r="D629" s="242" t="s">
        <v>174</v>
      </c>
      <c r="E629" s="243" t="s">
        <v>1</v>
      </c>
      <c r="F629" s="244" t="s">
        <v>2677</v>
      </c>
      <c r="G629" s="241"/>
      <c r="H629" s="243" t="s">
        <v>1</v>
      </c>
      <c r="I629" s="245"/>
      <c r="J629" s="241"/>
      <c r="K629" s="241"/>
      <c r="L629" s="246"/>
      <c r="M629" s="247"/>
      <c r="N629" s="248"/>
      <c r="O629" s="248"/>
      <c r="P629" s="248"/>
      <c r="Q629" s="248"/>
      <c r="R629" s="248"/>
      <c r="S629" s="248"/>
      <c r="T629" s="249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0" t="s">
        <v>174</v>
      </c>
      <c r="AU629" s="250" t="s">
        <v>87</v>
      </c>
      <c r="AV629" s="13" t="s">
        <v>85</v>
      </c>
      <c r="AW629" s="13" t="s">
        <v>34</v>
      </c>
      <c r="AX629" s="13" t="s">
        <v>78</v>
      </c>
      <c r="AY629" s="250" t="s">
        <v>165</v>
      </c>
    </row>
    <row r="630" s="14" customFormat="1">
      <c r="A630" s="14"/>
      <c r="B630" s="251"/>
      <c r="C630" s="252"/>
      <c r="D630" s="242" t="s">
        <v>174</v>
      </c>
      <c r="E630" s="253" t="s">
        <v>1</v>
      </c>
      <c r="F630" s="254" t="s">
        <v>2690</v>
      </c>
      <c r="G630" s="252"/>
      <c r="H630" s="255">
        <v>3.141</v>
      </c>
      <c r="I630" s="256"/>
      <c r="J630" s="252"/>
      <c r="K630" s="252"/>
      <c r="L630" s="257"/>
      <c r="M630" s="258"/>
      <c r="N630" s="259"/>
      <c r="O630" s="259"/>
      <c r="P630" s="259"/>
      <c r="Q630" s="259"/>
      <c r="R630" s="259"/>
      <c r="S630" s="259"/>
      <c r="T630" s="260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1" t="s">
        <v>174</v>
      </c>
      <c r="AU630" s="261" t="s">
        <v>87</v>
      </c>
      <c r="AV630" s="14" t="s">
        <v>87</v>
      </c>
      <c r="AW630" s="14" t="s">
        <v>34</v>
      </c>
      <c r="AX630" s="14" t="s">
        <v>78</v>
      </c>
      <c r="AY630" s="261" t="s">
        <v>165</v>
      </c>
    </row>
    <row r="631" s="14" customFormat="1">
      <c r="A631" s="14"/>
      <c r="B631" s="251"/>
      <c r="C631" s="252"/>
      <c r="D631" s="242" t="s">
        <v>174</v>
      </c>
      <c r="E631" s="253" t="s">
        <v>1</v>
      </c>
      <c r="F631" s="254" t="s">
        <v>2691</v>
      </c>
      <c r="G631" s="252"/>
      <c r="H631" s="255">
        <v>1.0169999999999999</v>
      </c>
      <c r="I631" s="256"/>
      <c r="J631" s="252"/>
      <c r="K631" s="252"/>
      <c r="L631" s="257"/>
      <c r="M631" s="258"/>
      <c r="N631" s="259"/>
      <c r="O631" s="259"/>
      <c r="P631" s="259"/>
      <c r="Q631" s="259"/>
      <c r="R631" s="259"/>
      <c r="S631" s="259"/>
      <c r="T631" s="260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61" t="s">
        <v>174</v>
      </c>
      <c r="AU631" s="261" t="s">
        <v>87</v>
      </c>
      <c r="AV631" s="14" t="s">
        <v>87</v>
      </c>
      <c r="AW631" s="14" t="s">
        <v>34</v>
      </c>
      <c r="AX631" s="14" t="s">
        <v>78</v>
      </c>
      <c r="AY631" s="261" t="s">
        <v>165</v>
      </c>
    </row>
    <row r="632" s="13" customFormat="1">
      <c r="A632" s="13"/>
      <c r="B632" s="240"/>
      <c r="C632" s="241"/>
      <c r="D632" s="242" t="s">
        <v>174</v>
      </c>
      <c r="E632" s="243" t="s">
        <v>1</v>
      </c>
      <c r="F632" s="244" t="s">
        <v>2679</v>
      </c>
      <c r="G632" s="241"/>
      <c r="H632" s="243" t="s">
        <v>1</v>
      </c>
      <c r="I632" s="245"/>
      <c r="J632" s="241"/>
      <c r="K632" s="241"/>
      <c r="L632" s="246"/>
      <c r="M632" s="247"/>
      <c r="N632" s="248"/>
      <c r="O632" s="248"/>
      <c r="P632" s="248"/>
      <c r="Q632" s="248"/>
      <c r="R632" s="248"/>
      <c r="S632" s="248"/>
      <c r="T632" s="249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50" t="s">
        <v>174</v>
      </c>
      <c r="AU632" s="250" t="s">
        <v>87</v>
      </c>
      <c r="AV632" s="13" t="s">
        <v>85</v>
      </c>
      <c r="AW632" s="13" t="s">
        <v>34</v>
      </c>
      <c r="AX632" s="13" t="s">
        <v>78</v>
      </c>
      <c r="AY632" s="250" t="s">
        <v>165</v>
      </c>
    </row>
    <row r="633" s="14" customFormat="1">
      <c r="A633" s="14"/>
      <c r="B633" s="251"/>
      <c r="C633" s="252"/>
      <c r="D633" s="242" t="s">
        <v>174</v>
      </c>
      <c r="E633" s="253" t="s">
        <v>1</v>
      </c>
      <c r="F633" s="254" t="s">
        <v>2692</v>
      </c>
      <c r="G633" s="252"/>
      <c r="H633" s="255">
        <v>0.71999999999999997</v>
      </c>
      <c r="I633" s="256"/>
      <c r="J633" s="252"/>
      <c r="K633" s="252"/>
      <c r="L633" s="257"/>
      <c r="M633" s="258"/>
      <c r="N633" s="259"/>
      <c r="O633" s="259"/>
      <c r="P633" s="259"/>
      <c r="Q633" s="259"/>
      <c r="R633" s="259"/>
      <c r="S633" s="259"/>
      <c r="T633" s="260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61" t="s">
        <v>174</v>
      </c>
      <c r="AU633" s="261" t="s">
        <v>87</v>
      </c>
      <c r="AV633" s="14" t="s">
        <v>87</v>
      </c>
      <c r="AW633" s="14" t="s">
        <v>34</v>
      </c>
      <c r="AX633" s="14" t="s">
        <v>78</v>
      </c>
      <c r="AY633" s="261" t="s">
        <v>165</v>
      </c>
    </row>
    <row r="634" s="14" customFormat="1">
      <c r="A634" s="14"/>
      <c r="B634" s="251"/>
      <c r="C634" s="252"/>
      <c r="D634" s="242" t="s">
        <v>174</v>
      </c>
      <c r="E634" s="253" t="s">
        <v>1</v>
      </c>
      <c r="F634" s="254" t="s">
        <v>2693</v>
      </c>
      <c r="G634" s="252"/>
      <c r="H634" s="255">
        <v>1.76</v>
      </c>
      <c r="I634" s="256"/>
      <c r="J634" s="252"/>
      <c r="K634" s="252"/>
      <c r="L634" s="257"/>
      <c r="M634" s="258"/>
      <c r="N634" s="259"/>
      <c r="O634" s="259"/>
      <c r="P634" s="259"/>
      <c r="Q634" s="259"/>
      <c r="R634" s="259"/>
      <c r="S634" s="259"/>
      <c r="T634" s="260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61" t="s">
        <v>174</v>
      </c>
      <c r="AU634" s="261" t="s">
        <v>87</v>
      </c>
      <c r="AV634" s="14" t="s">
        <v>87</v>
      </c>
      <c r="AW634" s="14" t="s">
        <v>34</v>
      </c>
      <c r="AX634" s="14" t="s">
        <v>78</v>
      </c>
      <c r="AY634" s="261" t="s">
        <v>165</v>
      </c>
    </row>
    <row r="635" s="13" customFormat="1">
      <c r="A635" s="13"/>
      <c r="B635" s="240"/>
      <c r="C635" s="241"/>
      <c r="D635" s="242" t="s">
        <v>174</v>
      </c>
      <c r="E635" s="243" t="s">
        <v>1</v>
      </c>
      <c r="F635" s="244" t="s">
        <v>2681</v>
      </c>
      <c r="G635" s="241"/>
      <c r="H635" s="243" t="s">
        <v>1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0" t="s">
        <v>174</v>
      </c>
      <c r="AU635" s="250" t="s">
        <v>87</v>
      </c>
      <c r="AV635" s="13" t="s">
        <v>85</v>
      </c>
      <c r="AW635" s="13" t="s">
        <v>34</v>
      </c>
      <c r="AX635" s="13" t="s">
        <v>78</v>
      </c>
      <c r="AY635" s="250" t="s">
        <v>165</v>
      </c>
    </row>
    <row r="636" s="14" customFormat="1">
      <c r="A636" s="14"/>
      <c r="B636" s="251"/>
      <c r="C636" s="252"/>
      <c r="D636" s="242" t="s">
        <v>174</v>
      </c>
      <c r="E636" s="253" t="s">
        <v>1</v>
      </c>
      <c r="F636" s="254" t="s">
        <v>2694</v>
      </c>
      <c r="G636" s="252"/>
      <c r="H636" s="255">
        <v>0.76800000000000002</v>
      </c>
      <c r="I636" s="256"/>
      <c r="J636" s="252"/>
      <c r="K636" s="252"/>
      <c r="L636" s="257"/>
      <c r="M636" s="258"/>
      <c r="N636" s="259"/>
      <c r="O636" s="259"/>
      <c r="P636" s="259"/>
      <c r="Q636" s="259"/>
      <c r="R636" s="259"/>
      <c r="S636" s="259"/>
      <c r="T636" s="260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61" t="s">
        <v>174</v>
      </c>
      <c r="AU636" s="261" t="s">
        <v>87</v>
      </c>
      <c r="AV636" s="14" t="s">
        <v>87</v>
      </c>
      <c r="AW636" s="14" t="s">
        <v>34</v>
      </c>
      <c r="AX636" s="14" t="s">
        <v>78</v>
      </c>
      <c r="AY636" s="261" t="s">
        <v>165</v>
      </c>
    </row>
    <row r="637" s="14" customFormat="1">
      <c r="A637" s="14"/>
      <c r="B637" s="251"/>
      <c r="C637" s="252"/>
      <c r="D637" s="242" t="s">
        <v>174</v>
      </c>
      <c r="E637" s="253" t="s">
        <v>1</v>
      </c>
      <c r="F637" s="254" t="s">
        <v>2695</v>
      </c>
      <c r="G637" s="252"/>
      <c r="H637" s="255">
        <v>0.12</v>
      </c>
      <c r="I637" s="256"/>
      <c r="J637" s="252"/>
      <c r="K637" s="252"/>
      <c r="L637" s="257"/>
      <c r="M637" s="258"/>
      <c r="N637" s="259"/>
      <c r="O637" s="259"/>
      <c r="P637" s="259"/>
      <c r="Q637" s="259"/>
      <c r="R637" s="259"/>
      <c r="S637" s="259"/>
      <c r="T637" s="260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61" t="s">
        <v>174</v>
      </c>
      <c r="AU637" s="261" t="s">
        <v>87</v>
      </c>
      <c r="AV637" s="14" t="s">
        <v>87</v>
      </c>
      <c r="AW637" s="14" t="s">
        <v>34</v>
      </c>
      <c r="AX637" s="14" t="s">
        <v>78</v>
      </c>
      <c r="AY637" s="261" t="s">
        <v>165</v>
      </c>
    </row>
    <row r="638" s="13" customFormat="1">
      <c r="A638" s="13"/>
      <c r="B638" s="240"/>
      <c r="C638" s="241"/>
      <c r="D638" s="242" t="s">
        <v>174</v>
      </c>
      <c r="E638" s="243" t="s">
        <v>1</v>
      </c>
      <c r="F638" s="244" t="s">
        <v>2683</v>
      </c>
      <c r="G638" s="241"/>
      <c r="H638" s="243" t="s">
        <v>1</v>
      </c>
      <c r="I638" s="245"/>
      <c r="J638" s="241"/>
      <c r="K638" s="241"/>
      <c r="L638" s="246"/>
      <c r="M638" s="247"/>
      <c r="N638" s="248"/>
      <c r="O638" s="248"/>
      <c r="P638" s="248"/>
      <c r="Q638" s="248"/>
      <c r="R638" s="248"/>
      <c r="S638" s="248"/>
      <c r="T638" s="249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50" t="s">
        <v>174</v>
      </c>
      <c r="AU638" s="250" t="s">
        <v>87</v>
      </c>
      <c r="AV638" s="13" t="s">
        <v>85</v>
      </c>
      <c r="AW638" s="13" t="s">
        <v>34</v>
      </c>
      <c r="AX638" s="13" t="s">
        <v>78</v>
      </c>
      <c r="AY638" s="250" t="s">
        <v>165</v>
      </c>
    </row>
    <row r="639" s="14" customFormat="1">
      <c r="A639" s="14"/>
      <c r="B639" s="251"/>
      <c r="C639" s="252"/>
      <c r="D639" s="242" t="s">
        <v>174</v>
      </c>
      <c r="E639" s="253" t="s">
        <v>1</v>
      </c>
      <c r="F639" s="254" t="s">
        <v>2696</v>
      </c>
      <c r="G639" s="252"/>
      <c r="H639" s="255">
        <v>2.0390000000000001</v>
      </c>
      <c r="I639" s="256"/>
      <c r="J639" s="252"/>
      <c r="K639" s="252"/>
      <c r="L639" s="257"/>
      <c r="M639" s="258"/>
      <c r="N639" s="259"/>
      <c r="O639" s="259"/>
      <c r="P639" s="259"/>
      <c r="Q639" s="259"/>
      <c r="R639" s="259"/>
      <c r="S639" s="259"/>
      <c r="T639" s="260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61" t="s">
        <v>174</v>
      </c>
      <c r="AU639" s="261" t="s">
        <v>87</v>
      </c>
      <c r="AV639" s="14" t="s">
        <v>87</v>
      </c>
      <c r="AW639" s="14" t="s">
        <v>34</v>
      </c>
      <c r="AX639" s="14" t="s">
        <v>78</v>
      </c>
      <c r="AY639" s="261" t="s">
        <v>165</v>
      </c>
    </row>
    <row r="640" s="14" customFormat="1">
      <c r="A640" s="14"/>
      <c r="B640" s="251"/>
      <c r="C640" s="252"/>
      <c r="D640" s="242" t="s">
        <v>174</v>
      </c>
      <c r="E640" s="253" t="s">
        <v>1</v>
      </c>
      <c r="F640" s="254" t="s">
        <v>2697</v>
      </c>
      <c r="G640" s="252"/>
      <c r="H640" s="255">
        <v>2.0840000000000001</v>
      </c>
      <c r="I640" s="256"/>
      <c r="J640" s="252"/>
      <c r="K640" s="252"/>
      <c r="L640" s="257"/>
      <c r="M640" s="258"/>
      <c r="N640" s="259"/>
      <c r="O640" s="259"/>
      <c r="P640" s="259"/>
      <c r="Q640" s="259"/>
      <c r="R640" s="259"/>
      <c r="S640" s="259"/>
      <c r="T640" s="260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61" t="s">
        <v>174</v>
      </c>
      <c r="AU640" s="261" t="s">
        <v>87</v>
      </c>
      <c r="AV640" s="14" t="s">
        <v>87</v>
      </c>
      <c r="AW640" s="14" t="s">
        <v>34</v>
      </c>
      <c r="AX640" s="14" t="s">
        <v>78</v>
      </c>
      <c r="AY640" s="261" t="s">
        <v>165</v>
      </c>
    </row>
    <row r="641" s="15" customFormat="1">
      <c r="A641" s="15"/>
      <c r="B641" s="262"/>
      <c r="C641" s="263"/>
      <c r="D641" s="242" t="s">
        <v>174</v>
      </c>
      <c r="E641" s="264" t="s">
        <v>1</v>
      </c>
      <c r="F641" s="265" t="s">
        <v>189</v>
      </c>
      <c r="G641" s="263"/>
      <c r="H641" s="266">
        <v>24.669000000000004</v>
      </c>
      <c r="I641" s="267"/>
      <c r="J641" s="263"/>
      <c r="K641" s="263"/>
      <c r="L641" s="268"/>
      <c r="M641" s="269"/>
      <c r="N641" s="270"/>
      <c r="O641" s="270"/>
      <c r="P641" s="270"/>
      <c r="Q641" s="270"/>
      <c r="R641" s="270"/>
      <c r="S641" s="270"/>
      <c r="T641" s="271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72" t="s">
        <v>174</v>
      </c>
      <c r="AU641" s="272" t="s">
        <v>87</v>
      </c>
      <c r="AV641" s="15" t="s">
        <v>172</v>
      </c>
      <c r="AW641" s="15" t="s">
        <v>34</v>
      </c>
      <c r="AX641" s="15" t="s">
        <v>85</v>
      </c>
      <c r="AY641" s="272" t="s">
        <v>165</v>
      </c>
    </row>
    <row r="642" s="2" customFormat="1" ht="16.5" customHeight="1">
      <c r="A642" s="39"/>
      <c r="B642" s="40"/>
      <c r="C642" s="227" t="s">
        <v>744</v>
      </c>
      <c r="D642" s="227" t="s">
        <v>167</v>
      </c>
      <c r="E642" s="228" t="s">
        <v>2698</v>
      </c>
      <c r="F642" s="229" t="s">
        <v>2699</v>
      </c>
      <c r="G642" s="230" t="s">
        <v>385</v>
      </c>
      <c r="H642" s="231">
        <v>1</v>
      </c>
      <c r="I642" s="232"/>
      <c r="J642" s="233">
        <f>ROUND(I642*H642,2)</f>
        <v>0</v>
      </c>
      <c r="K642" s="229" t="s">
        <v>171</v>
      </c>
      <c r="L642" s="45"/>
      <c r="M642" s="234" t="s">
        <v>1</v>
      </c>
      <c r="N642" s="235" t="s">
        <v>43</v>
      </c>
      <c r="O642" s="92"/>
      <c r="P642" s="236">
        <f>O642*H642</f>
        <v>0</v>
      </c>
      <c r="Q642" s="236">
        <v>0</v>
      </c>
      <c r="R642" s="236">
        <f>Q642*H642</f>
        <v>0</v>
      </c>
      <c r="S642" s="236">
        <v>0.48199999999999998</v>
      </c>
      <c r="T642" s="237">
        <f>S642*H642</f>
        <v>0.48199999999999998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38" t="s">
        <v>172</v>
      </c>
      <c r="AT642" s="238" t="s">
        <v>167</v>
      </c>
      <c r="AU642" s="238" t="s">
        <v>87</v>
      </c>
      <c r="AY642" s="18" t="s">
        <v>165</v>
      </c>
      <c r="BE642" s="239">
        <f>IF(N642="základní",J642,0)</f>
        <v>0</v>
      </c>
      <c r="BF642" s="239">
        <f>IF(N642="snížená",J642,0)</f>
        <v>0</v>
      </c>
      <c r="BG642" s="239">
        <f>IF(N642="zákl. přenesená",J642,0)</f>
        <v>0</v>
      </c>
      <c r="BH642" s="239">
        <f>IF(N642="sníž. přenesená",J642,0)</f>
        <v>0</v>
      </c>
      <c r="BI642" s="239">
        <f>IF(N642="nulová",J642,0)</f>
        <v>0</v>
      </c>
      <c r="BJ642" s="18" t="s">
        <v>85</v>
      </c>
      <c r="BK642" s="239">
        <f>ROUND(I642*H642,2)</f>
        <v>0</v>
      </c>
      <c r="BL642" s="18" t="s">
        <v>172</v>
      </c>
      <c r="BM642" s="238" t="s">
        <v>2700</v>
      </c>
    </row>
    <row r="643" s="13" customFormat="1">
      <c r="A643" s="13"/>
      <c r="B643" s="240"/>
      <c r="C643" s="241"/>
      <c r="D643" s="242" t="s">
        <v>174</v>
      </c>
      <c r="E643" s="243" t="s">
        <v>1</v>
      </c>
      <c r="F643" s="244" t="s">
        <v>2701</v>
      </c>
      <c r="G643" s="241"/>
      <c r="H643" s="243" t="s">
        <v>1</v>
      </c>
      <c r="I643" s="245"/>
      <c r="J643" s="241"/>
      <c r="K643" s="241"/>
      <c r="L643" s="246"/>
      <c r="M643" s="247"/>
      <c r="N643" s="248"/>
      <c r="O643" s="248"/>
      <c r="P643" s="248"/>
      <c r="Q643" s="248"/>
      <c r="R643" s="248"/>
      <c r="S643" s="248"/>
      <c r="T643" s="249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50" t="s">
        <v>174</v>
      </c>
      <c r="AU643" s="250" t="s">
        <v>87</v>
      </c>
      <c r="AV643" s="13" t="s">
        <v>85</v>
      </c>
      <c r="AW643" s="13" t="s">
        <v>34</v>
      </c>
      <c r="AX643" s="13" t="s">
        <v>78</v>
      </c>
      <c r="AY643" s="250" t="s">
        <v>165</v>
      </c>
    </row>
    <row r="644" s="14" customFormat="1">
      <c r="A644" s="14"/>
      <c r="B644" s="251"/>
      <c r="C644" s="252"/>
      <c r="D644" s="242" t="s">
        <v>174</v>
      </c>
      <c r="E644" s="253" t="s">
        <v>1</v>
      </c>
      <c r="F644" s="254" t="s">
        <v>85</v>
      </c>
      <c r="G644" s="252"/>
      <c r="H644" s="255">
        <v>1</v>
      </c>
      <c r="I644" s="256"/>
      <c r="J644" s="252"/>
      <c r="K644" s="252"/>
      <c r="L644" s="257"/>
      <c r="M644" s="258"/>
      <c r="N644" s="259"/>
      <c r="O644" s="259"/>
      <c r="P644" s="259"/>
      <c r="Q644" s="259"/>
      <c r="R644" s="259"/>
      <c r="S644" s="259"/>
      <c r="T644" s="260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61" t="s">
        <v>174</v>
      </c>
      <c r="AU644" s="261" t="s">
        <v>87</v>
      </c>
      <c r="AV644" s="14" t="s">
        <v>87</v>
      </c>
      <c r="AW644" s="14" t="s">
        <v>34</v>
      </c>
      <c r="AX644" s="14" t="s">
        <v>85</v>
      </c>
      <c r="AY644" s="261" t="s">
        <v>165</v>
      </c>
    </row>
    <row r="645" s="2" customFormat="1" ht="24.15" customHeight="1">
      <c r="A645" s="39"/>
      <c r="B645" s="40"/>
      <c r="C645" s="227" t="s">
        <v>752</v>
      </c>
      <c r="D645" s="227" t="s">
        <v>167</v>
      </c>
      <c r="E645" s="228" t="s">
        <v>2702</v>
      </c>
      <c r="F645" s="229" t="s">
        <v>2703</v>
      </c>
      <c r="G645" s="230" t="s">
        <v>385</v>
      </c>
      <c r="H645" s="231">
        <v>1</v>
      </c>
      <c r="I645" s="232"/>
      <c r="J645" s="233">
        <f>ROUND(I645*H645,2)</f>
        <v>0</v>
      </c>
      <c r="K645" s="229" t="s">
        <v>171</v>
      </c>
      <c r="L645" s="45"/>
      <c r="M645" s="234" t="s">
        <v>1</v>
      </c>
      <c r="N645" s="235" t="s">
        <v>43</v>
      </c>
      <c r="O645" s="92"/>
      <c r="P645" s="236">
        <f>O645*H645</f>
        <v>0</v>
      </c>
      <c r="Q645" s="236">
        <v>0</v>
      </c>
      <c r="R645" s="236">
        <f>Q645*H645</f>
        <v>0</v>
      </c>
      <c r="S645" s="236">
        <v>0.20999999999999999</v>
      </c>
      <c r="T645" s="237">
        <f>S645*H645</f>
        <v>0.20999999999999999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38" t="s">
        <v>172</v>
      </c>
      <c r="AT645" s="238" t="s">
        <v>167</v>
      </c>
      <c r="AU645" s="238" t="s">
        <v>87</v>
      </c>
      <c r="AY645" s="18" t="s">
        <v>165</v>
      </c>
      <c r="BE645" s="239">
        <f>IF(N645="základní",J645,0)</f>
        <v>0</v>
      </c>
      <c r="BF645" s="239">
        <f>IF(N645="snížená",J645,0)</f>
        <v>0</v>
      </c>
      <c r="BG645" s="239">
        <f>IF(N645="zákl. přenesená",J645,0)</f>
        <v>0</v>
      </c>
      <c r="BH645" s="239">
        <f>IF(N645="sníž. přenesená",J645,0)</f>
        <v>0</v>
      </c>
      <c r="BI645" s="239">
        <f>IF(N645="nulová",J645,0)</f>
        <v>0</v>
      </c>
      <c r="BJ645" s="18" t="s">
        <v>85</v>
      </c>
      <c r="BK645" s="239">
        <f>ROUND(I645*H645,2)</f>
        <v>0</v>
      </c>
      <c r="BL645" s="18" t="s">
        <v>172</v>
      </c>
      <c r="BM645" s="238" t="s">
        <v>2704</v>
      </c>
    </row>
    <row r="646" s="13" customFormat="1">
      <c r="A646" s="13"/>
      <c r="B646" s="240"/>
      <c r="C646" s="241"/>
      <c r="D646" s="242" t="s">
        <v>174</v>
      </c>
      <c r="E646" s="243" t="s">
        <v>1</v>
      </c>
      <c r="F646" s="244" t="s">
        <v>2705</v>
      </c>
      <c r="G646" s="241"/>
      <c r="H646" s="243" t="s">
        <v>1</v>
      </c>
      <c r="I646" s="245"/>
      <c r="J646" s="241"/>
      <c r="K646" s="241"/>
      <c r="L646" s="246"/>
      <c r="M646" s="247"/>
      <c r="N646" s="248"/>
      <c r="O646" s="248"/>
      <c r="P646" s="248"/>
      <c r="Q646" s="248"/>
      <c r="R646" s="248"/>
      <c r="S646" s="248"/>
      <c r="T646" s="249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50" t="s">
        <v>174</v>
      </c>
      <c r="AU646" s="250" t="s">
        <v>87</v>
      </c>
      <c r="AV646" s="13" t="s">
        <v>85</v>
      </c>
      <c r="AW646" s="13" t="s">
        <v>34</v>
      </c>
      <c r="AX646" s="13" t="s">
        <v>78</v>
      </c>
      <c r="AY646" s="250" t="s">
        <v>165</v>
      </c>
    </row>
    <row r="647" s="14" customFormat="1">
      <c r="A647" s="14"/>
      <c r="B647" s="251"/>
      <c r="C647" s="252"/>
      <c r="D647" s="242" t="s">
        <v>174</v>
      </c>
      <c r="E647" s="253" t="s">
        <v>1</v>
      </c>
      <c r="F647" s="254" t="s">
        <v>85</v>
      </c>
      <c r="G647" s="252"/>
      <c r="H647" s="255">
        <v>1</v>
      </c>
      <c r="I647" s="256"/>
      <c r="J647" s="252"/>
      <c r="K647" s="252"/>
      <c r="L647" s="257"/>
      <c r="M647" s="258"/>
      <c r="N647" s="259"/>
      <c r="O647" s="259"/>
      <c r="P647" s="259"/>
      <c r="Q647" s="259"/>
      <c r="R647" s="259"/>
      <c r="S647" s="259"/>
      <c r="T647" s="260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61" t="s">
        <v>174</v>
      </c>
      <c r="AU647" s="261" t="s">
        <v>87</v>
      </c>
      <c r="AV647" s="14" t="s">
        <v>87</v>
      </c>
      <c r="AW647" s="14" t="s">
        <v>34</v>
      </c>
      <c r="AX647" s="14" t="s">
        <v>85</v>
      </c>
      <c r="AY647" s="261" t="s">
        <v>165</v>
      </c>
    </row>
    <row r="648" s="2" customFormat="1" ht="24.15" customHeight="1">
      <c r="A648" s="39"/>
      <c r="B648" s="40"/>
      <c r="C648" s="227" t="s">
        <v>766</v>
      </c>
      <c r="D648" s="227" t="s">
        <v>167</v>
      </c>
      <c r="E648" s="228" t="s">
        <v>2706</v>
      </c>
      <c r="F648" s="229" t="s">
        <v>2707</v>
      </c>
      <c r="G648" s="230" t="s">
        <v>198</v>
      </c>
      <c r="H648" s="231">
        <v>66.960999999999999</v>
      </c>
      <c r="I648" s="232"/>
      <c r="J648" s="233">
        <f>ROUND(I648*H648,2)</f>
        <v>0</v>
      </c>
      <c r="K648" s="229" t="s">
        <v>171</v>
      </c>
      <c r="L648" s="45"/>
      <c r="M648" s="234" t="s">
        <v>1</v>
      </c>
      <c r="N648" s="235" t="s">
        <v>43</v>
      </c>
      <c r="O648" s="92"/>
      <c r="P648" s="236">
        <f>O648*H648</f>
        <v>0</v>
      </c>
      <c r="Q648" s="236">
        <v>0.00047239999999999999</v>
      </c>
      <c r="R648" s="236">
        <f>Q648*H648</f>
        <v>0.031632376399999995</v>
      </c>
      <c r="S648" s="236">
        <v>0</v>
      </c>
      <c r="T648" s="237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38" t="s">
        <v>172</v>
      </c>
      <c r="AT648" s="238" t="s">
        <v>167</v>
      </c>
      <c r="AU648" s="238" t="s">
        <v>87</v>
      </c>
      <c r="AY648" s="18" t="s">
        <v>165</v>
      </c>
      <c r="BE648" s="239">
        <f>IF(N648="základní",J648,0)</f>
        <v>0</v>
      </c>
      <c r="BF648" s="239">
        <f>IF(N648="snížená",J648,0)</f>
        <v>0</v>
      </c>
      <c r="BG648" s="239">
        <f>IF(N648="zákl. přenesená",J648,0)</f>
        <v>0</v>
      </c>
      <c r="BH648" s="239">
        <f>IF(N648="sníž. přenesená",J648,0)</f>
        <v>0</v>
      </c>
      <c r="BI648" s="239">
        <f>IF(N648="nulová",J648,0)</f>
        <v>0</v>
      </c>
      <c r="BJ648" s="18" t="s">
        <v>85</v>
      </c>
      <c r="BK648" s="239">
        <f>ROUND(I648*H648,2)</f>
        <v>0</v>
      </c>
      <c r="BL648" s="18" t="s">
        <v>172</v>
      </c>
      <c r="BM648" s="238" t="s">
        <v>2708</v>
      </c>
    </row>
    <row r="649" s="13" customFormat="1">
      <c r="A649" s="13"/>
      <c r="B649" s="240"/>
      <c r="C649" s="241"/>
      <c r="D649" s="242" t="s">
        <v>174</v>
      </c>
      <c r="E649" s="243" t="s">
        <v>1</v>
      </c>
      <c r="F649" s="244" t="s">
        <v>2327</v>
      </c>
      <c r="G649" s="241"/>
      <c r="H649" s="243" t="s">
        <v>1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50" t="s">
        <v>174</v>
      </c>
      <c r="AU649" s="250" t="s">
        <v>87</v>
      </c>
      <c r="AV649" s="13" t="s">
        <v>85</v>
      </c>
      <c r="AW649" s="13" t="s">
        <v>34</v>
      </c>
      <c r="AX649" s="13" t="s">
        <v>78</v>
      </c>
      <c r="AY649" s="250" t="s">
        <v>165</v>
      </c>
    </row>
    <row r="650" s="14" customFormat="1">
      <c r="A650" s="14"/>
      <c r="B650" s="251"/>
      <c r="C650" s="252"/>
      <c r="D650" s="242" t="s">
        <v>174</v>
      </c>
      <c r="E650" s="253" t="s">
        <v>1</v>
      </c>
      <c r="F650" s="254" t="s">
        <v>2570</v>
      </c>
      <c r="G650" s="252"/>
      <c r="H650" s="255">
        <v>66.960999999999999</v>
      </c>
      <c r="I650" s="256"/>
      <c r="J650" s="252"/>
      <c r="K650" s="252"/>
      <c r="L650" s="257"/>
      <c r="M650" s="258"/>
      <c r="N650" s="259"/>
      <c r="O650" s="259"/>
      <c r="P650" s="259"/>
      <c r="Q650" s="259"/>
      <c r="R650" s="259"/>
      <c r="S650" s="259"/>
      <c r="T650" s="260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61" t="s">
        <v>174</v>
      </c>
      <c r="AU650" s="261" t="s">
        <v>87</v>
      </c>
      <c r="AV650" s="14" t="s">
        <v>87</v>
      </c>
      <c r="AW650" s="14" t="s">
        <v>34</v>
      </c>
      <c r="AX650" s="14" t="s">
        <v>85</v>
      </c>
      <c r="AY650" s="261" t="s">
        <v>165</v>
      </c>
    </row>
    <row r="651" s="12" customFormat="1" ht="22.8" customHeight="1">
      <c r="A651" s="12"/>
      <c r="B651" s="211"/>
      <c r="C651" s="212"/>
      <c r="D651" s="213" t="s">
        <v>77</v>
      </c>
      <c r="E651" s="225" t="s">
        <v>697</v>
      </c>
      <c r="F651" s="225" t="s">
        <v>698</v>
      </c>
      <c r="G651" s="212"/>
      <c r="H651" s="212"/>
      <c r="I651" s="215"/>
      <c r="J651" s="226">
        <f>BK651</f>
        <v>0</v>
      </c>
      <c r="K651" s="212"/>
      <c r="L651" s="217"/>
      <c r="M651" s="218"/>
      <c r="N651" s="219"/>
      <c r="O651" s="219"/>
      <c r="P651" s="220">
        <f>SUM(P652:P670)</f>
        <v>0</v>
      </c>
      <c r="Q651" s="219"/>
      <c r="R651" s="220">
        <f>SUM(R652:R670)</f>
        <v>0</v>
      </c>
      <c r="S651" s="219"/>
      <c r="T651" s="221">
        <f>SUM(T652:T670)</f>
        <v>0</v>
      </c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R651" s="222" t="s">
        <v>85</v>
      </c>
      <c r="AT651" s="223" t="s">
        <v>77</v>
      </c>
      <c r="AU651" s="223" t="s">
        <v>85</v>
      </c>
      <c r="AY651" s="222" t="s">
        <v>165</v>
      </c>
      <c r="BK651" s="224">
        <f>SUM(BK652:BK670)</f>
        <v>0</v>
      </c>
    </row>
    <row r="652" s="2" customFormat="1" ht="33" customHeight="1">
      <c r="A652" s="39"/>
      <c r="B652" s="40"/>
      <c r="C652" s="227" t="s">
        <v>773</v>
      </c>
      <c r="D652" s="227" t="s">
        <v>167</v>
      </c>
      <c r="E652" s="228" t="s">
        <v>705</v>
      </c>
      <c r="F652" s="229" t="s">
        <v>706</v>
      </c>
      <c r="G652" s="230" t="s">
        <v>702</v>
      </c>
      <c r="H652" s="231">
        <v>431.30900000000003</v>
      </c>
      <c r="I652" s="232"/>
      <c r="J652" s="233">
        <f>ROUND(I652*H652,2)</f>
        <v>0</v>
      </c>
      <c r="K652" s="229" t="s">
        <v>171</v>
      </c>
      <c r="L652" s="45"/>
      <c r="M652" s="234" t="s">
        <v>1</v>
      </c>
      <c r="N652" s="235" t="s">
        <v>43</v>
      </c>
      <c r="O652" s="92"/>
      <c r="P652" s="236">
        <f>O652*H652</f>
        <v>0</v>
      </c>
      <c r="Q652" s="236">
        <v>0</v>
      </c>
      <c r="R652" s="236">
        <f>Q652*H652</f>
        <v>0</v>
      </c>
      <c r="S652" s="236">
        <v>0</v>
      </c>
      <c r="T652" s="237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38" t="s">
        <v>172</v>
      </c>
      <c r="AT652" s="238" t="s">
        <v>167</v>
      </c>
      <c r="AU652" s="238" t="s">
        <v>87</v>
      </c>
      <c r="AY652" s="18" t="s">
        <v>165</v>
      </c>
      <c r="BE652" s="239">
        <f>IF(N652="základní",J652,0)</f>
        <v>0</v>
      </c>
      <c r="BF652" s="239">
        <f>IF(N652="snížená",J652,0)</f>
        <v>0</v>
      </c>
      <c r="BG652" s="239">
        <f>IF(N652="zákl. přenesená",J652,0)</f>
        <v>0</v>
      </c>
      <c r="BH652" s="239">
        <f>IF(N652="sníž. přenesená",J652,0)</f>
        <v>0</v>
      </c>
      <c r="BI652" s="239">
        <f>IF(N652="nulová",J652,0)</f>
        <v>0</v>
      </c>
      <c r="BJ652" s="18" t="s">
        <v>85</v>
      </c>
      <c r="BK652" s="239">
        <f>ROUND(I652*H652,2)</f>
        <v>0</v>
      </c>
      <c r="BL652" s="18" t="s">
        <v>172</v>
      </c>
      <c r="BM652" s="238" t="s">
        <v>2709</v>
      </c>
    </row>
    <row r="653" s="2" customFormat="1" ht="44.25" customHeight="1">
      <c r="A653" s="39"/>
      <c r="B653" s="40"/>
      <c r="C653" s="227" t="s">
        <v>795</v>
      </c>
      <c r="D653" s="227" t="s">
        <v>167</v>
      </c>
      <c r="E653" s="228" t="s">
        <v>709</v>
      </c>
      <c r="F653" s="229" t="s">
        <v>710</v>
      </c>
      <c r="G653" s="230" t="s">
        <v>702</v>
      </c>
      <c r="H653" s="231">
        <v>6469.6350000000002</v>
      </c>
      <c r="I653" s="232"/>
      <c r="J653" s="233">
        <f>ROUND(I653*H653,2)</f>
        <v>0</v>
      </c>
      <c r="K653" s="229" t="s">
        <v>171</v>
      </c>
      <c r="L653" s="45"/>
      <c r="M653" s="234" t="s">
        <v>1</v>
      </c>
      <c r="N653" s="235" t="s">
        <v>43</v>
      </c>
      <c r="O653" s="92"/>
      <c r="P653" s="236">
        <f>O653*H653</f>
        <v>0</v>
      </c>
      <c r="Q653" s="236">
        <v>0</v>
      </c>
      <c r="R653" s="236">
        <f>Q653*H653</f>
        <v>0</v>
      </c>
      <c r="S653" s="236">
        <v>0</v>
      </c>
      <c r="T653" s="237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38" t="s">
        <v>172</v>
      </c>
      <c r="AT653" s="238" t="s">
        <v>167</v>
      </c>
      <c r="AU653" s="238" t="s">
        <v>87</v>
      </c>
      <c r="AY653" s="18" t="s">
        <v>165</v>
      </c>
      <c r="BE653" s="239">
        <f>IF(N653="základní",J653,0)</f>
        <v>0</v>
      </c>
      <c r="BF653" s="239">
        <f>IF(N653="snížená",J653,0)</f>
        <v>0</v>
      </c>
      <c r="BG653" s="239">
        <f>IF(N653="zákl. přenesená",J653,0)</f>
        <v>0</v>
      </c>
      <c r="BH653" s="239">
        <f>IF(N653="sníž. přenesená",J653,0)</f>
        <v>0</v>
      </c>
      <c r="BI653" s="239">
        <f>IF(N653="nulová",J653,0)</f>
        <v>0</v>
      </c>
      <c r="BJ653" s="18" t="s">
        <v>85</v>
      </c>
      <c r="BK653" s="239">
        <f>ROUND(I653*H653,2)</f>
        <v>0</v>
      </c>
      <c r="BL653" s="18" t="s">
        <v>172</v>
      </c>
      <c r="BM653" s="238" t="s">
        <v>2710</v>
      </c>
    </row>
    <row r="654" s="14" customFormat="1">
      <c r="A654" s="14"/>
      <c r="B654" s="251"/>
      <c r="C654" s="252"/>
      <c r="D654" s="242" t="s">
        <v>174</v>
      </c>
      <c r="E654" s="252"/>
      <c r="F654" s="254" t="s">
        <v>2711</v>
      </c>
      <c r="G654" s="252"/>
      <c r="H654" s="255">
        <v>6469.6350000000002</v>
      </c>
      <c r="I654" s="256"/>
      <c r="J654" s="252"/>
      <c r="K654" s="252"/>
      <c r="L654" s="257"/>
      <c r="M654" s="258"/>
      <c r="N654" s="259"/>
      <c r="O654" s="259"/>
      <c r="P654" s="259"/>
      <c r="Q654" s="259"/>
      <c r="R654" s="259"/>
      <c r="S654" s="259"/>
      <c r="T654" s="260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61" t="s">
        <v>174</v>
      </c>
      <c r="AU654" s="261" t="s">
        <v>87</v>
      </c>
      <c r="AV654" s="14" t="s">
        <v>87</v>
      </c>
      <c r="AW654" s="14" t="s">
        <v>4</v>
      </c>
      <c r="AX654" s="14" t="s">
        <v>85</v>
      </c>
      <c r="AY654" s="261" t="s">
        <v>165</v>
      </c>
    </row>
    <row r="655" s="2" customFormat="1" ht="44.25" customHeight="1">
      <c r="A655" s="39"/>
      <c r="B655" s="40"/>
      <c r="C655" s="227" t="s">
        <v>799</v>
      </c>
      <c r="D655" s="227" t="s">
        <v>167</v>
      </c>
      <c r="E655" s="228" t="s">
        <v>714</v>
      </c>
      <c r="F655" s="229" t="s">
        <v>715</v>
      </c>
      <c r="G655" s="230" t="s">
        <v>702</v>
      </c>
      <c r="H655" s="231">
        <v>115.946</v>
      </c>
      <c r="I655" s="232"/>
      <c r="J655" s="233">
        <f>ROUND(I655*H655,2)</f>
        <v>0</v>
      </c>
      <c r="K655" s="229" t="s">
        <v>171</v>
      </c>
      <c r="L655" s="45"/>
      <c r="M655" s="234" t="s">
        <v>1</v>
      </c>
      <c r="N655" s="235" t="s">
        <v>43</v>
      </c>
      <c r="O655" s="92"/>
      <c r="P655" s="236">
        <f>O655*H655</f>
        <v>0</v>
      </c>
      <c r="Q655" s="236">
        <v>0</v>
      </c>
      <c r="R655" s="236">
        <f>Q655*H655</f>
        <v>0</v>
      </c>
      <c r="S655" s="236">
        <v>0</v>
      </c>
      <c r="T655" s="237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38" t="s">
        <v>172</v>
      </c>
      <c r="AT655" s="238" t="s">
        <v>167</v>
      </c>
      <c r="AU655" s="238" t="s">
        <v>87</v>
      </c>
      <c r="AY655" s="18" t="s">
        <v>165</v>
      </c>
      <c r="BE655" s="239">
        <f>IF(N655="základní",J655,0)</f>
        <v>0</v>
      </c>
      <c r="BF655" s="239">
        <f>IF(N655="snížená",J655,0)</f>
        <v>0</v>
      </c>
      <c r="BG655" s="239">
        <f>IF(N655="zákl. přenesená",J655,0)</f>
        <v>0</v>
      </c>
      <c r="BH655" s="239">
        <f>IF(N655="sníž. přenesená",J655,0)</f>
        <v>0</v>
      </c>
      <c r="BI655" s="239">
        <f>IF(N655="nulová",J655,0)</f>
        <v>0</v>
      </c>
      <c r="BJ655" s="18" t="s">
        <v>85</v>
      </c>
      <c r="BK655" s="239">
        <f>ROUND(I655*H655,2)</f>
        <v>0</v>
      </c>
      <c r="BL655" s="18" t="s">
        <v>172</v>
      </c>
      <c r="BM655" s="238" t="s">
        <v>2712</v>
      </c>
    </row>
    <row r="656" s="13" customFormat="1">
      <c r="A656" s="13"/>
      <c r="B656" s="240"/>
      <c r="C656" s="241"/>
      <c r="D656" s="242" t="s">
        <v>174</v>
      </c>
      <c r="E656" s="243" t="s">
        <v>1</v>
      </c>
      <c r="F656" s="244" t="s">
        <v>2713</v>
      </c>
      <c r="G656" s="241"/>
      <c r="H656" s="243" t="s">
        <v>1</v>
      </c>
      <c r="I656" s="245"/>
      <c r="J656" s="241"/>
      <c r="K656" s="241"/>
      <c r="L656" s="246"/>
      <c r="M656" s="247"/>
      <c r="N656" s="248"/>
      <c r="O656" s="248"/>
      <c r="P656" s="248"/>
      <c r="Q656" s="248"/>
      <c r="R656" s="248"/>
      <c r="S656" s="248"/>
      <c r="T656" s="249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50" t="s">
        <v>174</v>
      </c>
      <c r="AU656" s="250" t="s">
        <v>87</v>
      </c>
      <c r="AV656" s="13" t="s">
        <v>85</v>
      </c>
      <c r="AW656" s="13" t="s">
        <v>34</v>
      </c>
      <c r="AX656" s="13" t="s">
        <v>78</v>
      </c>
      <c r="AY656" s="250" t="s">
        <v>165</v>
      </c>
    </row>
    <row r="657" s="14" customFormat="1">
      <c r="A657" s="14"/>
      <c r="B657" s="251"/>
      <c r="C657" s="252"/>
      <c r="D657" s="242" t="s">
        <v>174</v>
      </c>
      <c r="E657" s="253" t="s">
        <v>1</v>
      </c>
      <c r="F657" s="254" t="s">
        <v>2714</v>
      </c>
      <c r="G657" s="252"/>
      <c r="H657" s="255">
        <v>111.68899999999999</v>
      </c>
      <c r="I657" s="256"/>
      <c r="J657" s="252"/>
      <c r="K657" s="252"/>
      <c r="L657" s="257"/>
      <c r="M657" s="258"/>
      <c r="N657" s="259"/>
      <c r="O657" s="259"/>
      <c r="P657" s="259"/>
      <c r="Q657" s="259"/>
      <c r="R657" s="259"/>
      <c r="S657" s="259"/>
      <c r="T657" s="260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61" t="s">
        <v>174</v>
      </c>
      <c r="AU657" s="261" t="s">
        <v>87</v>
      </c>
      <c r="AV657" s="14" t="s">
        <v>87</v>
      </c>
      <c r="AW657" s="14" t="s">
        <v>34</v>
      </c>
      <c r="AX657" s="14" t="s">
        <v>78</v>
      </c>
      <c r="AY657" s="261" t="s">
        <v>165</v>
      </c>
    </row>
    <row r="658" s="13" customFormat="1">
      <c r="A658" s="13"/>
      <c r="B658" s="240"/>
      <c r="C658" s="241"/>
      <c r="D658" s="242" t="s">
        <v>174</v>
      </c>
      <c r="E658" s="243" t="s">
        <v>1</v>
      </c>
      <c r="F658" s="244" t="s">
        <v>2715</v>
      </c>
      <c r="G658" s="241"/>
      <c r="H658" s="243" t="s">
        <v>1</v>
      </c>
      <c r="I658" s="245"/>
      <c r="J658" s="241"/>
      <c r="K658" s="241"/>
      <c r="L658" s="246"/>
      <c r="M658" s="247"/>
      <c r="N658" s="248"/>
      <c r="O658" s="248"/>
      <c r="P658" s="248"/>
      <c r="Q658" s="248"/>
      <c r="R658" s="248"/>
      <c r="S658" s="248"/>
      <c r="T658" s="249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50" t="s">
        <v>174</v>
      </c>
      <c r="AU658" s="250" t="s">
        <v>87</v>
      </c>
      <c r="AV658" s="13" t="s">
        <v>85</v>
      </c>
      <c r="AW658" s="13" t="s">
        <v>34</v>
      </c>
      <c r="AX658" s="13" t="s">
        <v>78</v>
      </c>
      <c r="AY658" s="250" t="s">
        <v>165</v>
      </c>
    </row>
    <row r="659" s="14" customFormat="1">
      <c r="A659" s="14"/>
      <c r="B659" s="251"/>
      <c r="C659" s="252"/>
      <c r="D659" s="242" t="s">
        <v>174</v>
      </c>
      <c r="E659" s="253" t="s">
        <v>1</v>
      </c>
      <c r="F659" s="254" t="s">
        <v>2716</v>
      </c>
      <c r="G659" s="252"/>
      <c r="H659" s="255">
        <v>2.0369999999999999</v>
      </c>
      <c r="I659" s="256"/>
      <c r="J659" s="252"/>
      <c r="K659" s="252"/>
      <c r="L659" s="257"/>
      <c r="M659" s="258"/>
      <c r="N659" s="259"/>
      <c r="O659" s="259"/>
      <c r="P659" s="259"/>
      <c r="Q659" s="259"/>
      <c r="R659" s="259"/>
      <c r="S659" s="259"/>
      <c r="T659" s="260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61" t="s">
        <v>174</v>
      </c>
      <c r="AU659" s="261" t="s">
        <v>87</v>
      </c>
      <c r="AV659" s="14" t="s">
        <v>87</v>
      </c>
      <c r="AW659" s="14" t="s">
        <v>34</v>
      </c>
      <c r="AX659" s="14" t="s">
        <v>78</v>
      </c>
      <c r="AY659" s="261" t="s">
        <v>165</v>
      </c>
    </row>
    <row r="660" s="13" customFormat="1">
      <c r="A660" s="13"/>
      <c r="B660" s="240"/>
      <c r="C660" s="241"/>
      <c r="D660" s="242" t="s">
        <v>174</v>
      </c>
      <c r="E660" s="243" t="s">
        <v>1</v>
      </c>
      <c r="F660" s="244" t="s">
        <v>2717</v>
      </c>
      <c r="G660" s="241"/>
      <c r="H660" s="243" t="s">
        <v>1</v>
      </c>
      <c r="I660" s="245"/>
      <c r="J660" s="241"/>
      <c r="K660" s="241"/>
      <c r="L660" s="246"/>
      <c r="M660" s="247"/>
      <c r="N660" s="248"/>
      <c r="O660" s="248"/>
      <c r="P660" s="248"/>
      <c r="Q660" s="248"/>
      <c r="R660" s="248"/>
      <c r="S660" s="248"/>
      <c r="T660" s="249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50" t="s">
        <v>174</v>
      </c>
      <c r="AU660" s="250" t="s">
        <v>87</v>
      </c>
      <c r="AV660" s="13" t="s">
        <v>85</v>
      </c>
      <c r="AW660" s="13" t="s">
        <v>34</v>
      </c>
      <c r="AX660" s="13" t="s">
        <v>78</v>
      </c>
      <c r="AY660" s="250" t="s">
        <v>165</v>
      </c>
    </row>
    <row r="661" s="14" customFormat="1">
      <c r="A661" s="14"/>
      <c r="B661" s="251"/>
      <c r="C661" s="252"/>
      <c r="D661" s="242" t="s">
        <v>174</v>
      </c>
      <c r="E661" s="253" t="s">
        <v>1</v>
      </c>
      <c r="F661" s="254" t="s">
        <v>2718</v>
      </c>
      <c r="G661" s="252"/>
      <c r="H661" s="255">
        <v>2.2200000000000002</v>
      </c>
      <c r="I661" s="256"/>
      <c r="J661" s="252"/>
      <c r="K661" s="252"/>
      <c r="L661" s="257"/>
      <c r="M661" s="258"/>
      <c r="N661" s="259"/>
      <c r="O661" s="259"/>
      <c r="P661" s="259"/>
      <c r="Q661" s="259"/>
      <c r="R661" s="259"/>
      <c r="S661" s="259"/>
      <c r="T661" s="260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61" t="s">
        <v>174</v>
      </c>
      <c r="AU661" s="261" t="s">
        <v>87</v>
      </c>
      <c r="AV661" s="14" t="s">
        <v>87</v>
      </c>
      <c r="AW661" s="14" t="s">
        <v>34</v>
      </c>
      <c r="AX661" s="14" t="s">
        <v>78</v>
      </c>
      <c r="AY661" s="261" t="s">
        <v>165</v>
      </c>
    </row>
    <row r="662" s="15" customFormat="1">
      <c r="A662" s="15"/>
      <c r="B662" s="262"/>
      <c r="C662" s="263"/>
      <c r="D662" s="242" t="s">
        <v>174</v>
      </c>
      <c r="E662" s="264" t="s">
        <v>1</v>
      </c>
      <c r="F662" s="265" t="s">
        <v>189</v>
      </c>
      <c r="G662" s="263"/>
      <c r="H662" s="266">
        <v>115.946</v>
      </c>
      <c r="I662" s="267"/>
      <c r="J662" s="263"/>
      <c r="K662" s="263"/>
      <c r="L662" s="268"/>
      <c r="M662" s="269"/>
      <c r="N662" s="270"/>
      <c r="O662" s="270"/>
      <c r="P662" s="270"/>
      <c r="Q662" s="270"/>
      <c r="R662" s="270"/>
      <c r="S662" s="270"/>
      <c r="T662" s="271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72" t="s">
        <v>174</v>
      </c>
      <c r="AU662" s="272" t="s">
        <v>87</v>
      </c>
      <c r="AV662" s="15" t="s">
        <v>172</v>
      </c>
      <c r="AW662" s="15" t="s">
        <v>34</v>
      </c>
      <c r="AX662" s="15" t="s">
        <v>85</v>
      </c>
      <c r="AY662" s="272" t="s">
        <v>165</v>
      </c>
    </row>
    <row r="663" s="2" customFormat="1" ht="44.25" customHeight="1">
      <c r="A663" s="39"/>
      <c r="B663" s="40"/>
      <c r="C663" s="227" t="s">
        <v>804</v>
      </c>
      <c r="D663" s="227" t="s">
        <v>167</v>
      </c>
      <c r="E663" s="228" t="s">
        <v>2719</v>
      </c>
      <c r="F663" s="229" t="s">
        <v>2720</v>
      </c>
      <c r="G663" s="230" t="s">
        <v>702</v>
      </c>
      <c r="H663" s="231">
        <v>75.756</v>
      </c>
      <c r="I663" s="232"/>
      <c r="J663" s="233">
        <f>ROUND(I663*H663,2)</f>
        <v>0</v>
      </c>
      <c r="K663" s="229" t="s">
        <v>171</v>
      </c>
      <c r="L663" s="45"/>
      <c r="M663" s="234" t="s">
        <v>1</v>
      </c>
      <c r="N663" s="235" t="s">
        <v>43</v>
      </c>
      <c r="O663" s="92"/>
      <c r="P663" s="236">
        <f>O663*H663</f>
        <v>0</v>
      </c>
      <c r="Q663" s="236">
        <v>0</v>
      </c>
      <c r="R663" s="236">
        <f>Q663*H663</f>
        <v>0</v>
      </c>
      <c r="S663" s="236">
        <v>0</v>
      </c>
      <c r="T663" s="237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38" t="s">
        <v>172</v>
      </c>
      <c r="AT663" s="238" t="s">
        <v>167</v>
      </c>
      <c r="AU663" s="238" t="s">
        <v>87</v>
      </c>
      <c r="AY663" s="18" t="s">
        <v>165</v>
      </c>
      <c r="BE663" s="239">
        <f>IF(N663="základní",J663,0)</f>
        <v>0</v>
      </c>
      <c r="BF663" s="239">
        <f>IF(N663="snížená",J663,0)</f>
        <v>0</v>
      </c>
      <c r="BG663" s="239">
        <f>IF(N663="zákl. přenesená",J663,0)</f>
        <v>0</v>
      </c>
      <c r="BH663" s="239">
        <f>IF(N663="sníž. přenesená",J663,0)</f>
        <v>0</v>
      </c>
      <c r="BI663" s="239">
        <f>IF(N663="nulová",J663,0)</f>
        <v>0</v>
      </c>
      <c r="BJ663" s="18" t="s">
        <v>85</v>
      </c>
      <c r="BK663" s="239">
        <f>ROUND(I663*H663,2)</f>
        <v>0</v>
      </c>
      <c r="BL663" s="18" t="s">
        <v>172</v>
      </c>
      <c r="BM663" s="238" t="s">
        <v>2721</v>
      </c>
    </row>
    <row r="664" s="13" customFormat="1">
      <c r="A664" s="13"/>
      <c r="B664" s="240"/>
      <c r="C664" s="241"/>
      <c r="D664" s="242" t="s">
        <v>174</v>
      </c>
      <c r="E664" s="243" t="s">
        <v>1</v>
      </c>
      <c r="F664" s="244" t="s">
        <v>2722</v>
      </c>
      <c r="G664" s="241"/>
      <c r="H664" s="243" t="s">
        <v>1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50" t="s">
        <v>174</v>
      </c>
      <c r="AU664" s="250" t="s">
        <v>87</v>
      </c>
      <c r="AV664" s="13" t="s">
        <v>85</v>
      </c>
      <c r="AW664" s="13" t="s">
        <v>34</v>
      </c>
      <c r="AX664" s="13" t="s">
        <v>78</v>
      </c>
      <c r="AY664" s="250" t="s">
        <v>165</v>
      </c>
    </row>
    <row r="665" s="14" customFormat="1">
      <c r="A665" s="14"/>
      <c r="B665" s="251"/>
      <c r="C665" s="252"/>
      <c r="D665" s="242" t="s">
        <v>174</v>
      </c>
      <c r="E665" s="253" t="s">
        <v>1</v>
      </c>
      <c r="F665" s="254" t="s">
        <v>2723</v>
      </c>
      <c r="G665" s="252"/>
      <c r="H665" s="255">
        <v>75.756</v>
      </c>
      <c r="I665" s="256"/>
      <c r="J665" s="252"/>
      <c r="K665" s="252"/>
      <c r="L665" s="257"/>
      <c r="M665" s="258"/>
      <c r="N665" s="259"/>
      <c r="O665" s="259"/>
      <c r="P665" s="259"/>
      <c r="Q665" s="259"/>
      <c r="R665" s="259"/>
      <c r="S665" s="259"/>
      <c r="T665" s="260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61" t="s">
        <v>174</v>
      </c>
      <c r="AU665" s="261" t="s">
        <v>87</v>
      </c>
      <c r="AV665" s="14" t="s">
        <v>87</v>
      </c>
      <c r="AW665" s="14" t="s">
        <v>34</v>
      </c>
      <c r="AX665" s="14" t="s">
        <v>85</v>
      </c>
      <c r="AY665" s="261" t="s">
        <v>165</v>
      </c>
    </row>
    <row r="666" s="2" customFormat="1" ht="44.25" customHeight="1">
      <c r="A666" s="39"/>
      <c r="B666" s="40"/>
      <c r="C666" s="227" t="s">
        <v>811</v>
      </c>
      <c r="D666" s="227" t="s">
        <v>167</v>
      </c>
      <c r="E666" s="228" t="s">
        <v>726</v>
      </c>
      <c r="F666" s="229" t="s">
        <v>727</v>
      </c>
      <c r="G666" s="230" t="s">
        <v>702</v>
      </c>
      <c r="H666" s="231">
        <v>0.92200000000000004</v>
      </c>
      <c r="I666" s="232"/>
      <c r="J666" s="233">
        <f>ROUND(I666*H666,2)</f>
        <v>0</v>
      </c>
      <c r="K666" s="229" t="s">
        <v>171</v>
      </c>
      <c r="L666" s="45"/>
      <c r="M666" s="234" t="s">
        <v>1</v>
      </c>
      <c r="N666" s="235" t="s">
        <v>43</v>
      </c>
      <c r="O666" s="92"/>
      <c r="P666" s="236">
        <f>O666*H666</f>
        <v>0</v>
      </c>
      <c r="Q666" s="236">
        <v>0</v>
      </c>
      <c r="R666" s="236">
        <f>Q666*H666</f>
        <v>0</v>
      </c>
      <c r="S666" s="236">
        <v>0</v>
      </c>
      <c r="T666" s="237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38" t="s">
        <v>172</v>
      </c>
      <c r="AT666" s="238" t="s">
        <v>167</v>
      </c>
      <c r="AU666" s="238" t="s">
        <v>87</v>
      </c>
      <c r="AY666" s="18" t="s">
        <v>165</v>
      </c>
      <c r="BE666" s="239">
        <f>IF(N666="základní",J666,0)</f>
        <v>0</v>
      </c>
      <c r="BF666" s="239">
        <f>IF(N666="snížená",J666,0)</f>
        <v>0</v>
      </c>
      <c r="BG666" s="239">
        <f>IF(N666="zákl. přenesená",J666,0)</f>
        <v>0</v>
      </c>
      <c r="BH666" s="239">
        <f>IF(N666="sníž. přenesená",J666,0)</f>
        <v>0</v>
      </c>
      <c r="BI666" s="239">
        <f>IF(N666="nulová",J666,0)</f>
        <v>0</v>
      </c>
      <c r="BJ666" s="18" t="s">
        <v>85</v>
      </c>
      <c r="BK666" s="239">
        <f>ROUND(I666*H666,2)</f>
        <v>0</v>
      </c>
      <c r="BL666" s="18" t="s">
        <v>172</v>
      </c>
      <c r="BM666" s="238" t="s">
        <v>2724</v>
      </c>
    </row>
    <row r="667" s="14" customFormat="1">
      <c r="A667" s="14"/>
      <c r="B667" s="251"/>
      <c r="C667" s="252"/>
      <c r="D667" s="242" t="s">
        <v>174</v>
      </c>
      <c r="E667" s="253" t="s">
        <v>1</v>
      </c>
      <c r="F667" s="254" t="s">
        <v>2725</v>
      </c>
      <c r="G667" s="252"/>
      <c r="H667" s="255">
        <v>0.92200000000000004</v>
      </c>
      <c r="I667" s="256"/>
      <c r="J667" s="252"/>
      <c r="K667" s="252"/>
      <c r="L667" s="257"/>
      <c r="M667" s="258"/>
      <c r="N667" s="259"/>
      <c r="O667" s="259"/>
      <c r="P667" s="259"/>
      <c r="Q667" s="259"/>
      <c r="R667" s="259"/>
      <c r="S667" s="259"/>
      <c r="T667" s="260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61" t="s">
        <v>174</v>
      </c>
      <c r="AU667" s="261" t="s">
        <v>87</v>
      </c>
      <c r="AV667" s="14" t="s">
        <v>87</v>
      </c>
      <c r="AW667" s="14" t="s">
        <v>34</v>
      </c>
      <c r="AX667" s="14" t="s">
        <v>85</v>
      </c>
      <c r="AY667" s="261" t="s">
        <v>165</v>
      </c>
    </row>
    <row r="668" s="2" customFormat="1" ht="44.25" customHeight="1">
      <c r="A668" s="39"/>
      <c r="B668" s="40"/>
      <c r="C668" s="227" t="s">
        <v>816</v>
      </c>
      <c r="D668" s="227" t="s">
        <v>167</v>
      </c>
      <c r="E668" s="228" t="s">
        <v>2726</v>
      </c>
      <c r="F668" s="229" t="s">
        <v>2392</v>
      </c>
      <c r="G668" s="230" t="s">
        <v>702</v>
      </c>
      <c r="H668" s="231">
        <v>238.685</v>
      </c>
      <c r="I668" s="232"/>
      <c r="J668" s="233">
        <f>ROUND(I668*H668,2)</f>
        <v>0</v>
      </c>
      <c r="K668" s="229" t="s">
        <v>171</v>
      </c>
      <c r="L668" s="45"/>
      <c r="M668" s="234" t="s">
        <v>1</v>
      </c>
      <c r="N668" s="235" t="s">
        <v>43</v>
      </c>
      <c r="O668" s="92"/>
      <c r="P668" s="236">
        <f>O668*H668</f>
        <v>0</v>
      </c>
      <c r="Q668" s="236">
        <v>0</v>
      </c>
      <c r="R668" s="236">
        <f>Q668*H668</f>
        <v>0</v>
      </c>
      <c r="S668" s="236">
        <v>0</v>
      </c>
      <c r="T668" s="237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8" t="s">
        <v>172</v>
      </c>
      <c r="AT668" s="238" t="s">
        <v>167</v>
      </c>
      <c r="AU668" s="238" t="s">
        <v>87</v>
      </c>
      <c r="AY668" s="18" t="s">
        <v>165</v>
      </c>
      <c r="BE668" s="239">
        <f>IF(N668="základní",J668,0)</f>
        <v>0</v>
      </c>
      <c r="BF668" s="239">
        <f>IF(N668="snížená",J668,0)</f>
        <v>0</v>
      </c>
      <c r="BG668" s="239">
        <f>IF(N668="zákl. přenesená",J668,0)</f>
        <v>0</v>
      </c>
      <c r="BH668" s="239">
        <f>IF(N668="sníž. přenesená",J668,0)</f>
        <v>0</v>
      </c>
      <c r="BI668" s="239">
        <f>IF(N668="nulová",J668,0)</f>
        <v>0</v>
      </c>
      <c r="BJ668" s="18" t="s">
        <v>85</v>
      </c>
      <c r="BK668" s="239">
        <f>ROUND(I668*H668,2)</f>
        <v>0</v>
      </c>
      <c r="BL668" s="18" t="s">
        <v>172</v>
      </c>
      <c r="BM668" s="238" t="s">
        <v>2727</v>
      </c>
    </row>
    <row r="669" s="13" customFormat="1">
      <c r="A669" s="13"/>
      <c r="B669" s="240"/>
      <c r="C669" s="241"/>
      <c r="D669" s="242" t="s">
        <v>174</v>
      </c>
      <c r="E669" s="243" t="s">
        <v>1</v>
      </c>
      <c r="F669" s="244" t="s">
        <v>2728</v>
      </c>
      <c r="G669" s="241"/>
      <c r="H669" s="243" t="s">
        <v>1</v>
      </c>
      <c r="I669" s="245"/>
      <c r="J669" s="241"/>
      <c r="K669" s="241"/>
      <c r="L669" s="246"/>
      <c r="M669" s="247"/>
      <c r="N669" s="248"/>
      <c r="O669" s="248"/>
      <c r="P669" s="248"/>
      <c r="Q669" s="248"/>
      <c r="R669" s="248"/>
      <c r="S669" s="248"/>
      <c r="T669" s="249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50" t="s">
        <v>174</v>
      </c>
      <c r="AU669" s="250" t="s">
        <v>87</v>
      </c>
      <c r="AV669" s="13" t="s">
        <v>85</v>
      </c>
      <c r="AW669" s="13" t="s">
        <v>34</v>
      </c>
      <c r="AX669" s="13" t="s">
        <v>78</v>
      </c>
      <c r="AY669" s="250" t="s">
        <v>165</v>
      </c>
    </row>
    <row r="670" s="14" customFormat="1">
      <c r="A670" s="14"/>
      <c r="B670" s="251"/>
      <c r="C670" s="252"/>
      <c r="D670" s="242" t="s">
        <v>174</v>
      </c>
      <c r="E670" s="253" t="s">
        <v>1</v>
      </c>
      <c r="F670" s="254" t="s">
        <v>2729</v>
      </c>
      <c r="G670" s="252"/>
      <c r="H670" s="255">
        <v>238.685</v>
      </c>
      <c r="I670" s="256"/>
      <c r="J670" s="252"/>
      <c r="K670" s="252"/>
      <c r="L670" s="257"/>
      <c r="M670" s="258"/>
      <c r="N670" s="259"/>
      <c r="O670" s="259"/>
      <c r="P670" s="259"/>
      <c r="Q670" s="259"/>
      <c r="R670" s="259"/>
      <c r="S670" s="259"/>
      <c r="T670" s="260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61" t="s">
        <v>174</v>
      </c>
      <c r="AU670" s="261" t="s">
        <v>87</v>
      </c>
      <c r="AV670" s="14" t="s">
        <v>87</v>
      </c>
      <c r="AW670" s="14" t="s">
        <v>34</v>
      </c>
      <c r="AX670" s="14" t="s">
        <v>85</v>
      </c>
      <c r="AY670" s="261" t="s">
        <v>165</v>
      </c>
    </row>
    <row r="671" s="12" customFormat="1" ht="22.8" customHeight="1">
      <c r="A671" s="12"/>
      <c r="B671" s="211"/>
      <c r="C671" s="212"/>
      <c r="D671" s="213" t="s">
        <v>77</v>
      </c>
      <c r="E671" s="225" t="s">
        <v>742</v>
      </c>
      <c r="F671" s="225" t="s">
        <v>743</v>
      </c>
      <c r="G671" s="212"/>
      <c r="H671" s="212"/>
      <c r="I671" s="215"/>
      <c r="J671" s="226">
        <f>BK671</f>
        <v>0</v>
      </c>
      <c r="K671" s="212"/>
      <c r="L671" s="217"/>
      <c r="M671" s="218"/>
      <c r="N671" s="219"/>
      <c r="O671" s="219"/>
      <c r="P671" s="220">
        <f>SUM(P672:P676)</f>
        <v>0</v>
      </c>
      <c r="Q671" s="219"/>
      <c r="R671" s="220">
        <f>SUM(R672:R676)</f>
        <v>0</v>
      </c>
      <c r="S671" s="219"/>
      <c r="T671" s="221">
        <f>SUM(T672:T676)</f>
        <v>0</v>
      </c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R671" s="222" t="s">
        <v>85</v>
      </c>
      <c r="AT671" s="223" t="s">
        <v>77</v>
      </c>
      <c r="AU671" s="223" t="s">
        <v>85</v>
      </c>
      <c r="AY671" s="222" t="s">
        <v>165</v>
      </c>
      <c r="BK671" s="224">
        <f>SUM(BK672:BK676)</f>
        <v>0</v>
      </c>
    </row>
    <row r="672" s="2" customFormat="1" ht="55.5" customHeight="1">
      <c r="A672" s="39"/>
      <c r="B672" s="40"/>
      <c r="C672" s="227" t="s">
        <v>820</v>
      </c>
      <c r="D672" s="227" t="s">
        <v>167</v>
      </c>
      <c r="E672" s="228" t="s">
        <v>2730</v>
      </c>
      <c r="F672" s="229" t="s">
        <v>2731</v>
      </c>
      <c r="G672" s="230" t="s">
        <v>702</v>
      </c>
      <c r="H672" s="231">
        <v>392.995</v>
      </c>
      <c r="I672" s="232"/>
      <c r="J672" s="233">
        <f>ROUND(I672*H672,2)</f>
        <v>0</v>
      </c>
      <c r="K672" s="229" t="s">
        <v>171</v>
      </c>
      <c r="L672" s="45"/>
      <c r="M672" s="234" t="s">
        <v>1</v>
      </c>
      <c r="N672" s="235" t="s">
        <v>43</v>
      </c>
      <c r="O672" s="92"/>
      <c r="P672" s="236">
        <f>O672*H672</f>
        <v>0</v>
      </c>
      <c r="Q672" s="236">
        <v>0</v>
      </c>
      <c r="R672" s="236">
        <f>Q672*H672</f>
        <v>0</v>
      </c>
      <c r="S672" s="236">
        <v>0</v>
      </c>
      <c r="T672" s="237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38" t="s">
        <v>172</v>
      </c>
      <c r="AT672" s="238" t="s">
        <v>167</v>
      </c>
      <c r="AU672" s="238" t="s">
        <v>87</v>
      </c>
      <c r="AY672" s="18" t="s">
        <v>165</v>
      </c>
      <c r="BE672" s="239">
        <f>IF(N672="základní",J672,0)</f>
        <v>0</v>
      </c>
      <c r="BF672" s="239">
        <f>IF(N672="snížená",J672,0)</f>
        <v>0</v>
      </c>
      <c r="BG672" s="239">
        <f>IF(N672="zákl. přenesená",J672,0)</f>
        <v>0</v>
      </c>
      <c r="BH672" s="239">
        <f>IF(N672="sníž. přenesená",J672,0)</f>
        <v>0</v>
      </c>
      <c r="BI672" s="239">
        <f>IF(N672="nulová",J672,0)</f>
        <v>0</v>
      </c>
      <c r="BJ672" s="18" t="s">
        <v>85</v>
      </c>
      <c r="BK672" s="239">
        <f>ROUND(I672*H672,2)</f>
        <v>0</v>
      </c>
      <c r="BL672" s="18" t="s">
        <v>172</v>
      </c>
      <c r="BM672" s="238" t="s">
        <v>2732</v>
      </c>
    </row>
    <row r="673" s="2" customFormat="1" ht="37.8" customHeight="1">
      <c r="A673" s="39"/>
      <c r="B673" s="40"/>
      <c r="C673" s="227" t="s">
        <v>824</v>
      </c>
      <c r="D673" s="227" t="s">
        <v>167</v>
      </c>
      <c r="E673" s="228" t="s">
        <v>2733</v>
      </c>
      <c r="F673" s="229" t="s">
        <v>2734</v>
      </c>
      <c r="G673" s="230" t="s">
        <v>702</v>
      </c>
      <c r="H673" s="231">
        <v>472.62700000000001</v>
      </c>
      <c r="I673" s="232"/>
      <c r="J673" s="233">
        <f>ROUND(I673*H673,2)</f>
        <v>0</v>
      </c>
      <c r="K673" s="229" t="s">
        <v>171</v>
      </c>
      <c r="L673" s="45"/>
      <c r="M673" s="234" t="s">
        <v>1</v>
      </c>
      <c r="N673" s="235" t="s">
        <v>43</v>
      </c>
      <c r="O673" s="92"/>
      <c r="P673" s="236">
        <f>O673*H673</f>
        <v>0</v>
      </c>
      <c r="Q673" s="236">
        <v>0</v>
      </c>
      <c r="R673" s="236">
        <f>Q673*H673</f>
        <v>0</v>
      </c>
      <c r="S673" s="236">
        <v>0</v>
      </c>
      <c r="T673" s="237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38" t="s">
        <v>172</v>
      </c>
      <c r="AT673" s="238" t="s">
        <v>167</v>
      </c>
      <c r="AU673" s="238" t="s">
        <v>87</v>
      </c>
      <c r="AY673" s="18" t="s">
        <v>165</v>
      </c>
      <c r="BE673" s="239">
        <f>IF(N673="základní",J673,0)</f>
        <v>0</v>
      </c>
      <c r="BF673" s="239">
        <f>IF(N673="snížená",J673,0)</f>
        <v>0</v>
      </c>
      <c r="BG673" s="239">
        <f>IF(N673="zákl. přenesená",J673,0)</f>
        <v>0</v>
      </c>
      <c r="BH673" s="239">
        <f>IF(N673="sníž. přenesená",J673,0)</f>
        <v>0</v>
      </c>
      <c r="BI673" s="239">
        <f>IF(N673="nulová",J673,0)</f>
        <v>0</v>
      </c>
      <c r="BJ673" s="18" t="s">
        <v>85</v>
      </c>
      <c r="BK673" s="239">
        <f>ROUND(I673*H673,2)</f>
        <v>0</v>
      </c>
      <c r="BL673" s="18" t="s">
        <v>172</v>
      </c>
      <c r="BM673" s="238" t="s">
        <v>2735</v>
      </c>
    </row>
    <row r="674" s="14" customFormat="1">
      <c r="A674" s="14"/>
      <c r="B674" s="251"/>
      <c r="C674" s="252"/>
      <c r="D674" s="242" t="s">
        <v>174</v>
      </c>
      <c r="E674" s="253" t="s">
        <v>1</v>
      </c>
      <c r="F674" s="254" t="s">
        <v>2736</v>
      </c>
      <c r="G674" s="252"/>
      <c r="H674" s="255">
        <v>472.62700000000001</v>
      </c>
      <c r="I674" s="256"/>
      <c r="J674" s="252"/>
      <c r="K674" s="252"/>
      <c r="L674" s="257"/>
      <c r="M674" s="258"/>
      <c r="N674" s="259"/>
      <c r="O674" s="259"/>
      <c r="P674" s="259"/>
      <c r="Q674" s="259"/>
      <c r="R674" s="259"/>
      <c r="S674" s="259"/>
      <c r="T674" s="260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61" t="s">
        <v>174</v>
      </c>
      <c r="AU674" s="261" t="s">
        <v>87</v>
      </c>
      <c r="AV674" s="14" t="s">
        <v>87</v>
      </c>
      <c r="AW674" s="14" t="s">
        <v>34</v>
      </c>
      <c r="AX674" s="14" t="s">
        <v>85</v>
      </c>
      <c r="AY674" s="261" t="s">
        <v>165</v>
      </c>
    </row>
    <row r="675" s="2" customFormat="1" ht="62.7" customHeight="1">
      <c r="A675" s="39"/>
      <c r="B675" s="40"/>
      <c r="C675" s="227" t="s">
        <v>829</v>
      </c>
      <c r="D675" s="227" t="s">
        <v>167</v>
      </c>
      <c r="E675" s="228" t="s">
        <v>2737</v>
      </c>
      <c r="F675" s="229" t="s">
        <v>2738</v>
      </c>
      <c r="G675" s="230" t="s">
        <v>702</v>
      </c>
      <c r="H675" s="231">
        <v>945.25400000000002</v>
      </c>
      <c r="I675" s="232"/>
      <c r="J675" s="233">
        <f>ROUND(I675*H675,2)</f>
        <v>0</v>
      </c>
      <c r="K675" s="229" t="s">
        <v>171</v>
      </c>
      <c r="L675" s="45"/>
      <c r="M675" s="234" t="s">
        <v>1</v>
      </c>
      <c r="N675" s="235" t="s">
        <v>43</v>
      </c>
      <c r="O675" s="92"/>
      <c r="P675" s="236">
        <f>O675*H675</f>
        <v>0</v>
      </c>
      <c r="Q675" s="236">
        <v>0</v>
      </c>
      <c r="R675" s="236">
        <f>Q675*H675</f>
        <v>0</v>
      </c>
      <c r="S675" s="236">
        <v>0</v>
      </c>
      <c r="T675" s="237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38" t="s">
        <v>172</v>
      </c>
      <c r="AT675" s="238" t="s">
        <v>167</v>
      </c>
      <c r="AU675" s="238" t="s">
        <v>87</v>
      </c>
      <c r="AY675" s="18" t="s">
        <v>165</v>
      </c>
      <c r="BE675" s="239">
        <f>IF(N675="základní",J675,0)</f>
        <v>0</v>
      </c>
      <c r="BF675" s="239">
        <f>IF(N675="snížená",J675,0)</f>
        <v>0</v>
      </c>
      <c r="BG675" s="239">
        <f>IF(N675="zákl. přenesená",J675,0)</f>
        <v>0</v>
      </c>
      <c r="BH675" s="239">
        <f>IF(N675="sníž. přenesená",J675,0)</f>
        <v>0</v>
      </c>
      <c r="BI675" s="239">
        <f>IF(N675="nulová",J675,0)</f>
        <v>0</v>
      </c>
      <c r="BJ675" s="18" t="s">
        <v>85</v>
      </c>
      <c r="BK675" s="239">
        <f>ROUND(I675*H675,2)</f>
        <v>0</v>
      </c>
      <c r="BL675" s="18" t="s">
        <v>172</v>
      </c>
      <c r="BM675" s="238" t="s">
        <v>2739</v>
      </c>
    </row>
    <row r="676" s="14" customFormat="1">
      <c r="A676" s="14"/>
      <c r="B676" s="251"/>
      <c r="C676" s="252"/>
      <c r="D676" s="242" t="s">
        <v>174</v>
      </c>
      <c r="E676" s="252"/>
      <c r="F676" s="254" t="s">
        <v>2740</v>
      </c>
      <c r="G676" s="252"/>
      <c r="H676" s="255">
        <v>945.25400000000002</v>
      </c>
      <c r="I676" s="256"/>
      <c r="J676" s="252"/>
      <c r="K676" s="252"/>
      <c r="L676" s="257"/>
      <c r="M676" s="258"/>
      <c r="N676" s="259"/>
      <c r="O676" s="259"/>
      <c r="P676" s="259"/>
      <c r="Q676" s="259"/>
      <c r="R676" s="259"/>
      <c r="S676" s="259"/>
      <c r="T676" s="260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61" t="s">
        <v>174</v>
      </c>
      <c r="AU676" s="261" t="s">
        <v>87</v>
      </c>
      <c r="AV676" s="14" t="s">
        <v>87</v>
      </c>
      <c r="AW676" s="14" t="s">
        <v>4</v>
      </c>
      <c r="AX676" s="14" t="s">
        <v>85</v>
      </c>
      <c r="AY676" s="261" t="s">
        <v>165</v>
      </c>
    </row>
    <row r="677" s="12" customFormat="1" ht="25.92" customHeight="1">
      <c r="A677" s="12"/>
      <c r="B677" s="211"/>
      <c r="C677" s="212"/>
      <c r="D677" s="213" t="s">
        <v>77</v>
      </c>
      <c r="E677" s="214" t="s">
        <v>748</v>
      </c>
      <c r="F677" s="214" t="s">
        <v>749</v>
      </c>
      <c r="G677" s="212"/>
      <c r="H677" s="212"/>
      <c r="I677" s="215"/>
      <c r="J677" s="216">
        <f>BK677</f>
        <v>0</v>
      </c>
      <c r="K677" s="212"/>
      <c r="L677" s="217"/>
      <c r="M677" s="218"/>
      <c r="N677" s="219"/>
      <c r="O677" s="219"/>
      <c r="P677" s="220">
        <f>P678+P692+P696+P700+P728+P750</f>
        <v>0</v>
      </c>
      <c r="Q677" s="219"/>
      <c r="R677" s="220">
        <f>R678+R692+R696+R700+R728+R750</f>
        <v>2.7783948474379998</v>
      </c>
      <c r="S677" s="219"/>
      <c r="T677" s="221">
        <f>T678+T692+T696+T700+T728+T750</f>
        <v>2.0667929999999997</v>
      </c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R677" s="222" t="s">
        <v>87</v>
      </c>
      <c r="AT677" s="223" t="s">
        <v>77</v>
      </c>
      <c r="AU677" s="223" t="s">
        <v>78</v>
      </c>
      <c r="AY677" s="222" t="s">
        <v>165</v>
      </c>
      <c r="BK677" s="224">
        <f>BK678+BK692+BK696+BK700+BK728+BK750</f>
        <v>0</v>
      </c>
    </row>
    <row r="678" s="12" customFormat="1" ht="22.8" customHeight="1">
      <c r="A678" s="12"/>
      <c r="B678" s="211"/>
      <c r="C678" s="212"/>
      <c r="D678" s="213" t="s">
        <v>77</v>
      </c>
      <c r="E678" s="225" t="s">
        <v>2741</v>
      </c>
      <c r="F678" s="225" t="s">
        <v>2742</v>
      </c>
      <c r="G678" s="212"/>
      <c r="H678" s="212"/>
      <c r="I678" s="215"/>
      <c r="J678" s="226">
        <f>BK678</f>
        <v>0</v>
      </c>
      <c r="K678" s="212"/>
      <c r="L678" s="217"/>
      <c r="M678" s="218"/>
      <c r="N678" s="219"/>
      <c r="O678" s="219"/>
      <c r="P678" s="220">
        <f>SUM(P679:P691)</f>
        <v>0</v>
      </c>
      <c r="Q678" s="219"/>
      <c r="R678" s="220">
        <f>SUM(R679:R691)</f>
        <v>0.049509000000000004</v>
      </c>
      <c r="S678" s="219"/>
      <c r="T678" s="221">
        <f>SUM(T679:T691)</f>
        <v>0</v>
      </c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R678" s="222" t="s">
        <v>87</v>
      </c>
      <c r="AT678" s="223" t="s">
        <v>77</v>
      </c>
      <c r="AU678" s="223" t="s">
        <v>85</v>
      </c>
      <c r="AY678" s="222" t="s">
        <v>165</v>
      </c>
      <c r="BK678" s="224">
        <f>SUM(BK679:BK691)</f>
        <v>0</v>
      </c>
    </row>
    <row r="679" s="2" customFormat="1" ht="49.05" customHeight="1">
      <c r="A679" s="39"/>
      <c r="B679" s="40"/>
      <c r="C679" s="227" t="s">
        <v>833</v>
      </c>
      <c r="D679" s="227" t="s">
        <v>167</v>
      </c>
      <c r="E679" s="228" t="s">
        <v>2743</v>
      </c>
      <c r="F679" s="229" t="s">
        <v>2744</v>
      </c>
      <c r="G679" s="230" t="s">
        <v>198</v>
      </c>
      <c r="H679" s="231">
        <v>8.2699999999999996</v>
      </c>
      <c r="I679" s="232"/>
      <c r="J679" s="233">
        <f>ROUND(I679*H679,2)</f>
        <v>0</v>
      </c>
      <c r="K679" s="229" t="s">
        <v>171</v>
      </c>
      <c r="L679" s="45"/>
      <c r="M679" s="234" t="s">
        <v>1</v>
      </c>
      <c r="N679" s="235" t="s">
        <v>43</v>
      </c>
      <c r="O679" s="92"/>
      <c r="P679" s="236">
        <f>O679*H679</f>
        <v>0</v>
      </c>
      <c r="Q679" s="236">
        <v>0</v>
      </c>
      <c r="R679" s="236">
        <f>Q679*H679</f>
        <v>0</v>
      </c>
      <c r="S679" s="236">
        <v>0</v>
      </c>
      <c r="T679" s="237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38" t="s">
        <v>284</v>
      </c>
      <c r="AT679" s="238" t="s">
        <v>167</v>
      </c>
      <c r="AU679" s="238" t="s">
        <v>87</v>
      </c>
      <c r="AY679" s="18" t="s">
        <v>165</v>
      </c>
      <c r="BE679" s="239">
        <f>IF(N679="základní",J679,0)</f>
        <v>0</v>
      </c>
      <c r="BF679" s="239">
        <f>IF(N679="snížená",J679,0)</f>
        <v>0</v>
      </c>
      <c r="BG679" s="239">
        <f>IF(N679="zákl. přenesená",J679,0)</f>
        <v>0</v>
      </c>
      <c r="BH679" s="239">
        <f>IF(N679="sníž. přenesená",J679,0)</f>
        <v>0</v>
      </c>
      <c r="BI679" s="239">
        <f>IF(N679="nulová",J679,0)</f>
        <v>0</v>
      </c>
      <c r="BJ679" s="18" t="s">
        <v>85</v>
      </c>
      <c r="BK679" s="239">
        <f>ROUND(I679*H679,2)</f>
        <v>0</v>
      </c>
      <c r="BL679" s="18" t="s">
        <v>284</v>
      </c>
      <c r="BM679" s="238" t="s">
        <v>2745</v>
      </c>
    </row>
    <row r="680" s="13" customFormat="1">
      <c r="A680" s="13"/>
      <c r="B680" s="240"/>
      <c r="C680" s="241"/>
      <c r="D680" s="242" t="s">
        <v>174</v>
      </c>
      <c r="E680" s="243" t="s">
        <v>1</v>
      </c>
      <c r="F680" s="244" t="s">
        <v>2746</v>
      </c>
      <c r="G680" s="241"/>
      <c r="H680" s="243" t="s">
        <v>1</v>
      </c>
      <c r="I680" s="245"/>
      <c r="J680" s="241"/>
      <c r="K680" s="241"/>
      <c r="L680" s="246"/>
      <c r="M680" s="247"/>
      <c r="N680" s="248"/>
      <c r="O680" s="248"/>
      <c r="P680" s="248"/>
      <c r="Q680" s="248"/>
      <c r="R680" s="248"/>
      <c r="S680" s="248"/>
      <c r="T680" s="249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50" t="s">
        <v>174</v>
      </c>
      <c r="AU680" s="250" t="s">
        <v>87</v>
      </c>
      <c r="AV680" s="13" t="s">
        <v>85</v>
      </c>
      <c r="AW680" s="13" t="s">
        <v>34</v>
      </c>
      <c r="AX680" s="13" t="s">
        <v>78</v>
      </c>
      <c r="AY680" s="250" t="s">
        <v>165</v>
      </c>
    </row>
    <row r="681" s="14" customFormat="1">
      <c r="A681" s="14"/>
      <c r="B681" s="251"/>
      <c r="C681" s="252"/>
      <c r="D681" s="242" t="s">
        <v>174</v>
      </c>
      <c r="E681" s="253" t="s">
        <v>1</v>
      </c>
      <c r="F681" s="254" t="s">
        <v>2747</v>
      </c>
      <c r="G681" s="252"/>
      <c r="H681" s="255">
        <v>8.2699999999999996</v>
      </c>
      <c r="I681" s="256"/>
      <c r="J681" s="252"/>
      <c r="K681" s="252"/>
      <c r="L681" s="257"/>
      <c r="M681" s="258"/>
      <c r="N681" s="259"/>
      <c r="O681" s="259"/>
      <c r="P681" s="259"/>
      <c r="Q681" s="259"/>
      <c r="R681" s="259"/>
      <c r="S681" s="259"/>
      <c r="T681" s="260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61" t="s">
        <v>174</v>
      </c>
      <c r="AU681" s="261" t="s">
        <v>87</v>
      </c>
      <c r="AV681" s="14" t="s">
        <v>87</v>
      </c>
      <c r="AW681" s="14" t="s">
        <v>34</v>
      </c>
      <c r="AX681" s="14" t="s">
        <v>85</v>
      </c>
      <c r="AY681" s="261" t="s">
        <v>165</v>
      </c>
    </row>
    <row r="682" s="2" customFormat="1" ht="24.15" customHeight="1">
      <c r="A682" s="39"/>
      <c r="B682" s="40"/>
      <c r="C682" s="273" t="s">
        <v>839</v>
      </c>
      <c r="D682" s="273" t="s">
        <v>225</v>
      </c>
      <c r="E682" s="274" t="s">
        <v>2748</v>
      </c>
      <c r="F682" s="275" t="s">
        <v>2749</v>
      </c>
      <c r="G682" s="276" t="s">
        <v>1462</v>
      </c>
      <c r="H682" s="277">
        <v>17.367000000000001</v>
      </c>
      <c r="I682" s="278"/>
      <c r="J682" s="279">
        <f>ROUND(I682*H682,2)</f>
        <v>0</v>
      </c>
      <c r="K682" s="275" t="s">
        <v>171</v>
      </c>
      <c r="L682" s="280"/>
      <c r="M682" s="281" t="s">
        <v>1</v>
      </c>
      <c r="N682" s="282" t="s">
        <v>43</v>
      </c>
      <c r="O682" s="92"/>
      <c r="P682" s="236">
        <f>O682*H682</f>
        <v>0</v>
      </c>
      <c r="Q682" s="236">
        <v>0.001</v>
      </c>
      <c r="R682" s="236">
        <f>Q682*H682</f>
        <v>0.017367</v>
      </c>
      <c r="S682" s="236">
        <v>0</v>
      </c>
      <c r="T682" s="237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38" t="s">
        <v>444</v>
      </c>
      <c r="AT682" s="238" t="s">
        <v>225</v>
      </c>
      <c r="AU682" s="238" t="s">
        <v>87</v>
      </c>
      <c r="AY682" s="18" t="s">
        <v>165</v>
      </c>
      <c r="BE682" s="239">
        <f>IF(N682="základní",J682,0)</f>
        <v>0</v>
      </c>
      <c r="BF682" s="239">
        <f>IF(N682="snížená",J682,0)</f>
        <v>0</v>
      </c>
      <c r="BG682" s="239">
        <f>IF(N682="zákl. přenesená",J682,0)</f>
        <v>0</v>
      </c>
      <c r="BH682" s="239">
        <f>IF(N682="sníž. přenesená",J682,0)</f>
        <v>0</v>
      </c>
      <c r="BI682" s="239">
        <f>IF(N682="nulová",J682,0)</f>
        <v>0</v>
      </c>
      <c r="BJ682" s="18" t="s">
        <v>85</v>
      </c>
      <c r="BK682" s="239">
        <f>ROUND(I682*H682,2)</f>
        <v>0</v>
      </c>
      <c r="BL682" s="18" t="s">
        <v>284</v>
      </c>
      <c r="BM682" s="238" t="s">
        <v>2750</v>
      </c>
    </row>
    <row r="683" s="2" customFormat="1">
      <c r="A683" s="39"/>
      <c r="B683" s="40"/>
      <c r="C683" s="41"/>
      <c r="D683" s="242" t="s">
        <v>770</v>
      </c>
      <c r="E683" s="41"/>
      <c r="F683" s="294" t="s">
        <v>2751</v>
      </c>
      <c r="G683" s="41"/>
      <c r="H683" s="41"/>
      <c r="I683" s="295"/>
      <c r="J683" s="41"/>
      <c r="K683" s="41"/>
      <c r="L683" s="45"/>
      <c r="M683" s="296"/>
      <c r="N683" s="297"/>
      <c r="O683" s="92"/>
      <c r="P683" s="92"/>
      <c r="Q683" s="92"/>
      <c r="R683" s="92"/>
      <c r="S683" s="92"/>
      <c r="T683" s="93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770</v>
      </c>
      <c r="AU683" s="18" t="s">
        <v>87</v>
      </c>
    </row>
    <row r="684" s="14" customFormat="1">
      <c r="A684" s="14"/>
      <c r="B684" s="251"/>
      <c r="C684" s="252"/>
      <c r="D684" s="242" t="s">
        <v>174</v>
      </c>
      <c r="E684" s="252"/>
      <c r="F684" s="254" t="s">
        <v>2752</v>
      </c>
      <c r="G684" s="252"/>
      <c r="H684" s="255">
        <v>17.367000000000001</v>
      </c>
      <c r="I684" s="256"/>
      <c r="J684" s="252"/>
      <c r="K684" s="252"/>
      <c r="L684" s="257"/>
      <c r="M684" s="258"/>
      <c r="N684" s="259"/>
      <c r="O684" s="259"/>
      <c r="P684" s="259"/>
      <c r="Q684" s="259"/>
      <c r="R684" s="259"/>
      <c r="S684" s="259"/>
      <c r="T684" s="260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61" t="s">
        <v>174</v>
      </c>
      <c r="AU684" s="261" t="s">
        <v>87</v>
      </c>
      <c r="AV684" s="14" t="s">
        <v>87</v>
      </c>
      <c r="AW684" s="14" t="s">
        <v>4</v>
      </c>
      <c r="AX684" s="14" t="s">
        <v>85</v>
      </c>
      <c r="AY684" s="261" t="s">
        <v>165</v>
      </c>
    </row>
    <row r="685" s="2" customFormat="1" ht="49.05" customHeight="1">
      <c r="A685" s="39"/>
      <c r="B685" s="40"/>
      <c r="C685" s="227" t="s">
        <v>844</v>
      </c>
      <c r="D685" s="227" t="s">
        <v>167</v>
      </c>
      <c r="E685" s="228" t="s">
        <v>2753</v>
      </c>
      <c r="F685" s="229" t="s">
        <v>2754</v>
      </c>
      <c r="G685" s="230" t="s">
        <v>198</v>
      </c>
      <c r="H685" s="231">
        <v>14.609999999999999</v>
      </c>
      <c r="I685" s="232"/>
      <c r="J685" s="233">
        <f>ROUND(I685*H685,2)</f>
        <v>0</v>
      </c>
      <c r="K685" s="229" t="s">
        <v>171</v>
      </c>
      <c r="L685" s="45"/>
      <c r="M685" s="234" t="s">
        <v>1</v>
      </c>
      <c r="N685" s="235" t="s">
        <v>43</v>
      </c>
      <c r="O685" s="92"/>
      <c r="P685" s="236">
        <f>O685*H685</f>
        <v>0</v>
      </c>
      <c r="Q685" s="236">
        <v>0</v>
      </c>
      <c r="R685" s="236">
        <f>Q685*H685</f>
        <v>0</v>
      </c>
      <c r="S685" s="236">
        <v>0</v>
      </c>
      <c r="T685" s="237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38" t="s">
        <v>284</v>
      </c>
      <c r="AT685" s="238" t="s">
        <v>167</v>
      </c>
      <c r="AU685" s="238" t="s">
        <v>87</v>
      </c>
      <c r="AY685" s="18" t="s">
        <v>165</v>
      </c>
      <c r="BE685" s="239">
        <f>IF(N685="základní",J685,0)</f>
        <v>0</v>
      </c>
      <c r="BF685" s="239">
        <f>IF(N685="snížená",J685,0)</f>
        <v>0</v>
      </c>
      <c r="BG685" s="239">
        <f>IF(N685="zákl. přenesená",J685,0)</f>
        <v>0</v>
      </c>
      <c r="BH685" s="239">
        <f>IF(N685="sníž. přenesená",J685,0)</f>
        <v>0</v>
      </c>
      <c r="BI685" s="239">
        <f>IF(N685="nulová",J685,0)</f>
        <v>0</v>
      </c>
      <c r="BJ685" s="18" t="s">
        <v>85</v>
      </c>
      <c r="BK685" s="239">
        <f>ROUND(I685*H685,2)</f>
        <v>0</v>
      </c>
      <c r="BL685" s="18" t="s">
        <v>284</v>
      </c>
      <c r="BM685" s="238" t="s">
        <v>2755</v>
      </c>
    </row>
    <row r="686" s="13" customFormat="1">
      <c r="A686" s="13"/>
      <c r="B686" s="240"/>
      <c r="C686" s="241"/>
      <c r="D686" s="242" t="s">
        <v>174</v>
      </c>
      <c r="E686" s="243" t="s">
        <v>1</v>
      </c>
      <c r="F686" s="244" t="s">
        <v>2746</v>
      </c>
      <c r="G686" s="241"/>
      <c r="H686" s="243" t="s">
        <v>1</v>
      </c>
      <c r="I686" s="245"/>
      <c r="J686" s="241"/>
      <c r="K686" s="241"/>
      <c r="L686" s="246"/>
      <c r="M686" s="247"/>
      <c r="N686" s="248"/>
      <c r="O686" s="248"/>
      <c r="P686" s="248"/>
      <c r="Q686" s="248"/>
      <c r="R686" s="248"/>
      <c r="S686" s="248"/>
      <c r="T686" s="249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50" t="s">
        <v>174</v>
      </c>
      <c r="AU686" s="250" t="s">
        <v>87</v>
      </c>
      <c r="AV686" s="13" t="s">
        <v>85</v>
      </c>
      <c r="AW686" s="13" t="s">
        <v>34</v>
      </c>
      <c r="AX686" s="13" t="s">
        <v>78</v>
      </c>
      <c r="AY686" s="250" t="s">
        <v>165</v>
      </c>
    </row>
    <row r="687" s="14" customFormat="1">
      <c r="A687" s="14"/>
      <c r="B687" s="251"/>
      <c r="C687" s="252"/>
      <c r="D687" s="242" t="s">
        <v>174</v>
      </c>
      <c r="E687" s="253" t="s">
        <v>1</v>
      </c>
      <c r="F687" s="254" t="s">
        <v>2756</v>
      </c>
      <c r="G687" s="252"/>
      <c r="H687" s="255">
        <v>14.609999999999999</v>
      </c>
      <c r="I687" s="256"/>
      <c r="J687" s="252"/>
      <c r="K687" s="252"/>
      <c r="L687" s="257"/>
      <c r="M687" s="258"/>
      <c r="N687" s="259"/>
      <c r="O687" s="259"/>
      <c r="P687" s="259"/>
      <c r="Q687" s="259"/>
      <c r="R687" s="259"/>
      <c r="S687" s="259"/>
      <c r="T687" s="260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61" t="s">
        <v>174</v>
      </c>
      <c r="AU687" s="261" t="s">
        <v>87</v>
      </c>
      <c r="AV687" s="14" t="s">
        <v>87</v>
      </c>
      <c r="AW687" s="14" t="s">
        <v>34</v>
      </c>
      <c r="AX687" s="14" t="s">
        <v>85</v>
      </c>
      <c r="AY687" s="261" t="s">
        <v>165</v>
      </c>
    </row>
    <row r="688" s="2" customFormat="1" ht="24.15" customHeight="1">
      <c r="A688" s="39"/>
      <c r="B688" s="40"/>
      <c r="C688" s="273" t="s">
        <v>849</v>
      </c>
      <c r="D688" s="273" t="s">
        <v>225</v>
      </c>
      <c r="E688" s="274" t="s">
        <v>2748</v>
      </c>
      <c r="F688" s="275" t="s">
        <v>2749</v>
      </c>
      <c r="G688" s="276" t="s">
        <v>1462</v>
      </c>
      <c r="H688" s="277">
        <v>32.142000000000003</v>
      </c>
      <c r="I688" s="278"/>
      <c r="J688" s="279">
        <f>ROUND(I688*H688,2)</f>
        <v>0</v>
      </c>
      <c r="K688" s="275" t="s">
        <v>171</v>
      </c>
      <c r="L688" s="280"/>
      <c r="M688" s="281" t="s">
        <v>1</v>
      </c>
      <c r="N688" s="282" t="s">
        <v>43</v>
      </c>
      <c r="O688" s="92"/>
      <c r="P688" s="236">
        <f>O688*H688</f>
        <v>0</v>
      </c>
      <c r="Q688" s="236">
        <v>0.001</v>
      </c>
      <c r="R688" s="236">
        <f>Q688*H688</f>
        <v>0.032142000000000004</v>
      </c>
      <c r="S688" s="236">
        <v>0</v>
      </c>
      <c r="T688" s="237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38" t="s">
        <v>444</v>
      </c>
      <c r="AT688" s="238" t="s">
        <v>225</v>
      </c>
      <c r="AU688" s="238" t="s">
        <v>87</v>
      </c>
      <c r="AY688" s="18" t="s">
        <v>165</v>
      </c>
      <c r="BE688" s="239">
        <f>IF(N688="základní",J688,0)</f>
        <v>0</v>
      </c>
      <c r="BF688" s="239">
        <f>IF(N688="snížená",J688,0)</f>
        <v>0</v>
      </c>
      <c r="BG688" s="239">
        <f>IF(N688="zákl. přenesená",J688,0)</f>
        <v>0</v>
      </c>
      <c r="BH688" s="239">
        <f>IF(N688="sníž. přenesená",J688,0)</f>
        <v>0</v>
      </c>
      <c r="BI688" s="239">
        <f>IF(N688="nulová",J688,0)</f>
        <v>0</v>
      </c>
      <c r="BJ688" s="18" t="s">
        <v>85</v>
      </c>
      <c r="BK688" s="239">
        <f>ROUND(I688*H688,2)</f>
        <v>0</v>
      </c>
      <c r="BL688" s="18" t="s">
        <v>284</v>
      </c>
      <c r="BM688" s="238" t="s">
        <v>2757</v>
      </c>
    </row>
    <row r="689" s="2" customFormat="1">
      <c r="A689" s="39"/>
      <c r="B689" s="40"/>
      <c r="C689" s="41"/>
      <c r="D689" s="242" t="s">
        <v>770</v>
      </c>
      <c r="E689" s="41"/>
      <c r="F689" s="294" t="s">
        <v>2751</v>
      </c>
      <c r="G689" s="41"/>
      <c r="H689" s="41"/>
      <c r="I689" s="295"/>
      <c r="J689" s="41"/>
      <c r="K689" s="41"/>
      <c r="L689" s="45"/>
      <c r="M689" s="296"/>
      <c r="N689" s="297"/>
      <c r="O689" s="92"/>
      <c r="P689" s="92"/>
      <c r="Q689" s="92"/>
      <c r="R689" s="92"/>
      <c r="S689" s="92"/>
      <c r="T689" s="93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770</v>
      </c>
      <c r="AU689" s="18" t="s">
        <v>87</v>
      </c>
    </row>
    <row r="690" s="14" customFormat="1">
      <c r="A690" s="14"/>
      <c r="B690" s="251"/>
      <c r="C690" s="252"/>
      <c r="D690" s="242" t="s">
        <v>174</v>
      </c>
      <c r="E690" s="252"/>
      <c r="F690" s="254" t="s">
        <v>2758</v>
      </c>
      <c r="G690" s="252"/>
      <c r="H690" s="255">
        <v>32.142000000000003</v>
      </c>
      <c r="I690" s="256"/>
      <c r="J690" s="252"/>
      <c r="K690" s="252"/>
      <c r="L690" s="257"/>
      <c r="M690" s="258"/>
      <c r="N690" s="259"/>
      <c r="O690" s="259"/>
      <c r="P690" s="259"/>
      <c r="Q690" s="259"/>
      <c r="R690" s="259"/>
      <c r="S690" s="259"/>
      <c r="T690" s="260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61" t="s">
        <v>174</v>
      </c>
      <c r="AU690" s="261" t="s">
        <v>87</v>
      </c>
      <c r="AV690" s="14" t="s">
        <v>87</v>
      </c>
      <c r="AW690" s="14" t="s">
        <v>4</v>
      </c>
      <c r="AX690" s="14" t="s">
        <v>85</v>
      </c>
      <c r="AY690" s="261" t="s">
        <v>165</v>
      </c>
    </row>
    <row r="691" s="2" customFormat="1" ht="44.25" customHeight="1">
      <c r="A691" s="39"/>
      <c r="B691" s="40"/>
      <c r="C691" s="227" t="s">
        <v>854</v>
      </c>
      <c r="D691" s="227" t="s">
        <v>167</v>
      </c>
      <c r="E691" s="228" t="s">
        <v>2759</v>
      </c>
      <c r="F691" s="229" t="s">
        <v>2760</v>
      </c>
      <c r="G691" s="230" t="s">
        <v>2761</v>
      </c>
      <c r="H691" s="303"/>
      <c r="I691" s="232"/>
      <c r="J691" s="233">
        <f>ROUND(I691*H691,2)</f>
        <v>0</v>
      </c>
      <c r="K691" s="229" t="s">
        <v>171</v>
      </c>
      <c r="L691" s="45"/>
      <c r="M691" s="234" t="s">
        <v>1</v>
      </c>
      <c r="N691" s="235" t="s">
        <v>43</v>
      </c>
      <c r="O691" s="92"/>
      <c r="P691" s="236">
        <f>O691*H691</f>
        <v>0</v>
      </c>
      <c r="Q691" s="236">
        <v>0</v>
      </c>
      <c r="R691" s="236">
        <f>Q691*H691</f>
        <v>0</v>
      </c>
      <c r="S691" s="236">
        <v>0</v>
      </c>
      <c r="T691" s="237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38" t="s">
        <v>284</v>
      </c>
      <c r="AT691" s="238" t="s">
        <v>167</v>
      </c>
      <c r="AU691" s="238" t="s">
        <v>87</v>
      </c>
      <c r="AY691" s="18" t="s">
        <v>165</v>
      </c>
      <c r="BE691" s="239">
        <f>IF(N691="základní",J691,0)</f>
        <v>0</v>
      </c>
      <c r="BF691" s="239">
        <f>IF(N691="snížená",J691,0)</f>
        <v>0</v>
      </c>
      <c r="BG691" s="239">
        <f>IF(N691="zákl. přenesená",J691,0)</f>
        <v>0</v>
      </c>
      <c r="BH691" s="239">
        <f>IF(N691="sníž. přenesená",J691,0)</f>
        <v>0</v>
      </c>
      <c r="BI691" s="239">
        <f>IF(N691="nulová",J691,0)</f>
        <v>0</v>
      </c>
      <c r="BJ691" s="18" t="s">
        <v>85</v>
      </c>
      <c r="BK691" s="239">
        <f>ROUND(I691*H691,2)</f>
        <v>0</v>
      </c>
      <c r="BL691" s="18" t="s">
        <v>284</v>
      </c>
      <c r="BM691" s="238" t="s">
        <v>2762</v>
      </c>
    </row>
    <row r="692" s="12" customFormat="1" ht="22.8" customHeight="1">
      <c r="A692" s="12"/>
      <c r="B692" s="211"/>
      <c r="C692" s="212"/>
      <c r="D692" s="213" t="s">
        <v>77</v>
      </c>
      <c r="E692" s="225" t="s">
        <v>888</v>
      </c>
      <c r="F692" s="225" t="s">
        <v>2763</v>
      </c>
      <c r="G692" s="212"/>
      <c r="H692" s="212"/>
      <c r="I692" s="215"/>
      <c r="J692" s="226">
        <f>BK692</f>
        <v>0</v>
      </c>
      <c r="K692" s="212"/>
      <c r="L692" s="217"/>
      <c r="M692" s="218"/>
      <c r="N692" s="219"/>
      <c r="O692" s="219"/>
      <c r="P692" s="220">
        <f>SUM(P693:P695)</f>
        <v>0</v>
      </c>
      <c r="Q692" s="219"/>
      <c r="R692" s="220">
        <f>SUM(R693:R695)</f>
        <v>0</v>
      </c>
      <c r="S692" s="219"/>
      <c r="T692" s="221">
        <f>SUM(T693:T695)</f>
        <v>0</v>
      </c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R692" s="222" t="s">
        <v>87</v>
      </c>
      <c r="AT692" s="223" t="s">
        <v>77</v>
      </c>
      <c r="AU692" s="223" t="s">
        <v>85</v>
      </c>
      <c r="AY692" s="222" t="s">
        <v>165</v>
      </c>
      <c r="BK692" s="224">
        <f>SUM(BK693:BK695)</f>
        <v>0</v>
      </c>
    </row>
    <row r="693" s="2" customFormat="1" ht="24.15" customHeight="1">
      <c r="A693" s="39"/>
      <c r="B693" s="40"/>
      <c r="C693" s="227" t="s">
        <v>858</v>
      </c>
      <c r="D693" s="227" t="s">
        <v>167</v>
      </c>
      <c r="E693" s="228" t="s">
        <v>2764</v>
      </c>
      <c r="F693" s="229" t="s">
        <v>2765</v>
      </c>
      <c r="G693" s="230" t="s">
        <v>385</v>
      </c>
      <c r="H693" s="231">
        <v>2</v>
      </c>
      <c r="I693" s="232"/>
      <c r="J693" s="233">
        <f>ROUND(I693*H693,2)</f>
        <v>0</v>
      </c>
      <c r="K693" s="229" t="s">
        <v>1</v>
      </c>
      <c r="L693" s="45"/>
      <c r="M693" s="234" t="s">
        <v>1</v>
      </c>
      <c r="N693" s="235" t="s">
        <v>43</v>
      </c>
      <c r="O693" s="92"/>
      <c r="P693" s="236">
        <f>O693*H693</f>
        <v>0</v>
      </c>
      <c r="Q693" s="236">
        <v>0</v>
      </c>
      <c r="R693" s="236">
        <f>Q693*H693</f>
        <v>0</v>
      </c>
      <c r="S693" s="236">
        <v>0</v>
      </c>
      <c r="T693" s="237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38" t="s">
        <v>284</v>
      </c>
      <c r="AT693" s="238" t="s">
        <v>167</v>
      </c>
      <c r="AU693" s="238" t="s">
        <v>87</v>
      </c>
      <c r="AY693" s="18" t="s">
        <v>165</v>
      </c>
      <c r="BE693" s="239">
        <f>IF(N693="základní",J693,0)</f>
        <v>0</v>
      </c>
      <c r="BF693" s="239">
        <f>IF(N693="snížená",J693,0)</f>
        <v>0</v>
      </c>
      <c r="BG693" s="239">
        <f>IF(N693="zákl. přenesená",J693,0)</f>
        <v>0</v>
      </c>
      <c r="BH693" s="239">
        <f>IF(N693="sníž. přenesená",J693,0)</f>
        <v>0</v>
      </c>
      <c r="BI693" s="239">
        <f>IF(N693="nulová",J693,0)</f>
        <v>0</v>
      </c>
      <c r="BJ693" s="18" t="s">
        <v>85</v>
      </c>
      <c r="BK693" s="239">
        <f>ROUND(I693*H693,2)</f>
        <v>0</v>
      </c>
      <c r="BL693" s="18" t="s">
        <v>284</v>
      </c>
      <c r="BM693" s="238" t="s">
        <v>2766</v>
      </c>
    </row>
    <row r="694" s="13" customFormat="1">
      <c r="A694" s="13"/>
      <c r="B694" s="240"/>
      <c r="C694" s="241"/>
      <c r="D694" s="242" t="s">
        <v>174</v>
      </c>
      <c r="E694" s="243" t="s">
        <v>1</v>
      </c>
      <c r="F694" s="244" t="s">
        <v>2767</v>
      </c>
      <c r="G694" s="241"/>
      <c r="H694" s="243" t="s">
        <v>1</v>
      </c>
      <c r="I694" s="245"/>
      <c r="J694" s="241"/>
      <c r="K694" s="241"/>
      <c r="L694" s="246"/>
      <c r="M694" s="247"/>
      <c r="N694" s="248"/>
      <c r="O694" s="248"/>
      <c r="P694" s="248"/>
      <c r="Q694" s="248"/>
      <c r="R694" s="248"/>
      <c r="S694" s="248"/>
      <c r="T694" s="249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50" t="s">
        <v>174</v>
      </c>
      <c r="AU694" s="250" t="s">
        <v>87</v>
      </c>
      <c r="AV694" s="13" t="s">
        <v>85</v>
      </c>
      <c r="AW694" s="13" t="s">
        <v>34</v>
      </c>
      <c r="AX694" s="13" t="s">
        <v>78</v>
      </c>
      <c r="AY694" s="250" t="s">
        <v>165</v>
      </c>
    </row>
    <row r="695" s="14" customFormat="1">
      <c r="A695" s="14"/>
      <c r="B695" s="251"/>
      <c r="C695" s="252"/>
      <c r="D695" s="242" t="s">
        <v>174</v>
      </c>
      <c r="E695" s="253" t="s">
        <v>1</v>
      </c>
      <c r="F695" s="254" t="s">
        <v>87</v>
      </c>
      <c r="G695" s="252"/>
      <c r="H695" s="255">
        <v>2</v>
      </c>
      <c r="I695" s="256"/>
      <c r="J695" s="252"/>
      <c r="K695" s="252"/>
      <c r="L695" s="257"/>
      <c r="M695" s="258"/>
      <c r="N695" s="259"/>
      <c r="O695" s="259"/>
      <c r="P695" s="259"/>
      <c r="Q695" s="259"/>
      <c r="R695" s="259"/>
      <c r="S695" s="259"/>
      <c r="T695" s="260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61" t="s">
        <v>174</v>
      </c>
      <c r="AU695" s="261" t="s">
        <v>87</v>
      </c>
      <c r="AV695" s="14" t="s">
        <v>87</v>
      </c>
      <c r="AW695" s="14" t="s">
        <v>34</v>
      </c>
      <c r="AX695" s="14" t="s">
        <v>85</v>
      </c>
      <c r="AY695" s="261" t="s">
        <v>165</v>
      </c>
    </row>
    <row r="696" s="12" customFormat="1" ht="22.8" customHeight="1">
      <c r="A696" s="12"/>
      <c r="B696" s="211"/>
      <c r="C696" s="212"/>
      <c r="D696" s="213" t="s">
        <v>77</v>
      </c>
      <c r="E696" s="225" t="s">
        <v>2768</v>
      </c>
      <c r="F696" s="225" t="s">
        <v>2769</v>
      </c>
      <c r="G696" s="212"/>
      <c r="H696" s="212"/>
      <c r="I696" s="215"/>
      <c r="J696" s="226">
        <f>BK696</f>
        <v>0</v>
      </c>
      <c r="K696" s="212"/>
      <c r="L696" s="217"/>
      <c r="M696" s="218"/>
      <c r="N696" s="219"/>
      <c r="O696" s="219"/>
      <c r="P696" s="220">
        <f>SUM(P697:P699)</f>
        <v>0</v>
      </c>
      <c r="Q696" s="219"/>
      <c r="R696" s="220">
        <f>SUM(R697:R699)</f>
        <v>0</v>
      </c>
      <c r="S696" s="219"/>
      <c r="T696" s="221">
        <f>SUM(T697:T699)</f>
        <v>0.029999999999999999</v>
      </c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R696" s="222" t="s">
        <v>87</v>
      </c>
      <c r="AT696" s="223" t="s">
        <v>77</v>
      </c>
      <c r="AU696" s="223" t="s">
        <v>85</v>
      </c>
      <c r="AY696" s="222" t="s">
        <v>165</v>
      </c>
      <c r="BK696" s="224">
        <f>SUM(BK697:BK699)</f>
        <v>0</v>
      </c>
    </row>
    <row r="697" s="2" customFormat="1" ht="37.8" customHeight="1">
      <c r="A697" s="39"/>
      <c r="B697" s="40"/>
      <c r="C697" s="227" t="s">
        <v>863</v>
      </c>
      <c r="D697" s="227" t="s">
        <v>167</v>
      </c>
      <c r="E697" s="228" t="s">
        <v>2770</v>
      </c>
      <c r="F697" s="229" t="s">
        <v>2771</v>
      </c>
      <c r="G697" s="230" t="s">
        <v>385</v>
      </c>
      <c r="H697" s="231">
        <v>4</v>
      </c>
      <c r="I697" s="232"/>
      <c r="J697" s="233">
        <f>ROUND(I697*H697,2)</f>
        <v>0</v>
      </c>
      <c r="K697" s="229" t="s">
        <v>171</v>
      </c>
      <c r="L697" s="45"/>
      <c r="M697" s="234" t="s">
        <v>1</v>
      </c>
      <c r="N697" s="235" t="s">
        <v>43</v>
      </c>
      <c r="O697" s="92"/>
      <c r="P697" s="236">
        <f>O697*H697</f>
        <v>0</v>
      </c>
      <c r="Q697" s="236">
        <v>0</v>
      </c>
      <c r="R697" s="236">
        <f>Q697*H697</f>
        <v>0</v>
      </c>
      <c r="S697" s="236">
        <v>0.0074999999999999997</v>
      </c>
      <c r="T697" s="237">
        <f>S697*H697</f>
        <v>0.029999999999999999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38" t="s">
        <v>284</v>
      </c>
      <c r="AT697" s="238" t="s">
        <v>167</v>
      </c>
      <c r="AU697" s="238" t="s">
        <v>87</v>
      </c>
      <c r="AY697" s="18" t="s">
        <v>165</v>
      </c>
      <c r="BE697" s="239">
        <f>IF(N697="základní",J697,0)</f>
        <v>0</v>
      </c>
      <c r="BF697" s="239">
        <f>IF(N697="snížená",J697,0)</f>
        <v>0</v>
      </c>
      <c r="BG697" s="239">
        <f>IF(N697="zákl. přenesená",J697,0)</f>
        <v>0</v>
      </c>
      <c r="BH697" s="239">
        <f>IF(N697="sníž. přenesená",J697,0)</f>
        <v>0</v>
      </c>
      <c r="BI697" s="239">
        <f>IF(N697="nulová",J697,0)</f>
        <v>0</v>
      </c>
      <c r="BJ697" s="18" t="s">
        <v>85</v>
      </c>
      <c r="BK697" s="239">
        <f>ROUND(I697*H697,2)</f>
        <v>0</v>
      </c>
      <c r="BL697" s="18" t="s">
        <v>284</v>
      </c>
      <c r="BM697" s="238" t="s">
        <v>2772</v>
      </c>
    </row>
    <row r="698" s="13" customFormat="1">
      <c r="A698" s="13"/>
      <c r="B698" s="240"/>
      <c r="C698" s="241"/>
      <c r="D698" s="242" t="s">
        <v>174</v>
      </c>
      <c r="E698" s="243" t="s">
        <v>1</v>
      </c>
      <c r="F698" s="244" t="s">
        <v>2773</v>
      </c>
      <c r="G698" s="241"/>
      <c r="H698" s="243" t="s">
        <v>1</v>
      </c>
      <c r="I698" s="245"/>
      <c r="J698" s="241"/>
      <c r="K698" s="241"/>
      <c r="L698" s="246"/>
      <c r="M698" s="247"/>
      <c r="N698" s="248"/>
      <c r="O698" s="248"/>
      <c r="P698" s="248"/>
      <c r="Q698" s="248"/>
      <c r="R698" s="248"/>
      <c r="S698" s="248"/>
      <c r="T698" s="249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50" t="s">
        <v>174</v>
      </c>
      <c r="AU698" s="250" t="s">
        <v>87</v>
      </c>
      <c r="AV698" s="13" t="s">
        <v>85</v>
      </c>
      <c r="AW698" s="13" t="s">
        <v>34</v>
      </c>
      <c r="AX698" s="13" t="s">
        <v>78</v>
      </c>
      <c r="AY698" s="250" t="s">
        <v>165</v>
      </c>
    </row>
    <row r="699" s="14" customFormat="1">
      <c r="A699" s="14"/>
      <c r="B699" s="251"/>
      <c r="C699" s="252"/>
      <c r="D699" s="242" t="s">
        <v>174</v>
      </c>
      <c r="E699" s="253" t="s">
        <v>1</v>
      </c>
      <c r="F699" s="254" t="s">
        <v>172</v>
      </c>
      <c r="G699" s="252"/>
      <c r="H699" s="255">
        <v>4</v>
      </c>
      <c r="I699" s="256"/>
      <c r="J699" s="252"/>
      <c r="K699" s="252"/>
      <c r="L699" s="257"/>
      <c r="M699" s="258"/>
      <c r="N699" s="259"/>
      <c r="O699" s="259"/>
      <c r="P699" s="259"/>
      <c r="Q699" s="259"/>
      <c r="R699" s="259"/>
      <c r="S699" s="259"/>
      <c r="T699" s="260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61" t="s">
        <v>174</v>
      </c>
      <c r="AU699" s="261" t="s">
        <v>87</v>
      </c>
      <c r="AV699" s="14" t="s">
        <v>87</v>
      </c>
      <c r="AW699" s="14" t="s">
        <v>34</v>
      </c>
      <c r="AX699" s="14" t="s">
        <v>85</v>
      </c>
      <c r="AY699" s="261" t="s">
        <v>165</v>
      </c>
    </row>
    <row r="700" s="12" customFormat="1" ht="22.8" customHeight="1">
      <c r="A700" s="12"/>
      <c r="B700" s="211"/>
      <c r="C700" s="212"/>
      <c r="D700" s="213" t="s">
        <v>77</v>
      </c>
      <c r="E700" s="225" t="s">
        <v>2774</v>
      </c>
      <c r="F700" s="225" t="s">
        <v>2775</v>
      </c>
      <c r="G700" s="212"/>
      <c r="H700" s="212"/>
      <c r="I700" s="215"/>
      <c r="J700" s="226">
        <f>BK700</f>
        <v>0</v>
      </c>
      <c r="K700" s="212"/>
      <c r="L700" s="217"/>
      <c r="M700" s="218"/>
      <c r="N700" s="219"/>
      <c r="O700" s="219"/>
      <c r="P700" s="220">
        <f>SUM(P701:P727)</f>
        <v>0</v>
      </c>
      <c r="Q700" s="219"/>
      <c r="R700" s="220">
        <f>SUM(R701:R727)</f>
        <v>2.7260901274379998</v>
      </c>
      <c r="S700" s="219"/>
      <c r="T700" s="221">
        <f>SUM(T701:T727)</f>
        <v>0</v>
      </c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R700" s="222" t="s">
        <v>87</v>
      </c>
      <c r="AT700" s="223" t="s">
        <v>77</v>
      </c>
      <c r="AU700" s="223" t="s">
        <v>85</v>
      </c>
      <c r="AY700" s="222" t="s">
        <v>165</v>
      </c>
      <c r="BK700" s="224">
        <f>SUM(BK701:BK727)</f>
        <v>0</v>
      </c>
    </row>
    <row r="701" s="2" customFormat="1" ht="33" customHeight="1">
      <c r="A701" s="39"/>
      <c r="B701" s="40"/>
      <c r="C701" s="227" t="s">
        <v>867</v>
      </c>
      <c r="D701" s="227" t="s">
        <v>167</v>
      </c>
      <c r="E701" s="228" t="s">
        <v>2776</v>
      </c>
      <c r="F701" s="229" t="s">
        <v>2777</v>
      </c>
      <c r="G701" s="230" t="s">
        <v>198</v>
      </c>
      <c r="H701" s="231">
        <v>133.922</v>
      </c>
      <c r="I701" s="232"/>
      <c r="J701" s="233">
        <f>ROUND(I701*H701,2)</f>
        <v>0</v>
      </c>
      <c r="K701" s="229" t="s">
        <v>171</v>
      </c>
      <c r="L701" s="45"/>
      <c r="M701" s="234" t="s">
        <v>1</v>
      </c>
      <c r="N701" s="235" t="s">
        <v>43</v>
      </c>
      <c r="O701" s="92"/>
      <c r="P701" s="236">
        <f>O701*H701</f>
        <v>0</v>
      </c>
      <c r="Q701" s="236">
        <v>0</v>
      </c>
      <c r="R701" s="236">
        <f>Q701*H701</f>
        <v>0</v>
      </c>
      <c r="S701" s="236">
        <v>0</v>
      </c>
      <c r="T701" s="237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38" t="s">
        <v>284</v>
      </c>
      <c r="AT701" s="238" t="s">
        <v>167</v>
      </c>
      <c r="AU701" s="238" t="s">
        <v>87</v>
      </c>
      <c r="AY701" s="18" t="s">
        <v>165</v>
      </c>
      <c r="BE701" s="239">
        <f>IF(N701="základní",J701,0)</f>
        <v>0</v>
      </c>
      <c r="BF701" s="239">
        <f>IF(N701="snížená",J701,0)</f>
        <v>0</v>
      </c>
      <c r="BG701" s="239">
        <f>IF(N701="zákl. přenesená",J701,0)</f>
        <v>0</v>
      </c>
      <c r="BH701" s="239">
        <f>IF(N701="sníž. přenesená",J701,0)</f>
        <v>0</v>
      </c>
      <c r="BI701" s="239">
        <f>IF(N701="nulová",J701,0)</f>
        <v>0</v>
      </c>
      <c r="BJ701" s="18" t="s">
        <v>85</v>
      </c>
      <c r="BK701" s="239">
        <f>ROUND(I701*H701,2)</f>
        <v>0</v>
      </c>
      <c r="BL701" s="18" t="s">
        <v>284</v>
      </c>
      <c r="BM701" s="238" t="s">
        <v>2778</v>
      </c>
    </row>
    <row r="702" s="13" customFormat="1">
      <c r="A702" s="13"/>
      <c r="B702" s="240"/>
      <c r="C702" s="241"/>
      <c r="D702" s="242" t="s">
        <v>174</v>
      </c>
      <c r="E702" s="243" t="s">
        <v>1</v>
      </c>
      <c r="F702" s="244" t="s">
        <v>2327</v>
      </c>
      <c r="G702" s="241"/>
      <c r="H702" s="243" t="s">
        <v>1</v>
      </c>
      <c r="I702" s="245"/>
      <c r="J702" s="241"/>
      <c r="K702" s="241"/>
      <c r="L702" s="246"/>
      <c r="M702" s="247"/>
      <c r="N702" s="248"/>
      <c r="O702" s="248"/>
      <c r="P702" s="248"/>
      <c r="Q702" s="248"/>
      <c r="R702" s="248"/>
      <c r="S702" s="248"/>
      <c r="T702" s="249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50" t="s">
        <v>174</v>
      </c>
      <c r="AU702" s="250" t="s">
        <v>87</v>
      </c>
      <c r="AV702" s="13" t="s">
        <v>85</v>
      </c>
      <c r="AW702" s="13" t="s">
        <v>34</v>
      </c>
      <c r="AX702" s="13" t="s">
        <v>78</v>
      </c>
      <c r="AY702" s="250" t="s">
        <v>165</v>
      </c>
    </row>
    <row r="703" s="14" customFormat="1">
      <c r="A703" s="14"/>
      <c r="B703" s="251"/>
      <c r="C703" s="252"/>
      <c r="D703" s="242" t="s">
        <v>174</v>
      </c>
      <c r="E703" s="253" t="s">
        <v>1</v>
      </c>
      <c r="F703" s="254" t="s">
        <v>2570</v>
      </c>
      <c r="G703" s="252"/>
      <c r="H703" s="255">
        <v>66.960999999999999</v>
      </c>
      <c r="I703" s="256"/>
      <c r="J703" s="252"/>
      <c r="K703" s="252"/>
      <c r="L703" s="257"/>
      <c r="M703" s="258"/>
      <c r="N703" s="259"/>
      <c r="O703" s="259"/>
      <c r="P703" s="259"/>
      <c r="Q703" s="259"/>
      <c r="R703" s="259"/>
      <c r="S703" s="259"/>
      <c r="T703" s="260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61" t="s">
        <v>174</v>
      </c>
      <c r="AU703" s="261" t="s">
        <v>87</v>
      </c>
      <c r="AV703" s="14" t="s">
        <v>87</v>
      </c>
      <c r="AW703" s="14" t="s">
        <v>34</v>
      </c>
      <c r="AX703" s="14" t="s">
        <v>78</v>
      </c>
      <c r="AY703" s="261" t="s">
        <v>165</v>
      </c>
    </row>
    <row r="704" s="13" customFormat="1">
      <c r="A704" s="13"/>
      <c r="B704" s="240"/>
      <c r="C704" s="241"/>
      <c r="D704" s="242" t="s">
        <v>174</v>
      </c>
      <c r="E704" s="243" t="s">
        <v>1</v>
      </c>
      <c r="F704" s="244" t="s">
        <v>2779</v>
      </c>
      <c r="G704" s="241"/>
      <c r="H704" s="243" t="s">
        <v>1</v>
      </c>
      <c r="I704" s="245"/>
      <c r="J704" s="241"/>
      <c r="K704" s="241"/>
      <c r="L704" s="246"/>
      <c r="M704" s="247"/>
      <c r="N704" s="248"/>
      <c r="O704" s="248"/>
      <c r="P704" s="248"/>
      <c r="Q704" s="248"/>
      <c r="R704" s="248"/>
      <c r="S704" s="248"/>
      <c r="T704" s="249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50" t="s">
        <v>174</v>
      </c>
      <c r="AU704" s="250" t="s">
        <v>87</v>
      </c>
      <c r="AV704" s="13" t="s">
        <v>85</v>
      </c>
      <c r="AW704" s="13" t="s">
        <v>34</v>
      </c>
      <c r="AX704" s="13" t="s">
        <v>78</v>
      </c>
      <c r="AY704" s="250" t="s">
        <v>165</v>
      </c>
    </row>
    <row r="705" s="16" customFormat="1">
      <c r="A705" s="16"/>
      <c r="B705" s="283"/>
      <c r="C705" s="284"/>
      <c r="D705" s="242" t="s">
        <v>174</v>
      </c>
      <c r="E705" s="285" t="s">
        <v>1</v>
      </c>
      <c r="F705" s="286" t="s">
        <v>369</v>
      </c>
      <c r="G705" s="284"/>
      <c r="H705" s="287">
        <v>66.960999999999999</v>
      </c>
      <c r="I705" s="288"/>
      <c r="J705" s="284"/>
      <c r="K705" s="284"/>
      <c r="L705" s="289"/>
      <c r="M705" s="290"/>
      <c r="N705" s="291"/>
      <c r="O705" s="291"/>
      <c r="P705" s="291"/>
      <c r="Q705" s="291"/>
      <c r="R705" s="291"/>
      <c r="S705" s="291"/>
      <c r="T705" s="292"/>
      <c r="U705" s="16"/>
      <c r="V705" s="16"/>
      <c r="W705" s="16"/>
      <c r="X705" s="16"/>
      <c r="Y705" s="16"/>
      <c r="Z705" s="16"/>
      <c r="AA705" s="16"/>
      <c r="AB705" s="16"/>
      <c r="AC705" s="16"/>
      <c r="AD705" s="16"/>
      <c r="AE705" s="16"/>
      <c r="AT705" s="293" t="s">
        <v>174</v>
      </c>
      <c r="AU705" s="293" t="s">
        <v>87</v>
      </c>
      <c r="AV705" s="16" t="s">
        <v>195</v>
      </c>
      <c r="AW705" s="16" t="s">
        <v>34</v>
      </c>
      <c r="AX705" s="16" t="s">
        <v>78</v>
      </c>
      <c r="AY705" s="293" t="s">
        <v>165</v>
      </c>
    </row>
    <row r="706" s="14" customFormat="1">
      <c r="A706" s="14"/>
      <c r="B706" s="251"/>
      <c r="C706" s="252"/>
      <c r="D706" s="242" t="s">
        <v>174</v>
      </c>
      <c r="E706" s="253" t="s">
        <v>1</v>
      </c>
      <c r="F706" s="254" t="s">
        <v>2780</v>
      </c>
      <c r="G706" s="252"/>
      <c r="H706" s="255">
        <v>66.960999999999999</v>
      </c>
      <c r="I706" s="256"/>
      <c r="J706" s="252"/>
      <c r="K706" s="252"/>
      <c r="L706" s="257"/>
      <c r="M706" s="258"/>
      <c r="N706" s="259"/>
      <c r="O706" s="259"/>
      <c r="P706" s="259"/>
      <c r="Q706" s="259"/>
      <c r="R706" s="259"/>
      <c r="S706" s="259"/>
      <c r="T706" s="260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61" t="s">
        <v>174</v>
      </c>
      <c r="AU706" s="261" t="s">
        <v>87</v>
      </c>
      <c r="AV706" s="14" t="s">
        <v>87</v>
      </c>
      <c r="AW706" s="14" t="s">
        <v>34</v>
      </c>
      <c r="AX706" s="14" t="s">
        <v>78</v>
      </c>
      <c r="AY706" s="261" t="s">
        <v>165</v>
      </c>
    </row>
    <row r="707" s="15" customFormat="1">
      <c r="A707" s="15"/>
      <c r="B707" s="262"/>
      <c r="C707" s="263"/>
      <c r="D707" s="242" t="s">
        <v>174</v>
      </c>
      <c r="E707" s="264" t="s">
        <v>1</v>
      </c>
      <c r="F707" s="265" t="s">
        <v>189</v>
      </c>
      <c r="G707" s="263"/>
      <c r="H707" s="266">
        <v>133.922</v>
      </c>
      <c r="I707" s="267"/>
      <c r="J707" s="263"/>
      <c r="K707" s="263"/>
      <c r="L707" s="268"/>
      <c r="M707" s="269"/>
      <c r="N707" s="270"/>
      <c r="O707" s="270"/>
      <c r="P707" s="270"/>
      <c r="Q707" s="270"/>
      <c r="R707" s="270"/>
      <c r="S707" s="270"/>
      <c r="T707" s="271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72" t="s">
        <v>174</v>
      </c>
      <c r="AU707" s="272" t="s">
        <v>87</v>
      </c>
      <c r="AV707" s="15" t="s">
        <v>172</v>
      </c>
      <c r="AW707" s="15" t="s">
        <v>34</v>
      </c>
      <c r="AX707" s="15" t="s">
        <v>85</v>
      </c>
      <c r="AY707" s="272" t="s">
        <v>165</v>
      </c>
    </row>
    <row r="708" s="2" customFormat="1" ht="16.5" customHeight="1">
      <c r="A708" s="39"/>
      <c r="B708" s="40"/>
      <c r="C708" s="273" t="s">
        <v>874</v>
      </c>
      <c r="D708" s="273" t="s">
        <v>225</v>
      </c>
      <c r="E708" s="274" t="s">
        <v>2781</v>
      </c>
      <c r="F708" s="275" t="s">
        <v>2782</v>
      </c>
      <c r="G708" s="276" t="s">
        <v>302</v>
      </c>
      <c r="H708" s="277">
        <v>334.80200000000002</v>
      </c>
      <c r="I708" s="278"/>
      <c r="J708" s="279">
        <f>ROUND(I708*H708,2)</f>
        <v>0</v>
      </c>
      <c r="K708" s="275" t="s">
        <v>171</v>
      </c>
      <c r="L708" s="280"/>
      <c r="M708" s="281" t="s">
        <v>1</v>
      </c>
      <c r="N708" s="282" t="s">
        <v>43</v>
      </c>
      <c r="O708" s="92"/>
      <c r="P708" s="236">
        <f>O708*H708</f>
        <v>0</v>
      </c>
      <c r="Q708" s="236">
        <v>0.00315</v>
      </c>
      <c r="R708" s="236">
        <f>Q708*H708</f>
        <v>1.0546263</v>
      </c>
      <c r="S708" s="236">
        <v>0</v>
      </c>
      <c r="T708" s="237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38" t="s">
        <v>444</v>
      </c>
      <c r="AT708" s="238" t="s">
        <v>225</v>
      </c>
      <c r="AU708" s="238" t="s">
        <v>87</v>
      </c>
      <c r="AY708" s="18" t="s">
        <v>165</v>
      </c>
      <c r="BE708" s="239">
        <f>IF(N708="základní",J708,0)</f>
        <v>0</v>
      </c>
      <c r="BF708" s="239">
        <f>IF(N708="snížená",J708,0)</f>
        <v>0</v>
      </c>
      <c r="BG708" s="239">
        <f>IF(N708="zákl. přenesená",J708,0)</f>
        <v>0</v>
      </c>
      <c r="BH708" s="239">
        <f>IF(N708="sníž. přenesená",J708,0)</f>
        <v>0</v>
      </c>
      <c r="BI708" s="239">
        <f>IF(N708="nulová",J708,0)</f>
        <v>0</v>
      </c>
      <c r="BJ708" s="18" t="s">
        <v>85</v>
      </c>
      <c r="BK708" s="239">
        <f>ROUND(I708*H708,2)</f>
        <v>0</v>
      </c>
      <c r="BL708" s="18" t="s">
        <v>284</v>
      </c>
      <c r="BM708" s="238" t="s">
        <v>2783</v>
      </c>
    </row>
    <row r="709" s="13" customFormat="1">
      <c r="A709" s="13"/>
      <c r="B709" s="240"/>
      <c r="C709" s="241"/>
      <c r="D709" s="242" t="s">
        <v>174</v>
      </c>
      <c r="E709" s="243" t="s">
        <v>1</v>
      </c>
      <c r="F709" s="244" t="s">
        <v>2327</v>
      </c>
      <c r="G709" s="241"/>
      <c r="H709" s="243" t="s">
        <v>1</v>
      </c>
      <c r="I709" s="245"/>
      <c r="J709" s="241"/>
      <c r="K709" s="241"/>
      <c r="L709" s="246"/>
      <c r="M709" s="247"/>
      <c r="N709" s="248"/>
      <c r="O709" s="248"/>
      <c r="P709" s="248"/>
      <c r="Q709" s="248"/>
      <c r="R709" s="248"/>
      <c r="S709" s="248"/>
      <c r="T709" s="249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50" t="s">
        <v>174</v>
      </c>
      <c r="AU709" s="250" t="s">
        <v>87</v>
      </c>
      <c r="AV709" s="13" t="s">
        <v>85</v>
      </c>
      <c r="AW709" s="13" t="s">
        <v>34</v>
      </c>
      <c r="AX709" s="13" t="s">
        <v>78</v>
      </c>
      <c r="AY709" s="250" t="s">
        <v>165</v>
      </c>
    </row>
    <row r="710" s="14" customFormat="1">
      <c r="A710" s="14"/>
      <c r="B710" s="251"/>
      <c r="C710" s="252"/>
      <c r="D710" s="242" t="s">
        <v>174</v>
      </c>
      <c r="E710" s="253" t="s">
        <v>1</v>
      </c>
      <c r="F710" s="254" t="s">
        <v>2784</v>
      </c>
      <c r="G710" s="252"/>
      <c r="H710" s="255">
        <v>167.40100000000001</v>
      </c>
      <c r="I710" s="256"/>
      <c r="J710" s="252"/>
      <c r="K710" s="252"/>
      <c r="L710" s="257"/>
      <c r="M710" s="258"/>
      <c r="N710" s="259"/>
      <c r="O710" s="259"/>
      <c r="P710" s="259"/>
      <c r="Q710" s="259"/>
      <c r="R710" s="259"/>
      <c r="S710" s="259"/>
      <c r="T710" s="260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61" t="s">
        <v>174</v>
      </c>
      <c r="AU710" s="261" t="s">
        <v>87</v>
      </c>
      <c r="AV710" s="14" t="s">
        <v>87</v>
      </c>
      <c r="AW710" s="14" t="s">
        <v>34</v>
      </c>
      <c r="AX710" s="14" t="s">
        <v>78</v>
      </c>
      <c r="AY710" s="261" t="s">
        <v>165</v>
      </c>
    </row>
    <row r="711" s="13" customFormat="1">
      <c r="A711" s="13"/>
      <c r="B711" s="240"/>
      <c r="C711" s="241"/>
      <c r="D711" s="242" t="s">
        <v>174</v>
      </c>
      <c r="E711" s="243" t="s">
        <v>1</v>
      </c>
      <c r="F711" s="244" t="s">
        <v>2779</v>
      </c>
      <c r="G711" s="241"/>
      <c r="H711" s="243" t="s">
        <v>1</v>
      </c>
      <c r="I711" s="245"/>
      <c r="J711" s="241"/>
      <c r="K711" s="241"/>
      <c r="L711" s="246"/>
      <c r="M711" s="247"/>
      <c r="N711" s="248"/>
      <c r="O711" s="248"/>
      <c r="P711" s="248"/>
      <c r="Q711" s="248"/>
      <c r="R711" s="248"/>
      <c r="S711" s="248"/>
      <c r="T711" s="249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50" t="s">
        <v>174</v>
      </c>
      <c r="AU711" s="250" t="s">
        <v>87</v>
      </c>
      <c r="AV711" s="13" t="s">
        <v>85</v>
      </c>
      <c r="AW711" s="13" t="s">
        <v>34</v>
      </c>
      <c r="AX711" s="13" t="s">
        <v>78</v>
      </c>
      <c r="AY711" s="250" t="s">
        <v>165</v>
      </c>
    </row>
    <row r="712" s="16" customFormat="1">
      <c r="A712" s="16"/>
      <c r="B712" s="283"/>
      <c r="C712" s="284"/>
      <c r="D712" s="242" t="s">
        <v>174</v>
      </c>
      <c r="E712" s="285" t="s">
        <v>1</v>
      </c>
      <c r="F712" s="286" t="s">
        <v>369</v>
      </c>
      <c r="G712" s="284"/>
      <c r="H712" s="287">
        <v>167.40100000000001</v>
      </c>
      <c r="I712" s="288"/>
      <c r="J712" s="284"/>
      <c r="K712" s="284"/>
      <c r="L712" s="289"/>
      <c r="M712" s="290"/>
      <c r="N712" s="291"/>
      <c r="O712" s="291"/>
      <c r="P712" s="291"/>
      <c r="Q712" s="291"/>
      <c r="R712" s="291"/>
      <c r="S712" s="291"/>
      <c r="T712" s="292"/>
      <c r="U712" s="16"/>
      <c r="V712" s="16"/>
      <c r="W712" s="16"/>
      <c r="X712" s="16"/>
      <c r="Y712" s="16"/>
      <c r="Z712" s="16"/>
      <c r="AA712" s="16"/>
      <c r="AB712" s="16"/>
      <c r="AC712" s="16"/>
      <c r="AD712" s="16"/>
      <c r="AE712" s="16"/>
      <c r="AT712" s="293" t="s">
        <v>174</v>
      </c>
      <c r="AU712" s="293" t="s">
        <v>87</v>
      </c>
      <c r="AV712" s="16" t="s">
        <v>195</v>
      </c>
      <c r="AW712" s="16" t="s">
        <v>34</v>
      </c>
      <c r="AX712" s="16" t="s">
        <v>78</v>
      </c>
      <c r="AY712" s="293" t="s">
        <v>165</v>
      </c>
    </row>
    <row r="713" s="14" customFormat="1">
      <c r="A713" s="14"/>
      <c r="B713" s="251"/>
      <c r="C713" s="252"/>
      <c r="D713" s="242" t="s">
        <v>174</v>
      </c>
      <c r="E713" s="253" t="s">
        <v>1</v>
      </c>
      <c r="F713" s="254" t="s">
        <v>2785</v>
      </c>
      <c r="G713" s="252"/>
      <c r="H713" s="255">
        <v>167.40100000000001</v>
      </c>
      <c r="I713" s="256"/>
      <c r="J713" s="252"/>
      <c r="K713" s="252"/>
      <c r="L713" s="257"/>
      <c r="M713" s="258"/>
      <c r="N713" s="259"/>
      <c r="O713" s="259"/>
      <c r="P713" s="259"/>
      <c r="Q713" s="259"/>
      <c r="R713" s="259"/>
      <c r="S713" s="259"/>
      <c r="T713" s="260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61" t="s">
        <v>174</v>
      </c>
      <c r="AU713" s="261" t="s">
        <v>87</v>
      </c>
      <c r="AV713" s="14" t="s">
        <v>87</v>
      </c>
      <c r="AW713" s="14" t="s">
        <v>34</v>
      </c>
      <c r="AX713" s="14" t="s">
        <v>78</v>
      </c>
      <c r="AY713" s="261" t="s">
        <v>165</v>
      </c>
    </row>
    <row r="714" s="15" customFormat="1">
      <c r="A714" s="15"/>
      <c r="B714" s="262"/>
      <c r="C714" s="263"/>
      <c r="D714" s="242" t="s">
        <v>174</v>
      </c>
      <c r="E714" s="264" t="s">
        <v>1</v>
      </c>
      <c r="F714" s="265" t="s">
        <v>189</v>
      </c>
      <c r="G714" s="263"/>
      <c r="H714" s="266">
        <v>334.80200000000002</v>
      </c>
      <c r="I714" s="267"/>
      <c r="J714" s="263"/>
      <c r="K714" s="263"/>
      <c r="L714" s="268"/>
      <c r="M714" s="269"/>
      <c r="N714" s="270"/>
      <c r="O714" s="270"/>
      <c r="P714" s="270"/>
      <c r="Q714" s="270"/>
      <c r="R714" s="270"/>
      <c r="S714" s="270"/>
      <c r="T714" s="271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72" t="s">
        <v>174</v>
      </c>
      <c r="AU714" s="272" t="s">
        <v>87</v>
      </c>
      <c r="AV714" s="15" t="s">
        <v>172</v>
      </c>
      <c r="AW714" s="15" t="s">
        <v>34</v>
      </c>
      <c r="AX714" s="15" t="s">
        <v>85</v>
      </c>
      <c r="AY714" s="272" t="s">
        <v>165</v>
      </c>
    </row>
    <row r="715" s="2" customFormat="1" ht="37.8" customHeight="1">
      <c r="A715" s="39"/>
      <c r="B715" s="40"/>
      <c r="C715" s="227" t="s">
        <v>876</v>
      </c>
      <c r="D715" s="227" t="s">
        <v>167</v>
      </c>
      <c r="E715" s="228" t="s">
        <v>2786</v>
      </c>
      <c r="F715" s="229" t="s">
        <v>2787</v>
      </c>
      <c r="G715" s="230" t="s">
        <v>302</v>
      </c>
      <c r="H715" s="231">
        <v>334.80200000000002</v>
      </c>
      <c r="I715" s="232"/>
      <c r="J715" s="233">
        <f>ROUND(I715*H715,2)</f>
        <v>0</v>
      </c>
      <c r="K715" s="229" t="s">
        <v>171</v>
      </c>
      <c r="L715" s="45"/>
      <c r="M715" s="234" t="s">
        <v>1</v>
      </c>
      <c r="N715" s="235" t="s">
        <v>43</v>
      </c>
      <c r="O715" s="92"/>
      <c r="P715" s="236">
        <f>O715*H715</f>
        <v>0</v>
      </c>
      <c r="Q715" s="236">
        <v>0.00089999999999999998</v>
      </c>
      <c r="R715" s="236">
        <f>Q715*H715</f>
        <v>0.30132180000000003</v>
      </c>
      <c r="S715" s="236">
        <v>0</v>
      </c>
      <c r="T715" s="237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38" t="s">
        <v>284</v>
      </c>
      <c r="AT715" s="238" t="s">
        <v>167</v>
      </c>
      <c r="AU715" s="238" t="s">
        <v>87</v>
      </c>
      <c r="AY715" s="18" t="s">
        <v>165</v>
      </c>
      <c r="BE715" s="239">
        <f>IF(N715="základní",J715,0)</f>
        <v>0</v>
      </c>
      <c r="BF715" s="239">
        <f>IF(N715="snížená",J715,0)</f>
        <v>0</v>
      </c>
      <c r="BG715" s="239">
        <f>IF(N715="zákl. přenesená",J715,0)</f>
        <v>0</v>
      </c>
      <c r="BH715" s="239">
        <f>IF(N715="sníž. přenesená",J715,0)</f>
        <v>0</v>
      </c>
      <c r="BI715" s="239">
        <f>IF(N715="nulová",J715,0)</f>
        <v>0</v>
      </c>
      <c r="BJ715" s="18" t="s">
        <v>85</v>
      </c>
      <c r="BK715" s="239">
        <f>ROUND(I715*H715,2)</f>
        <v>0</v>
      </c>
      <c r="BL715" s="18" t="s">
        <v>284</v>
      </c>
      <c r="BM715" s="238" t="s">
        <v>2788</v>
      </c>
    </row>
    <row r="716" s="13" customFormat="1">
      <c r="A716" s="13"/>
      <c r="B716" s="240"/>
      <c r="C716" s="241"/>
      <c r="D716" s="242" t="s">
        <v>174</v>
      </c>
      <c r="E716" s="243" t="s">
        <v>1</v>
      </c>
      <c r="F716" s="244" t="s">
        <v>2327</v>
      </c>
      <c r="G716" s="241"/>
      <c r="H716" s="243" t="s">
        <v>1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50" t="s">
        <v>174</v>
      </c>
      <c r="AU716" s="250" t="s">
        <v>87</v>
      </c>
      <c r="AV716" s="13" t="s">
        <v>85</v>
      </c>
      <c r="AW716" s="13" t="s">
        <v>34</v>
      </c>
      <c r="AX716" s="13" t="s">
        <v>78</v>
      </c>
      <c r="AY716" s="250" t="s">
        <v>165</v>
      </c>
    </row>
    <row r="717" s="14" customFormat="1">
      <c r="A717" s="14"/>
      <c r="B717" s="251"/>
      <c r="C717" s="252"/>
      <c r="D717" s="242" t="s">
        <v>174</v>
      </c>
      <c r="E717" s="253" t="s">
        <v>1</v>
      </c>
      <c r="F717" s="254" t="s">
        <v>2784</v>
      </c>
      <c r="G717" s="252"/>
      <c r="H717" s="255">
        <v>167.40100000000001</v>
      </c>
      <c r="I717" s="256"/>
      <c r="J717" s="252"/>
      <c r="K717" s="252"/>
      <c r="L717" s="257"/>
      <c r="M717" s="258"/>
      <c r="N717" s="259"/>
      <c r="O717" s="259"/>
      <c r="P717" s="259"/>
      <c r="Q717" s="259"/>
      <c r="R717" s="259"/>
      <c r="S717" s="259"/>
      <c r="T717" s="260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61" t="s">
        <v>174</v>
      </c>
      <c r="AU717" s="261" t="s">
        <v>87</v>
      </c>
      <c r="AV717" s="14" t="s">
        <v>87</v>
      </c>
      <c r="AW717" s="14" t="s">
        <v>34</v>
      </c>
      <c r="AX717" s="14" t="s">
        <v>78</v>
      </c>
      <c r="AY717" s="261" t="s">
        <v>165</v>
      </c>
    </row>
    <row r="718" s="13" customFormat="1">
      <c r="A718" s="13"/>
      <c r="B718" s="240"/>
      <c r="C718" s="241"/>
      <c r="D718" s="242" t="s">
        <v>174</v>
      </c>
      <c r="E718" s="243" t="s">
        <v>1</v>
      </c>
      <c r="F718" s="244" t="s">
        <v>2779</v>
      </c>
      <c r="G718" s="241"/>
      <c r="H718" s="243" t="s">
        <v>1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50" t="s">
        <v>174</v>
      </c>
      <c r="AU718" s="250" t="s">
        <v>87</v>
      </c>
      <c r="AV718" s="13" t="s">
        <v>85</v>
      </c>
      <c r="AW718" s="13" t="s">
        <v>34</v>
      </c>
      <c r="AX718" s="13" t="s">
        <v>78</v>
      </c>
      <c r="AY718" s="250" t="s">
        <v>165</v>
      </c>
    </row>
    <row r="719" s="16" customFormat="1">
      <c r="A719" s="16"/>
      <c r="B719" s="283"/>
      <c r="C719" s="284"/>
      <c r="D719" s="242" t="s">
        <v>174</v>
      </c>
      <c r="E719" s="285" t="s">
        <v>1</v>
      </c>
      <c r="F719" s="286" t="s">
        <v>369</v>
      </c>
      <c r="G719" s="284"/>
      <c r="H719" s="287">
        <v>167.40100000000001</v>
      </c>
      <c r="I719" s="288"/>
      <c r="J719" s="284"/>
      <c r="K719" s="284"/>
      <c r="L719" s="289"/>
      <c r="M719" s="290"/>
      <c r="N719" s="291"/>
      <c r="O719" s="291"/>
      <c r="P719" s="291"/>
      <c r="Q719" s="291"/>
      <c r="R719" s="291"/>
      <c r="S719" s="291"/>
      <c r="T719" s="292"/>
      <c r="U719" s="16"/>
      <c r="V719" s="16"/>
      <c r="W719" s="16"/>
      <c r="X719" s="16"/>
      <c r="Y719" s="16"/>
      <c r="Z719" s="16"/>
      <c r="AA719" s="16"/>
      <c r="AB719" s="16"/>
      <c r="AC719" s="16"/>
      <c r="AD719" s="16"/>
      <c r="AE719" s="16"/>
      <c r="AT719" s="293" t="s">
        <v>174</v>
      </c>
      <c r="AU719" s="293" t="s">
        <v>87</v>
      </c>
      <c r="AV719" s="16" t="s">
        <v>195</v>
      </c>
      <c r="AW719" s="16" t="s">
        <v>34</v>
      </c>
      <c r="AX719" s="16" t="s">
        <v>78</v>
      </c>
      <c r="AY719" s="293" t="s">
        <v>165</v>
      </c>
    </row>
    <row r="720" s="14" customFormat="1">
      <c r="A720" s="14"/>
      <c r="B720" s="251"/>
      <c r="C720" s="252"/>
      <c r="D720" s="242" t="s">
        <v>174</v>
      </c>
      <c r="E720" s="253" t="s">
        <v>1</v>
      </c>
      <c r="F720" s="254" t="s">
        <v>2785</v>
      </c>
      <c r="G720" s="252"/>
      <c r="H720" s="255">
        <v>167.40100000000001</v>
      </c>
      <c r="I720" s="256"/>
      <c r="J720" s="252"/>
      <c r="K720" s="252"/>
      <c r="L720" s="257"/>
      <c r="M720" s="258"/>
      <c r="N720" s="259"/>
      <c r="O720" s="259"/>
      <c r="P720" s="259"/>
      <c r="Q720" s="259"/>
      <c r="R720" s="259"/>
      <c r="S720" s="259"/>
      <c r="T720" s="260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61" t="s">
        <v>174</v>
      </c>
      <c r="AU720" s="261" t="s">
        <v>87</v>
      </c>
      <c r="AV720" s="14" t="s">
        <v>87</v>
      </c>
      <c r="AW720" s="14" t="s">
        <v>34</v>
      </c>
      <c r="AX720" s="14" t="s">
        <v>78</v>
      </c>
      <c r="AY720" s="261" t="s">
        <v>165</v>
      </c>
    </row>
    <row r="721" s="15" customFormat="1">
      <c r="A721" s="15"/>
      <c r="B721" s="262"/>
      <c r="C721" s="263"/>
      <c r="D721" s="242" t="s">
        <v>174</v>
      </c>
      <c r="E721" s="264" t="s">
        <v>1</v>
      </c>
      <c r="F721" s="265" t="s">
        <v>189</v>
      </c>
      <c r="G721" s="263"/>
      <c r="H721" s="266">
        <v>334.80200000000002</v>
      </c>
      <c r="I721" s="267"/>
      <c r="J721" s="263"/>
      <c r="K721" s="263"/>
      <c r="L721" s="268"/>
      <c r="M721" s="269"/>
      <c r="N721" s="270"/>
      <c r="O721" s="270"/>
      <c r="P721" s="270"/>
      <c r="Q721" s="270"/>
      <c r="R721" s="270"/>
      <c r="S721" s="270"/>
      <c r="T721" s="271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72" t="s">
        <v>174</v>
      </c>
      <c r="AU721" s="272" t="s">
        <v>87</v>
      </c>
      <c r="AV721" s="15" t="s">
        <v>172</v>
      </c>
      <c r="AW721" s="15" t="s">
        <v>34</v>
      </c>
      <c r="AX721" s="15" t="s">
        <v>85</v>
      </c>
      <c r="AY721" s="272" t="s">
        <v>165</v>
      </c>
    </row>
    <row r="722" s="2" customFormat="1" ht="49.05" customHeight="1">
      <c r="A722" s="39"/>
      <c r="B722" s="40"/>
      <c r="C722" s="227" t="s">
        <v>884</v>
      </c>
      <c r="D722" s="227" t="s">
        <v>167</v>
      </c>
      <c r="E722" s="228" t="s">
        <v>2789</v>
      </c>
      <c r="F722" s="229" t="s">
        <v>2790</v>
      </c>
      <c r="G722" s="230" t="s">
        <v>198</v>
      </c>
      <c r="H722" s="231">
        <v>66.960999999999999</v>
      </c>
      <c r="I722" s="232"/>
      <c r="J722" s="233">
        <f>ROUND(I722*H722,2)</f>
        <v>0</v>
      </c>
      <c r="K722" s="229" t="s">
        <v>171</v>
      </c>
      <c r="L722" s="45"/>
      <c r="M722" s="234" t="s">
        <v>1</v>
      </c>
      <c r="N722" s="235" t="s">
        <v>43</v>
      </c>
      <c r="O722" s="92"/>
      <c r="P722" s="236">
        <f>O722*H722</f>
        <v>0</v>
      </c>
      <c r="Q722" s="236">
        <v>0.00021175799999999999</v>
      </c>
      <c r="R722" s="236">
        <f>Q722*H722</f>
        <v>0.014179527437999998</v>
      </c>
      <c r="S722" s="236">
        <v>0</v>
      </c>
      <c r="T722" s="237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38" t="s">
        <v>284</v>
      </c>
      <c r="AT722" s="238" t="s">
        <v>167</v>
      </c>
      <c r="AU722" s="238" t="s">
        <v>87</v>
      </c>
      <c r="AY722" s="18" t="s">
        <v>165</v>
      </c>
      <c r="BE722" s="239">
        <f>IF(N722="základní",J722,0)</f>
        <v>0</v>
      </c>
      <c r="BF722" s="239">
        <f>IF(N722="snížená",J722,0)</f>
        <v>0</v>
      </c>
      <c r="BG722" s="239">
        <f>IF(N722="zákl. přenesená",J722,0)</f>
        <v>0</v>
      </c>
      <c r="BH722" s="239">
        <f>IF(N722="sníž. přenesená",J722,0)</f>
        <v>0</v>
      </c>
      <c r="BI722" s="239">
        <f>IF(N722="nulová",J722,0)</f>
        <v>0</v>
      </c>
      <c r="BJ722" s="18" t="s">
        <v>85</v>
      </c>
      <c r="BK722" s="239">
        <f>ROUND(I722*H722,2)</f>
        <v>0</v>
      </c>
      <c r="BL722" s="18" t="s">
        <v>284</v>
      </c>
      <c r="BM722" s="238" t="s">
        <v>2791</v>
      </c>
    </row>
    <row r="723" s="13" customFormat="1">
      <c r="A723" s="13"/>
      <c r="B723" s="240"/>
      <c r="C723" s="241"/>
      <c r="D723" s="242" t="s">
        <v>174</v>
      </c>
      <c r="E723" s="243" t="s">
        <v>1</v>
      </c>
      <c r="F723" s="244" t="s">
        <v>2327</v>
      </c>
      <c r="G723" s="241"/>
      <c r="H723" s="243" t="s">
        <v>1</v>
      </c>
      <c r="I723" s="245"/>
      <c r="J723" s="241"/>
      <c r="K723" s="241"/>
      <c r="L723" s="246"/>
      <c r="M723" s="247"/>
      <c r="N723" s="248"/>
      <c r="O723" s="248"/>
      <c r="P723" s="248"/>
      <c r="Q723" s="248"/>
      <c r="R723" s="248"/>
      <c r="S723" s="248"/>
      <c r="T723" s="249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50" t="s">
        <v>174</v>
      </c>
      <c r="AU723" s="250" t="s">
        <v>87</v>
      </c>
      <c r="AV723" s="13" t="s">
        <v>85</v>
      </c>
      <c r="AW723" s="13" t="s">
        <v>34</v>
      </c>
      <c r="AX723" s="13" t="s">
        <v>78</v>
      </c>
      <c r="AY723" s="250" t="s">
        <v>165</v>
      </c>
    </row>
    <row r="724" s="14" customFormat="1">
      <c r="A724" s="14"/>
      <c r="B724" s="251"/>
      <c r="C724" s="252"/>
      <c r="D724" s="242" t="s">
        <v>174</v>
      </c>
      <c r="E724" s="253" t="s">
        <v>1</v>
      </c>
      <c r="F724" s="254" t="s">
        <v>2570</v>
      </c>
      <c r="G724" s="252"/>
      <c r="H724" s="255">
        <v>66.960999999999999</v>
      </c>
      <c r="I724" s="256"/>
      <c r="J724" s="252"/>
      <c r="K724" s="252"/>
      <c r="L724" s="257"/>
      <c r="M724" s="258"/>
      <c r="N724" s="259"/>
      <c r="O724" s="259"/>
      <c r="P724" s="259"/>
      <c r="Q724" s="259"/>
      <c r="R724" s="259"/>
      <c r="S724" s="259"/>
      <c r="T724" s="260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61" t="s">
        <v>174</v>
      </c>
      <c r="AU724" s="261" t="s">
        <v>87</v>
      </c>
      <c r="AV724" s="14" t="s">
        <v>87</v>
      </c>
      <c r="AW724" s="14" t="s">
        <v>34</v>
      </c>
      <c r="AX724" s="14" t="s">
        <v>85</v>
      </c>
      <c r="AY724" s="261" t="s">
        <v>165</v>
      </c>
    </row>
    <row r="725" s="2" customFormat="1" ht="16.5" customHeight="1">
      <c r="A725" s="39"/>
      <c r="B725" s="40"/>
      <c r="C725" s="273" t="s">
        <v>890</v>
      </c>
      <c r="D725" s="273" t="s">
        <v>225</v>
      </c>
      <c r="E725" s="274" t="s">
        <v>2792</v>
      </c>
      <c r="F725" s="275" t="s">
        <v>2793</v>
      </c>
      <c r="G725" s="276" t="s">
        <v>198</v>
      </c>
      <c r="H725" s="277">
        <v>72.317999999999998</v>
      </c>
      <c r="I725" s="278"/>
      <c r="J725" s="279">
        <f>ROUND(I725*H725,2)</f>
        <v>0</v>
      </c>
      <c r="K725" s="275" t="s">
        <v>171</v>
      </c>
      <c r="L725" s="280"/>
      <c r="M725" s="281" t="s">
        <v>1</v>
      </c>
      <c r="N725" s="282" t="s">
        <v>43</v>
      </c>
      <c r="O725" s="92"/>
      <c r="P725" s="236">
        <f>O725*H725</f>
        <v>0</v>
      </c>
      <c r="Q725" s="236">
        <v>0.018749999999999999</v>
      </c>
      <c r="R725" s="236">
        <f>Q725*H725</f>
        <v>1.3559625</v>
      </c>
      <c r="S725" s="236">
        <v>0</v>
      </c>
      <c r="T725" s="237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38" t="s">
        <v>444</v>
      </c>
      <c r="AT725" s="238" t="s">
        <v>225</v>
      </c>
      <c r="AU725" s="238" t="s">
        <v>87</v>
      </c>
      <c r="AY725" s="18" t="s">
        <v>165</v>
      </c>
      <c r="BE725" s="239">
        <f>IF(N725="základní",J725,0)</f>
        <v>0</v>
      </c>
      <c r="BF725" s="239">
        <f>IF(N725="snížená",J725,0)</f>
        <v>0</v>
      </c>
      <c r="BG725" s="239">
        <f>IF(N725="zákl. přenesená",J725,0)</f>
        <v>0</v>
      </c>
      <c r="BH725" s="239">
        <f>IF(N725="sníž. přenesená",J725,0)</f>
        <v>0</v>
      </c>
      <c r="BI725" s="239">
        <f>IF(N725="nulová",J725,0)</f>
        <v>0</v>
      </c>
      <c r="BJ725" s="18" t="s">
        <v>85</v>
      </c>
      <c r="BK725" s="239">
        <f>ROUND(I725*H725,2)</f>
        <v>0</v>
      </c>
      <c r="BL725" s="18" t="s">
        <v>284</v>
      </c>
      <c r="BM725" s="238" t="s">
        <v>2794</v>
      </c>
    </row>
    <row r="726" s="14" customFormat="1">
      <c r="A726" s="14"/>
      <c r="B726" s="251"/>
      <c r="C726" s="252"/>
      <c r="D726" s="242" t="s">
        <v>174</v>
      </c>
      <c r="E726" s="252"/>
      <c r="F726" s="254" t="s">
        <v>2795</v>
      </c>
      <c r="G726" s="252"/>
      <c r="H726" s="255">
        <v>72.317999999999998</v>
      </c>
      <c r="I726" s="256"/>
      <c r="J726" s="252"/>
      <c r="K726" s="252"/>
      <c r="L726" s="257"/>
      <c r="M726" s="258"/>
      <c r="N726" s="259"/>
      <c r="O726" s="259"/>
      <c r="P726" s="259"/>
      <c r="Q726" s="259"/>
      <c r="R726" s="259"/>
      <c r="S726" s="259"/>
      <c r="T726" s="260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61" t="s">
        <v>174</v>
      </c>
      <c r="AU726" s="261" t="s">
        <v>87</v>
      </c>
      <c r="AV726" s="14" t="s">
        <v>87</v>
      </c>
      <c r="AW726" s="14" t="s">
        <v>4</v>
      </c>
      <c r="AX726" s="14" t="s">
        <v>85</v>
      </c>
      <c r="AY726" s="261" t="s">
        <v>165</v>
      </c>
    </row>
    <row r="727" s="2" customFormat="1" ht="44.25" customHeight="1">
      <c r="A727" s="39"/>
      <c r="B727" s="40"/>
      <c r="C727" s="227" t="s">
        <v>894</v>
      </c>
      <c r="D727" s="227" t="s">
        <v>167</v>
      </c>
      <c r="E727" s="228" t="s">
        <v>2796</v>
      </c>
      <c r="F727" s="229" t="s">
        <v>2797</v>
      </c>
      <c r="G727" s="230" t="s">
        <v>2761</v>
      </c>
      <c r="H727" s="303"/>
      <c r="I727" s="232"/>
      <c r="J727" s="233">
        <f>ROUND(I727*H727,2)</f>
        <v>0</v>
      </c>
      <c r="K727" s="229" t="s">
        <v>171</v>
      </c>
      <c r="L727" s="45"/>
      <c r="M727" s="234" t="s">
        <v>1</v>
      </c>
      <c r="N727" s="235" t="s">
        <v>43</v>
      </c>
      <c r="O727" s="92"/>
      <c r="P727" s="236">
        <f>O727*H727</f>
        <v>0</v>
      </c>
      <c r="Q727" s="236">
        <v>0</v>
      </c>
      <c r="R727" s="236">
        <f>Q727*H727</f>
        <v>0</v>
      </c>
      <c r="S727" s="236">
        <v>0</v>
      </c>
      <c r="T727" s="237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38" t="s">
        <v>284</v>
      </c>
      <c r="AT727" s="238" t="s">
        <v>167</v>
      </c>
      <c r="AU727" s="238" t="s">
        <v>87</v>
      </c>
      <c r="AY727" s="18" t="s">
        <v>165</v>
      </c>
      <c r="BE727" s="239">
        <f>IF(N727="základní",J727,0)</f>
        <v>0</v>
      </c>
      <c r="BF727" s="239">
        <f>IF(N727="snížená",J727,0)</f>
        <v>0</v>
      </c>
      <c r="BG727" s="239">
        <f>IF(N727="zákl. přenesená",J727,0)</f>
        <v>0</v>
      </c>
      <c r="BH727" s="239">
        <f>IF(N727="sníž. přenesená",J727,0)</f>
        <v>0</v>
      </c>
      <c r="BI727" s="239">
        <f>IF(N727="nulová",J727,0)</f>
        <v>0</v>
      </c>
      <c r="BJ727" s="18" t="s">
        <v>85</v>
      </c>
      <c r="BK727" s="239">
        <f>ROUND(I727*H727,2)</f>
        <v>0</v>
      </c>
      <c r="BL727" s="18" t="s">
        <v>284</v>
      </c>
      <c r="BM727" s="238" t="s">
        <v>2798</v>
      </c>
    </row>
    <row r="728" s="12" customFormat="1" ht="22.8" customHeight="1">
      <c r="A728" s="12"/>
      <c r="B728" s="211"/>
      <c r="C728" s="212"/>
      <c r="D728" s="213" t="s">
        <v>77</v>
      </c>
      <c r="E728" s="225" t="s">
        <v>1085</v>
      </c>
      <c r="F728" s="225" t="s">
        <v>1086</v>
      </c>
      <c r="G728" s="212"/>
      <c r="H728" s="212"/>
      <c r="I728" s="215"/>
      <c r="J728" s="226">
        <f>BK728</f>
        <v>0</v>
      </c>
      <c r="K728" s="212"/>
      <c r="L728" s="217"/>
      <c r="M728" s="218"/>
      <c r="N728" s="219"/>
      <c r="O728" s="219"/>
      <c r="P728" s="220">
        <f>SUM(P729:P749)</f>
        <v>0</v>
      </c>
      <c r="Q728" s="219"/>
      <c r="R728" s="220">
        <f>SUM(R729:R749)</f>
        <v>0.0027957199999999998</v>
      </c>
      <c r="S728" s="219"/>
      <c r="T728" s="221">
        <f>SUM(T729:T749)</f>
        <v>0</v>
      </c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R728" s="222" t="s">
        <v>87</v>
      </c>
      <c r="AT728" s="223" t="s">
        <v>77</v>
      </c>
      <c r="AU728" s="223" t="s">
        <v>85</v>
      </c>
      <c r="AY728" s="222" t="s">
        <v>165</v>
      </c>
      <c r="BK728" s="224">
        <f>SUM(BK729:BK749)</f>
        <v>0</v>
      </c>
    </row>
    <row r="729" s="2" customFormat="1" ht="78" customHeight="1">
      <c r="A729" s="39"/>
      <c r="B729" s="40"/>
      <c r="C729" s="227" t="s">
        <v>899</v>
      </c>
      <c r="D729" s="227" t="s">
        <v>167</v>
      </c>
      <c r="E729" s="228" t="s">
        <v>2799</v>
      </c>
      <c r="F729" s="229" t="s">
        <v>2800</v>
      </c>
      <c r="G729" s="230" t="s">
        <v>385</v>
      </c>
      <c r="H729" s="231">
        <v>1</v>
      </c>
      <c r="I729" s="232"/>
      <c r="J729" s="233">
        <f>ROUND(I729*H729,2)</f>
        <v>0</v>
      </c>
      <c r="K729" s="229" t="s">
        <v>1</v>
      </c>
      <c r="L729" s="45"/>
      <c r="M729" s="234" t="s">
        <v>1</v>
      </c>
      <c r="N729" s="235" t="s">
        <v>43</v>
      </c>
      <c r="O729" s="92"/>
      <c r="P729" s="236">
        <f>O729*H729</f>
        <v>0</v>
      </c>
      <c r="Q729" s="236">
        <v>0</v>
      </c>
      <c r="R729" s="236">
        <f>Q729*H729</f>
        <v>0</v>
      </c>
      <c r="S729" s="236">
        <v>0</v>
      </c>
      <c r="T729" s="237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38" t="s">
        <v>172</v>
      </c>
      <c r="AT729" s="238" t="s">
        <v>167</v>
      </c>
      <c r="AU729" s="238" t="s">
        <v>87</v>
      </c>
      <c r="AY729" s="18" t="s">
        <v>165</v>
      </c>
      <c r="BE729" s="239">
        <f>IF(N729="základní",J729,0)</f>
        <v>0</v>
      </c>
      <c r="BF729" s="239">
        <f>IF(N729="snížená",J729,0)</f>
        <v>0</v>
      </c>
      <c r="BG729" s="239">
        <f>IF(N729="zákl. přenesená",J729,0)</f>
        <v>0</v>
      </c>
      <c r="BH729" s="239">
        <f>IF(N729="sníž. přenesená",J729,0)</f>
        <v>0</v>
      </c>
      <c r="BI729" s="239">
        <f>IF(N729="nulová",J729,0)</f>
        <v>0</v>
      </c>
      <c r="BJ729" s="18" t="s">
        <v>85</v>
      </c>
      <c r="BK729" s="239">
        <f>ROUND(I729*H729,2)</f>
        <v>0</v>
      </c>
      <c r="BL729" s="18" t="s">
        <v>172</v>
      </c>
      <c r="BM729" s="238" t="s">
        <v>2801</v>
      </c>
    </row>
    <row r="730" s="2" customFormat="1" ht="24.15" customHeight="1">
      <c r="A730" s="39"/>
      <c r="B730" s="40"/>
      <c r="C730" s="227" t="s">
        <v>904</v>
      </c>
      <c r="D730" s="227" t="s">
        <v>167</v>
      </c>
      <c r="E730" s="228" t="s">
        <v>2802</v>
      </c>
      <c r="F730" s="229" t="s">
        <v>2803</v>
      </c>
      <c r="G730" s="230" t="s">
        <v>302</v>
      </c>
      <c r="H730" s="231">
        <v>3.778</v>
      </c>
      <c r="I730" s="232"/>
      <c r="J730" s="233">
        <f>ROUND(I730*H730,2)</f>
        <v>0</v>
      </c>
      <c r="K730" s="229" t="s">
        <v>1</v>
      </c>
      <c r="L730" s="45"/>
      <c r="M730" s="234" t="s">
        <v>1</v>
      </c>
      <c r="N730" s="235" t="s">
        <v>43</v>
      </c>
      <c r="O730" s="92"/>
      <c r="P730" s="236">
        <f>O730*H730</f>
        <v>0</v>
      </c>
      <c r="Q730" s="236">
        <v>0.00073999999999999999</v>
      </c>
      <c r="R730" s="236">
        <f>Q730*H730</f>
        <v>0.0027957199999999998</v>
      </c>
      <c r="S730" s="236">
        <v>0</v>
      </c>
      <c r="T730" s="237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38" t="s">
        <v>172</v>
      </c>
      <c r="AT730" s="238" t="s">
        <v>167</v>
      </c>
      <c r="AU730" s="238" t="s">
        <v>87</v>
      </c>
      <c r="AY730" s="18" t="s">
        <v>165</v>
      </c>
      <c r="BE730" s="239">
        <f>IF(N730="základní",J730,0)</f>
        <v>0</v>
      </c>
      <c r="BF730" s="239">
        <f>IF(N730="snížená",J730,0)</f>
        <v>0</v>
      </c>
      <c r="BG730" s="239">
        <f>IF(N730="zákl. přenesená",J730,0)</f>
        <v>0</v>
      </c>
      <c r="BH730" s="239">
        <f>IF(N730="sníž. přenesená",J730,0)</f>
        <v>0</v>
      </c>
      <c r="BI730" s="239">
        <f>IF(N730="nulová",J730,0)</f>
        <v>0</v>
      </c>
      <c r="BJ730" s="18" t="s">
        <v>85</v>
      </c>
      <c r="BK730" s="239">
        <f>ROUND(I730*H730,2)</f>
        <v>0</v>
      </c>
      <c r="BL730" s="18" t="s">
        <v>172</v>
      </c>
      <c r="BM730" s="238" t="s">
        <v>2804</v>
      </c>
    </row>
    <row r="731" s="13" customFormat="1">
      <c r="A731" s="13"/>
      <c r="B731" s="240"/>
      <c r="C731" s="241"/>
      <c r="D731" s="242" t="s">
        <v>174</v>
      </c>
      <c r="E731" s="243" t="s">
        <v>1</v>
      </c>
      <c r="F731" s="244" t="s">
        <v>2805</v>
      </c>
      <c r="G731" s="241"/>
      <c r="H731" s="243" t="s">
        <v>1</v>
      </c>
      <c r="I731" s="245"/>
      <c r="J731" s="241"/>
      <c r="K731" s="241"/>
      <c r="L731" s="246"/>
      <c r="M731" s="247"/>
      <c r="N731" s="248"/>
      <c r="O731" s="248"/>
      <c r="P731" s="248"/>
      <c r="Q731" s="248"/>
      <c r="R731" s="248"/>
      <c r="S731" s="248"/>
      <c r="T731" s="249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50" t="s">
        <v>174</v>
      </c>
      <c r="AU731" s="250" t="s">
        <v>87</v>
      </c>
      <c r="AV731" s="13" t="s">
        <v>85</v>
      </c>
      <c r="AW731" s="13" t="s">
        <v>34</v>
      </c>
      <c r="AX731" s="13" t="s">
        <v>78</v>
      </c>
      <c r="AY731" s="250" t="s">
        <v>165</v>
      </c>
    </row>
    <row r="732" s="14" customFormat="1">
      <c r="A732" s="14"/>
      <c r="B732" s="251"/>
      <c r="C732" s="252"/>
      <c r="D732" s="242" t="s">
        <v>174</v>
      </c>
      <c r="E732" s="253" t="s">
        <v>1</v>
      </c>
      <c r="F732" s="254" t="s">
        <v>2806</v>
      </c>
      <c r="G732" s="252"/>
      <c r="H732" s="255">
        <v>3.778</v>
      </c>
      <c r="I732" s="256"/>
      <c r="J732" s="252"/>
      <c r="K732" s="252"/>
      <c r="L732" s="257"/>
      <c r="M732" s="258"/>
      <c r="N732" s="259"/>
      <c r="O732" s="259"/>
      <c r="P732" s="259"/>
      <c r="Q732" s="259"/>
      <c r="R732" s="259"/>
      <c r="S732" s="259"/>
      <c r="T732" s="260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61" t="s">
        <v>174</v>
      </c>
      <c r="AU732" s="261" t="s">
        <v>87</v>
      </c>
      <c r="AV732" s="14" t="s">
        <v>87</v>
      </c>
      <c r="AW732" s="14" t="s">
        <v>34</v>
      </c>
      <c r="AX732" s="14" t="s">
        <v>85</v>
      </c>
      <c r="AY732" s="261" t="s">
        <v>165</v>
      </c>
    </row>
    <row r="733" s="2" customFormat="1" ht="16.5" customHeight="1">
      <c r="A733" s="39"/>
      <c r="B733" s="40"/>
      <c r="C733" s="227" t="s">
        <v>908</v>
      </c>
      <c r="D733" s="227" t="s">
        <v>167</v>
      </c>
      <c r="E733" s="228" t="s">
        <v>2807</v>
      </c>
      <c r="F733" s="229" t="s">
        <v>2808</v>
      </c>
      <c r="G733" s="230" t="s">
        <v>302</v>
      </c>
      <c r="H733" s="231">
        <v>5.25</v>
      </c>
      <c r="I733" s="232"/>
      <c r="J733" s="233">
        <f>ROUND(I733*H733,2)</f>
        <v>0</v>
      </c>
      <c r="K733" s="229" t="s">
        <v>1</v>
      </c>
      <c r="L733" s="45"/>
      <c r="M733" s="234" t="s">
        <v>1</v>
      </c>
      <c r="N733" s="235" t="s">
        <v>43</v>
      </c>
      <c r="O733" s="92"/>
      <c r="P733" s="236">
        <f>O733*H733</f>
        <v>0</v>
      </c>
      <c r="Q733" s="236">
        <v>0</v>
      </c>
      <c r="R733" s="236">
        <f>Q733*H733</f>
        <v>0</v>
      </c>
      <c r="S733" s="236">
        <v>0</v>
      </c>
      <c r="T733" s="237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38" t="s">
        <v>172</v>
      </c>
      <c r="AT733" s="238" t="s">
        <v>167</v>
      </c>
      <c r="AU733" s="238" t="s">
        <v>87</v>
      </c>
      <c r="AY733" s="18" t="s">
        <v>165</v>
      </c>
      <c r="BE733" s="239">
        <f>IF(N733="základní",J733,0)</f>
        <v>0</v>
      </c>
      <c r="BF733" s="239">
        <f>IF(N733="snížená",J733,0)</f>
        <v>0</v>
      </c>
      <c r="BG733" s="239">
        <f>IF(N733="zákl. přenesená",J733,0)</f>
        <v>0</v>
      </c>
      <c r="BH733" s="239">
        <f>IF(N733="sníž. přenesená",J733,0)</f>
        <v>0</v>
      </c>
      <c r="BI733" s="239">
        <f>IF(N733="nulová",J733,0)</f>
        <v>0</v>
      </c>
      <c r="BJ733" s="18" t="s">
        <v>85</v>
      </c>
      <c r="BK733" s="239">
        <f>ROUND(I733*H733,2)</f>
        <v>0</v>
      </c>
      <c r="BL733" s="18" t="s">
        <v>172</v>
      </c>
      <c r="BM733" s="238" t="s">
        <v>2809</v>
      </c>
    </row>
    <row r="734" s="13" customFormat="1">
      <c r="A734" s="13"/>
      <c r="B734" s="240"/>
      <c r="C734" s="241"/>
      <c r="D734" s="242" t="s">
        <v>174</v>
      </c>
      <c r="E734" s="243" t="s">
        <v>1</v>
      </c>
      <c r="F734" s="244" t="s">
        <v>2810</v>
      </c>
      <c r="G734" s="241"/>
      <c r="H734" s="243" t="s">
        <v>1</v>
      </c>
      <c r="I734" s="245"/>
      <c r="J734" s="241"/>
      <c r="K734" s="241"/>
      <c r="L734" s="246"/>
      <c r="M734" s="247"/>
      <c r="N734" s="248"/>
      <c r="O734" s="248"/>
      <c r="P734" s="248"/>
      <c r="Q734" s="248"/>
      <c r="R734" s="248"/>
      <c r="S734" s="248"/>
      <c r="T734" s="249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50" t="s">
        <v>174</v>
      </c>
      <c r="AU734" s="250" t="s">
        <v>87</v>
      </c>
      <c r="AV734" s="13" t="s">
        <v>85</v>
      </c>
      <c r="AW734" s="13" t="s">
        <v>34</v>
      </c>
      <c r="AX734" s="13" t="s">
        <v>78</v>
      </c>
      <c r="AY734" s="250" t="s">
        <v>165</v>
      </c>
    </row>
    <row r="735" s="14" customFormat="1">
      <c r="A735" s="14"/>
      <c r="B735" s="251"/>
      <c r="C735" s="252"/>
      <c r="D735" s="242" t="s">
        <v>174</v>
      </c>
      <c r="E735" s="253" t="s">
        <v>1</v>
      </c>
      <c r="F735" s="254" t="s">
        <v>2811</v>
      </c>
      <c r="G735" s="252"/>
      <c r="H735" s="255">
        <v>5.25</v>
      </c>
      <c r="I735" s="256"/>
      <c r="J735" s="252"/>
      <c r="K735" s="252"/>
      <c r="L735" s="257"/>
      <c r="M735" s="258"/>
      <c r="N735" s="259"/>
      <c r="O735" s="259"/>
      <c r="P735" s="259"/>
      <c r="Q735" s="259"/>
      <c r="R735" s="259"/>
      <c r="S735" s="259"/>
      <c r="T735" s="260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61" t="s">
        <v>174</v>
      </c>
      <c r="AU735" s="261" t="s">
        <v>87</v>
      </c>
      <c r="AV735" s="14" t="s">
        <v>87</v>
      </c>
      <c r="AW735" s="14" t="s">
        <v>34</v>
      </c>
      <c r="AX735" s="14" t="s">
        <v>85</v>
      </c>
      <c r="AY735" s="261" t="s">
        <v>165</v>
      </c>
    </row>
    <row r="736" s="2" customFormat="1" ht="16.5" customHeight="1">
      <c r="A736" s="39"/>
      <c r="B736" s="40"/>
      <c r="C736" s="227" t="s">
        <v>912</v>
      </c>
      <c r="D736" s="227" t="s">
        <v>167</v>
      </c>
      <c r="E736" s="228" t="s">
        <v>2812</v>
      </c>
      <c r="F736" s="229" t="s">
        <v>2808</v>
      </c>
      <c r="G736" s="230" t="s">
        <v>385</v>
      </c>
      <c r="H736" s="231">
        <v>1</v>
      </c>
      <c r="I736" s="232"/>
      <c r="J736" s="233">
        <f>ROUND(I736*H736,2)</f>
        <v>0</v>
      </c>
      <c r="K736" s="229" t="s">
        <v>1</v>
      </c>
      <c r="L736" s="45"/>
      <c r="M736" s="234" t="s">
        <v>1</v>
      </c>
      <c r="N736" s="235" t="s">
        <v>43</v>
      </c>
      <c r="O736" s="92"/>
      <c r="P736" s="236">
        <f>O736*H736</f>
        <v>0</v>
      </c>
      <c r="Q736" s="236">
        <v>0</v>
      </c>
      <c r="R736" s="236">
        <f>Q736*H736</f>
        <v>0</v>
      </c>
      <c r="S736" s="236">
        <v>0</v>
      </c>
      <c r="T736" s="237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38" t="s">
        <v>172</v>
      </c>
      <c r="AT736" s="238" t="s">
        <v>167</v>
      </c>
      <c r="AU736" s="238" t="s">
        <v>87</v>
      </c>
      <c r="AY736" s="18" t="s">
        <v>165</v>
      </c>
      <c r="BE736" s="239">
        <f>IF(N736="základní",J736,0)</f>
        <v>0</v>
      </c>
      <c r="BF736" s="239">
        <f>IF(N736="snížená",J736,0)</f>
        <v>0</v>
      </c>
      <c r="BG736" s="239">
        <f>IF(N736="zákl. přenesená",J736,0)</f>
        <v>0</v>
      </c>
      <c r="BH736" s="239">
        <f>IF(N736="sníž. přenesená",J736,0)</f>
        <v>0</v>
      </c>
      <c r="BI736" s="239">
        <f>IF(N736="nulová",J736,0)</f>
        <v>0</v>
      </c>
      <c r="BJ736" s="18" t="s">
        <v>85</v>
      </c>
      <c r="BK736" s="239">
        <f>ROUND(I736*H736,2)</f>
        <v>0</v>
      </c>
      <c r="BL736" s="18" t="s">
        <v>172</v>
      </c>
      <c r="BM736" s="238" t="s">
        <v>2813</v>
      </c>
    </row>
    <row r="737" s="13" customFormat="1">
      <c r="A737" s="13"/>
      <c r="B737" s="240"/>
      <c r="C737" s="241"/>
      <c r="D737" s="242" t="s">
        <v>174</v>
      </c>
      <c r="E737" s="243" t="s">
        <v>1</v>
      </c>
      <c r="F737" s="244" t="s">
        <v>2814</v>
      </c>
      <c r="G737" s="241"/>
      <c r="H737" s="243" t="s">
        <v>1</v>
      </c>
      <c r="I737" s="245"/>
      <c r="J737" s="241"/>
      <c r="K737" s="241"/>
      <c r="L737" s="246"/>
      <c r="M737" s="247"/>
      <c r="N737" s="248"/>
      <c r="O737" s="248"/>
      <c r="P737" s="248"/>
      <c r="Q737" s="248"/>
      <c r="R737" s="248"/>
      <c r="S737" s="248"/>
      <c r="T737" s="249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50" t="s">
        <v>174</v>
      </c>
      <c r="AU737" s="250" t="s">
        <v>87</v>
      </c>
      <c r="AV737" s="13" t="s">
        <v>85</v>
      </c>
      <c r="AW737" s="13" t="s">
        <v>34</v>
      </c>
      <c r="AX737" s="13" t="s">
        <v>78</v>
      </c>
      <c r="AY737" s="250" t="s">
        <v>165</v>
      </c>
    </row>
    <row r="738" s="14" customFormat="1">
      <c r="A738" s="14"/>
      <c r="B738" s="251"/>
      <c r="C738" s="252"/>
      <c r="D738" s="242" t="s">
        <v>174</v>
      </c>
      <c r="E738" s="253" t="s">
        <v>1</v>
      </c>
      <c r="F738" s="254" t="s">
        <v>85</v>
      </c>
      <c r="G738" s="252"/>
      <c r="H738" s="255">
        <v>1</v>
      </c>
      <c r="I738" s="256"/>
      <c r="J738" s="252"/>
      <c r="K738" s="252"/>
      <c r="L738" s="257"/>
      <c r="M738" s="258"/>
      <c r="N738" s="259"/>
      <c r="O738" s="259"/>
      <c r="P738" s="259"/>
      <c r="Q738" s="259"/>
      <c r="R738" s="259"/>
      <c r="S738" s="259"/>
      <c r="T738" s="260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61" t="s">
        <v>174</v>
      </c>
      <c r="AU738" s="261" t="s">
        <v>87</v>
      </c>
      <c r="AV738" s="14" t="s">
        <v>87</v>
      </c>
      <c r="AW738" s="14" t="s">
        <v>34</v>
      </c>
      <c r="AX738" s="14" t="s">
        <v>85</v>
      </c>
      <c r="AY738" s="261" t="s">
        <v>165</v>
      </c>
    </row>
    <row r="739" s="2" customFormat="1" ht="16.5" customHeight="1">
      <c r="A739" s="39"/>
      <c r="B739" s="40"/>
      <c r="C739" s="227" t="s">
        <v>918</v>
      </c>
      <c r="D739" s="227" t="s">
        <v>167</v>
      </c>
      <c r="E739" s="228" t="s">
        <v>2815</v>
      </c>
      <c r="F739" s="229" t="s">
        <v>2808</v>
      </c>
      <c r="G739" s="230" t="s">
        <v>302</v>
      </c>
      <c r="H739" s="231">
        <v>8.4399999999999995</v>
      </c>
      <c r="I739" s="232"/>
      <c r="J739" s="233">
        <f>ROUND(I739*H739,2)</f>
        <v>0</v>
      </c>
      <c r="K739" s="229" t="s">
        <v>1</v>
      </c>
      <c r="L739" s="45"/>
      <c r="M739" s="234" t="s">
        <v>1</v>
      </c>
      <c r="N739" s="235" t="s">
        <v>43</v>
      </c>
      <c r="O739" s="92"/>
      <c r="P739" s="236">
        <f>O739*H739</f>
        <v>0</v>
      </c>
      <c r="Q739" s="236">
        <v>0</v>
      </c>
      <c r="R739" s="236">
        <f>Q739*H739</f>
        <v>0</v>
      </c>
      <c r="S739" s="236">
        <v>0</v>
      </c>
      <c r="T739" s="237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38" t="s">
        <v>172</v>
      </c>
      <c r="AT739" s="238" t="s">
        <v>167</v>
      </c>
      <c r="AU739" s="238" t="s">
        <v>87</v>
      </c>
      <c r="AY739" s="18" t="s">
        <v>165</v>
      </c>
      <c r="BE739" s="239">
        <f>IF(N739="základní",J739,0)</f>
        <v>0</v>
      </c>
      <c r="BF739" s="239">
        <f>IF(N739="snížená",J739,0)</f>
        <v>0</v>
      </c>
      <c r="BG739" s="239">
        <f>IF(N739="zákl. přenesená",J739,0)</f>
        <v>0</v>
      </c>
      <c r="BH739" s="239">
        <f>IF(N739="sníž. přenesená",J739,0)</f>
        <v>0</v>
      </c>
      <c r="BI739" s="239">
        <f>IF(N739="nulová",J739,0)</f>
        <v>0</v>
      </c>
      <c r="BJ739" s="18" t="s">
        <v>85</v>
      </c>
      <c r="BK739" s="239">
        <f>ROUND(I739*H739,2)</f>
        <v>0</v>
      </c>
      <c r="BL739" s="18" t="s">
        <v>172</v>
      </c>
      <c r="BM739" s="238" t="s">
        <v>2816</v>
      </c>
    </row>
    <row r="740" s="13" customFormat="1">
      <c r="A740" s="13"/>
      <c r="B740" s="240"/>
      <c r="C740" s="241"/>
      <c r="D740" s="242" t="s">
        <v>174</v>
      </c>
      <c r="E740" s="243" t="s">
        <v>1</v>
      </c>
      <c r="F740" s="244" t="s">
        <v>2817</v>
      </c>
      <c r="G740" s="241"/>
      <c r="H740" s="243" t="s">
        <v>1</v>
      </c>
      <c r="I740" s="245"/>
      <c r="J740" s="241"/>
      <c r="K740" s="241"/>
      <c r="L740" s="246"/>
      <c r="M740" s="247"/>
      <c r="N740" s="248"/>
      <c r="O740" s="248"/>
      <c r="P740" s="248"/>
      <c r="Q740" s="248"/>
      <c r="R740" s="248"/>
      <c r="S740" s="248"/>
      <c r="T740" s="249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50" t="s">
        <v>174</v>
      </c>
      <c r="AU740" s="250" t="s">
        <v>87</v>
      </c>
      <c r="AV740" s="13" t="s">
        <v>85</v>
      </c>
      <c r="AW740" s="13" t="s">
        <v>34</v>
      </c>
      <c r="AX740" s="13" t="s">
        <v>78</v>
      </c>
      <c r="AY740" s="250" t="s">
        <v>165</v>
      </c>
    </row>
    <row r="741" s="13" customFormat="1">
      <c r="A741" s="13"/>
      <c r="B741" s="240"/>
      <c r="C741" s="241"/>
      <c r="D741" s="242" t="s">
        <v>174</v>
      </c>
      <c r="E741" s="243" t="s">
        <v>1</v>
      </c>
      <c r="F741" s="244" t="s">
        <v>2818</v>
      </c>
      <c r="G741" s="241"/>
      <c r="H741" s="243" t="s">
        <v>1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50" t="s">
        <v>174</v>
      </c>
      <c r="AU741" s="250" t="s">
        <v>87</v>
      </c>
      <c r="AV741" s="13" t="s">
        <v>85</v>
      </c>
      <c r="AW741" s="13" t="s">
        <v>34</v>
      </c>
      <c r="AX741" s="13" t="s">
        <v>78</v>
      </c>
      <c r="AY741" s="250" t="s">
        <v>165</v>
      </c>
    </row>
    <row r="742" s="14" customFormat="1">
      <c r="A742" s="14"/>
      <c r="B742" s="251"/>
      <c r="C742" s="252"/>
      <c r="D742" s="242" t="s">
        <v>174</v>
      </c>
      <c r="E742" s="253" t="s">
        <v>1</v>
      </c>
      <c r="F742" s="254" t="s">
        <v>2819</v>
      </c>
      <c r="G742" s="252"/>
      <c r="H742" s="255">
        <v>8.4399999999999995</v>
      </c>
      <c r="I742" s="256"/>
      <c r="J742" s="252"/>
      <c r="K742" s="252"/>
      <c r="L742" s="257"/>
      <c r="M742" s="258"/>
      <c r="N742" s="259"/>
      <c r="O742" s="259"/>
      <c r="P742" s="259"/>
      <c r="Q742" s="259"/>
      <c r="R742" s="259"/>
      <c r="S742" s="259"/>
      <c r="T742" s="260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61" t="s">
        <v>174</v>
      </c>
      <c r="AU742" s="261" t="s">
        <v>87</v>
      </c>
      <c r="AV742" s="14" t="s">
        <v>87</v>
      </c>
      <c r="AW742" s="14" t="s">
        <v>34</v>
      </c>
      <c r="AX742" s="14" t="s">
        <v>85</v>
      </c>
      <c r="AY742" s="261" t="s">
        <v>165</v>
      </c>
    </row>
    <row r="743" s="2" customFormat="1" ht="16.5" customHeight="1">
      <c r="A743" s="39"/>
      <c r="B743" s="40"/>
      <c r="C743" s="227" t="s">
        <v>924</v>
      </c>
      <c r="D743" s="227" t="s">
        <v>167</v>
      </c>
      <c r="E743" s="228" t="s">
        <v>2820</v>
      </c>
      <c r="F743" s="229" t="s">
        <v>2808</v>
      </c>
      <c r="G743" s="230" t="s">
        <v>302</v>
      </c>
      <c r="H743" s="231">
        <v>4.25</v>
      </c>
      <c r="I743" s="232"/>
      <c r="J743" s="233">
        <f>ROUND(I743*H743,2)</f>
        <v>0</v>
      </c>
      <c r="K743" s="229" t="s">
        <v>1</v>
      </c>
      <c r="L743" s="45"/>
      <c r="M743" s="234" t="s">
        <v>1</v>
      </c>
      <c r="N743" s="235" t="s">
        <v>43</v>
      </c>
      <c r="O743" s="92"/>
      <c r="P743" s="236">
        <f>O743*H743</f>
        <v>0</v>
      </c>
      <c r="Q743" s="236">
        <v>0</v>
      </c>
      <c r="R743" s="236">
        <f>Q743*H743</f>
        <v>0</v>
      </c>
      <c r="S743" s="236">
        <v>0</v>
      </c>
      <c r="T743" s="237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38" t="s">
        <v>172</v>
      </c>
      <c r="AT743" s="238" t="s">
        <v>167</v>
      </c>
      <c r="AU743" s="238" t="s">
        <v>87</v>
      </c>
      <c r="AY743" s="18" t="s">
        <v>165</v>
      </c>
      <c r="BE743" s="239">
        <f>IF(N743="základní",J743,0)</f>
        <v>0</v>
      </c>
      <c r="BF743" s="239">
        <f>IF(N743="snížená",J743,0)</f>
        <v>0</v>
      </c>
      <c r="BG743" s="239">
        <f>IF(N743="zákl. přenesená",J743,0)</f>
        <v>0</v>
      </c>
      <c r="BH743" s="239">
        <f>IF(N743="sníž. přenesená",J743,0)</f>
        <v>0</v>
      </c>
      <c r="BI743" s="239">
        <f>IF(N743="nulová",J743,0)</f>
        <v>0</v>
      </c>
      <c r="BJ743" s="18" t="s">
        <v>85</v>
      </c>
      <c r="BK743" s="239">
        <f>ROUND(I743*H743,2)</f>
        <v>0</v>
      </c>
      <c r="BL743" s="18" t="s">
        <v>172</v>
      </c>
      <c r="BM743" s="238" t="s">
        <v>2821</v>
      </c>
    </row>
    <row r="744" s="13" customFormat="1">
      <c r="A744" s="13"/>
      <c r="B744" s="240"/>
      <c r="C744" s="241"/>
      <c r="D744" s="242" t="s">
        <v>174</v>
      </c>
      <c r="E744" s="243" t="s">
        <v>1</v>
      </c>
      <c r="F744" s="244" t="s">
        <v>2822</v>
      </c>
      <c r="G744" s="241"/>
      <c r="H744" s="243" t="s">
        <v>1</v>
      </c>
      <c r="I744" s="245"/>
      <c r="J744" s="241"/>
      <c r="K744" s="241"/>
      <c r="L744" s="246"/>
      <c r="M744" s="247"/>
      <c r="N744" s="248"/>
      <c r="O744" s="248"/>
      <c r="P744" s="248"/>
      <c r="Q744" s="248"/>
      <c r="R744" s="248"/>
      <c r="S744" s="248"/>
      <c r="T744" s="249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50" t="s">
        <v>174</v>
      </c>
      <c r="AU744" s="250" t="s">
        <v>87</v>
      </c>
      <c r="AV744" s="13" t="s">
        <v>85</v>
      </c>
      <c r="AW744" s="13" t="s">
        <v>34</v>
      </c>
      <c r="AX744" s="13" t="s">
        <v>78</v>
      </c>
      <c r="AY744" s="250" t="s">
        <v>165</v>
      </c>
    </row>
    <row r="745" s="14" customFormat="1">
      <c r="A745" s="14"/>
      <c r="B745" s="251"/>
      <c r="C745" s="252"/>
      <c r="D745" s="242" t="s">
        <v>174</v>
      </c>
      <c r="E745" s="253" t="s">
        <v>1</v>
      </c>
      <c r="F745" s="254" t="s">
        <v>2823</v>
      </c>
      <c r="G745" s="252"/>
      <c r="H745" s="255">
        <v>4.25</v>
      </c>
      <c r="I745" s="256"/>
      <c r="J745" s="252"/>
      <c r="K745" s="252"/>
      <c r="L745" s="257"/>
      <c r="M745" s="258"/>
      <c r="N745" s="259"/>
      <c r="O745" s="259"/>
      <c r="P745" s="259"/>
      <c r="Q745" s="259"/>
      <c r="R745" s="259"/>
      <c r="S745" s="259"/>
      <c r="T745" s="260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61" t="s">
        <v>174</v>
      </c>
      <c r="AU745" s="261" t="s">
        <v>87</v>
      </c>
      <c r="AV745" s="14" t="s">
        <v>87</v>
      </c>
      <c r="AW745" s="14" t="s">
        <v>34</v>
      </c>
      <c r="AX745" s="14" t="s">
        <v>85</v>
      </c>
      <c r="AY745" s="261" t="s">
        <v>165</v>
      </c>
    </row>
    <row r="746" s="2" customFormat="1" ht="16.5" customHeight="1">
      <c r="A746" s="39"/>
      <c r="B746" s="40"/>
      <c r="C746" s="227" t="s">
        <v>929</v>
      </c>
      <c r="D746" s="227" t="s">
        <v>167</v>
      </c>
      <c r="E746" s="228" t="s">
        <v>2824</v>
      </c>
      <c r="F746" s="229" t="s">
        <v>2825</v>
      </c>
      <c r="G746" s="230" t="s">
        <v>385</v>
      </c>
      <c r="H746" s="231">
        <v>1</v>
      </c>
      <c r="I746" s="232"/>
      <c r="J746" s="233">
        <f>ROUND(I746*H746,2)</f>
        <v>0</v>
      </c>
      <c r="K746" s="229" t="s">
        <v>1</v>
      </c>
      <c r="L746" s="45"/>
      <c r="M746" s="234" t="s">
        <v>1</v>
      </c>
      <c r="N746" s="235" t="s">
        <v>43</v>
      </c>
      <c r="O746" s="92"/>
      <c r="P746" s="236">
        <f>O746*H746</f>
        <v>0</v>
      </c>
      <c r="Q746" s="236">
        <v>0</v>
      </c>
      <c r="R746" s="236">
        <f>Q746*H746</f>
        <v>0</v>
      </c>
      <c r="S746" s="236">
        <v>0</v>
      </c>
      <c r="T746" s="237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38" t="s">
        <v>172</v>
      </c>
      <c r="AT746" s="238" t="s">
        <v>167</v>
      </c>
      <c r="AU746" s="238" t="s">
        <v>87</v>
      </c>
      <c r="AY746" s="18" t="s">
        <v>165</v>
      </c>
      <c r="BE746" s="239">
        <f>IF(N746="základní",J746,0)</f>
        <v>0</v>
      </c>
      <c r="BF746" s="239">
        <f>IF(N746="snížená",J746,0)</f>
        <v>0</v>
      </c>
      <c r="BG746" s="239">
        <f>IF(N746="zákl. přenesená",J746,0)</f>
        <v>0</v>
      </c>
      <c r="BH746" s="239">
        <f>IF(N746="sníž. přenesená",J746,0)</f>
        <v>0</v>
      </c>
      <c r="BI746" s="239">
        <f>IF(N746="nulová",J746,0)</f>
        <v>0</v>
      </c>
      <c r="BJ746" s="18" t="s">
        <v>85</v>
      </c>
      <c r="BK746" s="239">
        <f>ROUND(I746*H746,2)</f>
        <v>0</v>
      </c>
      <c r="BL746" s="18" t="s">
        <v>172</v>
      </c>
      <c r="BM746" s="238" t="s">
        <v>2826</v>
      </c>
    </row>
    <row r="747" s="13" customFormat="1">
      <c r="A747" s="13"/>
      <c r="B747" s="240"/>
      <c r="C747" s="241"/>
      <c r="D747" s="242" t="s">
        <v>174</v>
      </c>
      <c r="E747" s="243" t="s">
        <v>1</v>
      </c>
      <c r="F747" s="244" t="s">
        <v>2827</v>
      </c>
      <c r="G747" s="241"/>
      <c r="H747" s="243" t="s">
        <v>1</v>
      </c>
      <c r="I747" s="245"/>
      <c r="J747" s="241"/>
      <c r="K747" s="241"/>
      <c r="L747" s="246"/>
      <c r="M747" s="247"/>
      <c r="N747" s="248"/>
      <c r="O747" s="248"/>
      <c r="P747" s="248"/>
      <c r="Q747" s="248"/>
      <c r="R747" s="248"/>
      <c r="S747" s="248"/>
      <c r="T747" s="249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50" t="s">
        <v>174</v>
      </c>
      <c r="AU747" s="250" t="s">
        <v>87</v>
      </c>
      <c r="AV747" s="13" t="s">
        <v>85</v>
      </c>
      <c r="AW747" s="13" t="s">
        <v>34</v>
      </c>
      <c r="AX747" s="13" t="s">
        <v>78</v>
      </c>
      <c r="AY747" s="250" t="s">
        <v>165</v>
      </c>
    </row>
    <row r="748" s="14" customFormat="1">
      <c r="A748" s="14"/>
      <c r="B748" s="251"/>
      <c r="C748" s="252"/>
      <c r="D748" s="242" t="s">
        <v>174</v>
      </c>
      <c r="E748" s="253" t="s">
        <v>1</v>
      </c>
      <c r="F748" s="254" t="s">
        <v>85</v>
      </c>
      <c r="G748" s="252"/>
      <c r="H748" s="255">
        <v>1</v>
      </c>
      <c r="I748" s="256"/>
      <c r="J748" s="252"/>
      <c r="K748" s="252"/>
      <c r="L748" s="257"/>
      <c r="M748" s="258"/>
      <c r="N748" s="259"/>
      <c r="O748" s="259"/>
      <c r="P748" s="259"/>
      <c r="Q748" s="259"/>
      <c r="R748" s="259"/>
      <c r="S748" s="259"/>
      <c r="T748" s="260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61" t="s">
        <v>174</v>
      </c>
      <c r="AU748" s="261" t="s">
        <v>87</v>
      </c>
      <c r="AV748" s="14" t="s">
        <v>87</v>
      </c>
      <c r="AW748" s="14" t="s">
        <v>34</v>
      </c>
      <c r="AX748" s="14" t="s">
        <v>85</v>
      </c>
      <c r="AY748" s="261" t="s">
        <v>165</v>
      </c>
    </row>
    <row r="749" s="2" customFormat="1" ht="44.25" customHeight="1">
      <c r="A749" s="39"/>
      <c r="B749" s="40"/>
      <c r="C749" s="227" t="s">
        <v>934</v>
      </c>
      <c r="D749" s="227" t="s">
        <v>167</v>
      </c>
      <c r="E749" s="228" t="s">
        <v>2828</v>
      </c>
      <c r="F749" s="229" t="s">
        <v>2829</v>
      </c>
      <c r="G749" s="230" t="s">
        <v>2761</v>
      </c>
      <c r="H749" s="303"/>
      <c r="I749" s="232"/>
      <c r="J749" s="233">
        <f>ROUND(I749*H749,2)</f>
        <v>0</v>
      </c>
      <c r="K749" s="229" t="s">
        <v>171</v>
      </c>
      <c r="L749" s="45"/>
      <c r="M749" s="234" t="s">
        <v>1</v>
      </c>
      <c r="N749" s="235" t="s">
        <v>43</v>
      </c>
      <c r="O749" s="92"/>
      <c r="P749" s="236">
        <f>O749*H749</f>
        <v>0</v>
      </c>
      <c r="Q749" s="236">
        <v>0</v>
      </c>
      <c r="R749" s="236">
        <f>Q749*H749</f>
        <v>0</v>
      </c>
      <c r="S749" s="236">
        <v>0</v>
      </c>
      <c r="T749" s="237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38" t="s">
        <v>284</v>
      </c>
      <c r="AT749" s="238" t="s">
        <v>167</v>
      </c>
      <c r="AU749" s="238" t="s">
        <v>87</v>
      </c>
      <c r="AY749" s="18" t="s">
        <v>165</v>
      </c>
      <c r="BE749" s="239">
        <f>IF(N749="základní",J749,0)</f>
        <v>0</v>
      </c>
      <c r="BF749" s="239">
        <f>IF(N749="snížená",J749,0)</f>
        <v>0</v>
      </c>
      <c r="BG749" s="239">
        <f>IF(N749="zákl. přenesená",J749,0)</f>
        <v>0</v>
      </c>
      <c r="BH749" s="239">
        <f>IF(N749="sníž. přenesená",J749,0)</f>
        <v>0</v>
      </c>
      <c r="BI749" s="239">
        <f>IF(N749="nulová",J749,0)</f>
        <v>0</v>
      </c>
      <c r="BJ749" s="18" t="s">
        <v>85</v>
      </c>
      <c r="BK749" s="239">
        <f>ROUND(I749*H749,2)</f>
        <v>0</v>
      </c>
      <c r="BL749" s="18" t="s">
        <v>284</v>
      </c>
      <c r="BM749" s="238" t="s">
        <v>2830</v>
      </c>
    </row>
    <row r="750" s="12" customFormat="1" ht="22.8" customHeight="1">
      <c r="A750" s="12"/>
      <c r="B750" s="211"/>
      <c r="C750" s="212"/>
      <c r="D750" s="213" t="s">
        <v>77</v>
      </c>
      <c r="E750" s="225" t="s">
        <v>2831</v>
      </c>
      <c r="F750" s="225" t="s">
        <v>2832</v>
      </c>
      <c r="G750" s="212"/>
      <c r="H750" s="212"/>
      <c r="I750" s="215"/>
      <c r="J750" s="226">
        <f>BK750</f>
        <v>0</v>
      </c>
      <c r="K750" s="212"/>
      <c r="L750" s="217"/>
      <c r="M750" s="218"/>
      <c r="N750" s="219"/>
      <c r="O750" s="219"/>
      <c r="P750" s="220">
        <f>SUM(P751:P761)</f>
        <v>0</v>
      </c>
      <c r="Q750" s="219"/>
      <c r="R750" s="220">
        <f>SUM(R751:R761)</f>
        <v>0</v>
      </c>
      <c r="S750" s="219"/>
      <c r="T750" s="221">
        <f>SUM(T751:T761)</f>
        <v>2.0367929999999999</v>
      </c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R750" s="222" t="s">
        <v>87</v>
      </c>
      <c r="AT750" s="223" t="s">
        <v>77</v>
      </c>
      <c r="AU750" s="223" t="s">
        <v>85</v>
      </c>
      <c r="AY750" s="222" t="s">
        <v>165</v>
      </c>
      <c r="BK750" s="224">
        <f>SUM(BK751:BK761)</f>
        <v>0</v>
      </c>
    </row>
    <row r="751" s="2" customFormat="1" ht="24.15" customHeight="1">
      <c r="A751" s="39"/>
      <c r="B751" s="40"/>
      <c r="C751" s="227" t="s">
        <v>939</v>
      </c>
      <c r="D751" s="227" t="s">
        <v>167</v>
      </c>
      <c r="E751" s="228" t="s">
        <v>2833</v>
      </c>
      <c r="F751" s="229" t="s">
        <v>2834</v>
      </c>
      <c r="G751" s="230" t="s">
        <v>198</v>
      </c>
      <c r="H751" s="231">
        <v>21.901</v>
      </c>
      <c r="I751" s="232"/>
      <c r="J751" s="233">
        <f>ROUND(I751*H751,2)</f>
        <v>0</v>
      </c>
      <c r="K751" s="229" t="s">
        <v>171</v>
      </c>
      <c r="L751" s="45"/>
      <c r="M751" s="234" t="s">
        <v>1</v>
      </c>
      <c r="N751" s="235" t="s">
        <v>43</v>
      </c>
      <c r="O751" s="92"/>
      <c r="P751" s="236">
        <f>O751*H751</f>
        <v>0</v>
      </c>
      <c r="Q751" s="236">
        <v>0</v>
      </c>
      <c r="R751" s="236">
        <f>Q751*H751</f>
        <v>0</v>
      </c>
      <c r="S751" s="236">
        <v>0.092999999999999999</v>
      </c>
      <c r="T751" s="237">
        <f>S751*H751</f>
        <v>2.0367929999999999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38" t="s">
        <v>284</v>
      </c>
      <c r="AT751" s="238" t="s">
        <v>167</v>
      </c>
      <c r="AU751" s="238" t="s">
        <v>87</v>
      </c>
      <c r="AY751" s="18" t="s">
        <v>165</v>
      </c>
      <c r="BE751" s="239">
        <f>IF(N751="základní",J751,0)</f>
        <v>0</v>
      </c>
      <c r="BF751" s="239">
        <f>IF(N751="snížená",J751,0)</f>
        <v>0</v>
      </c>
      <c r="BG751" s="239">
        <f>IF(N751="zákl. přenesená",J751,0)</f>
        <v>0</v>
      </c>
      <c r="BH751" s="239">
        <f>IF(N751="sníž. přenesená",J751,0)</f>
        <v>0</v>
      </c>
      <c r="BI751" s="239">
        <f>IF(N751="nulová",J751,0)</f>
        <v>0</v>
      </c>
      <c r="BJ751" s="18" t="s">
        <v>85</v>
      </c>
      <c r="BK751" s="239">
        <f>ROUND(I751*H751,2)</f>
        <v>0</v>
      </c>
      <c r="BL751" s="18" t="s">
        <v>284</v>
      </c>
      <c r="BM751" s="238" t="s">
        <v>2835</v>
      </c>
    </row>
    <row r="752" s="13" customFormat="1">
      <c r="A752" s="13"/>
      <c r="B752" s="240"/>
      <c r="C752" s="241"/>
      <c r="D752" s="242" t="s">
        <v>174</v>
      </c>
      <c r="E752" s="243" t="s">
        <v>1</v>
      </c>
      <c r="F752" s="244" t="s">
        <v>2670</v>
      </c>
      <c r="G752" s="241"/>
      <c r="H752" s="243" t="s">
        <v>1</v>
      </c>
      <c r="I752" s="245"/>
      <c r="J752" s="241"/>
      <c r="K752" s="241"/>
      <c r="L752" s="246"/>
      <c r="M752" s="247"/>
      <c r="N752" s="248"/>
      <c r="O752" s="248"/>
      <c r="P752" s="248"/>
      <c r="Q752" s="248"/>
      <c r="R752" s="248"/>
      <c r="S752" s="248"/>
      <c r="T752" s="249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50" t="s">
        <v>174</v>
      </c>
      <c r="AU752" s="250" t="s">
        <v>87</v>
      </c>
      <c r="AV752" s="13" t="s">
        <v>85</v>
      </c>
      <c r="AW752" s="13" t="s">
        <v>34</v>
      </c>
      <c r="AX752" s="13" t="s">
        <v>78</v>
      </c>
      <c r="AY752" s="250" t="s">
        <v>165</v>
      </c>
    </row>
    <row r="753" s="14" customFormat="1">
      <c r="A753" s="14"/>
      <c r="B753" s="251"/>
      <c r="C753" s="252"/>
      <c r="D753" s="242" t="s">
        <v>174</v>
      </c>
      <c r="E753" s="253" t="s">
        <v>1</v>
      </c>
      <c r="F753" s="254" t="s">
        <v>2836</v>
      </c>
      <c r="G753" s="252"/>
      <c r="H753" s="255">
        <v>6.7560000000000002</v>
      </c>
      <c r="I753" s="256"/>
      <c r="J753" s="252"/>
      <c r="K753" s="252"/>
      <c r="L753" s="257"/>
      <c r="M753" s="258"/>
      <c r="N753" s="259"/>
      <c r="O753" s="259"/>
      <c r="P753" s="259"/>
      <c r="Q753" s="259"/>
      <c r="R753" s="259"/>
      <c r="S753" s="259"/>
      <c r="T753" s="260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61" t="s">
        <v>174</v>
      </c>
      <c r="AU753" s="261" t="s">
        <v>87</v>
      </c>
      <c r="AV753" s="14" t="s">
        <v>87</v>
      </c>
      <c r="AW753" s="14" t="s">
        <v>34</v>
      </c>
      <c r="AX753" s="14" t="s">
        <v>78</v>
      </c>
      <c r="AY753" s="261" t="s">
        <v>165</v>
      </c>
    </row>
    <row r="754" s="14" customFormat="1">
      <c r="A754" s="14"/>
      <c r="B754" s="251"/>
      <c r="C754" s="252"/>
      <c r="D754" s="242" t="s">
        <v>174</v>
      </c>
      <c r="E754" s="253" t="s">
        <v>1</v>
      </c>
      <c r="F754" s="254" t="s">
        <v>2837</v>
      </c>
      <c r="G754" s="252"/>
      <c r="H754" s="255">
        <v>7.8250000000000002</v>
      </c>
      <c r="I754" s="256"/>
      <c r="J754" s="252"/>
      <c r="K754" s="252"/>
      <c r="L754" s="257"/>
      <c r="M754" s="258"/>
      <c r="N754" s="259"/>
      <c r="O754" s="259"/>
      <c r="P754" s="259"/>
      <c r="Q754" s="259"/>
      <c r="R754" s="259"/>
      <c r="S754" s="259"/>
      <c r="T754" s="260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61" t="s">
        <v>174</v>
      </c>
      <c r="AU754" s="261" t="s">
        <v>87</v>
      </c>
      <c r="AV754" s="14" t="s">
        <v>87</v>
      </c>
      <c r="AW754" s="14" t="s">
        <v>34</v>
      </c>
      <c r="AX754" s="14" t="s">
        <v>78</v>
      </c>
      <c r="AY754" s="261" t="s">
        <v>165</v>
      </c>
    </row>
    <row r="755" s="13" customFormat="1">
      <c r="A755" s="13"/>
      <c r="B755" s="240"/>
      <c r="C755" s="241"/>
      <c r="D755" s="242" t="s">
        <v>174</v>
      </c>
      <c r="E755" s="243" t="s">
        <v>1</v>
      </c>
      <c r="F755" s="244" t="s">
        <v>2672</v>
      </c>
      <c r="G755" s="241"/>
      <c r="H755" s="243" t="s">
        <v>1</v>
      </c>
      <c r="I755" s="245"/>
      <c r="J755" s="241"/>
      <c r="K755" s="241"/>
      <c r="L755" s="246"/>
      <c r="M755" s="247"/>
      <c r="N755" s="248"/>
      <c r="O755" s="248"/>
      <c r="P755" s="248"/>
      <c r="Q755" s="248"/>
      <c r="R755" s="248"/>
      <c r="S755" s="248"/>
      <c r="T755" s="249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50" t="s">
        <v>174</v>
      </c>
      <c r="AU755" s="250" t="s">
        <v>87</v>
      </c>
      <c r="AV755" s="13" t="s">
        <v>85</v>
      </c>
      <c r="AW755" s="13" t="s">
        <v>34</v>
      </c>
      <c r="AX755" s="13" t="s">
        <v>78</v>
      </c>
      <c r="AY755" s="250" t="s">
        <v>165</v>
      </c>
    </row>
    <row r="756" s="14" customFormat="1">
      <c r="A756" s="14"/>
      <c r="B756" s="251"/>
      <c r="C756" s="252"/>
      <c r="D756" s="242" t="s">
        <v>174</v>
      </c>
      <c r="E756" s="253" t="s">
        <v>1</v>
      </c>
      <c r="F756" s="254" t="s">
        <v>2838</v>
      </c>
      <c r="G756" s="252"/>
      <c r="H756" s="255">
        <v>2.7599999999999998</v>
      </c>
      <c r="I756" s="256"/>
      <c r="J756" s="252"/>
      <c r="K756" s="252"/>
      <c r="L756" s="257"/>
      <c r="M756" s="258"/>
      <c r="N756" s="259"/>
      <c r="O756" s="259"/>
      <c r="P756" s="259"/>
      <c r="Q756" s="259"/>
      <c r="R756" s="259"/>
      <c r="S756" s="259"/>
      <c r="T756" s="260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61" t="s">
        <v>174</v>
      </c>
      <c r="AU756" s="261" t="s">
        <v>87</v>
      </c>
      <c r="AV756" s="14" t="s">
        <v>87</v>
      </c>
      <c r="AW756" s="14" t="s">
        <v>34</v>
      </c>
      <c r="AX756" s="14" t="s">
        <v>78</v>
      </c>
      <c r="AY756" s="261" t="s">
        <v>165</v>
      </c>
    </row>
    <row r="757" s="14" customFormat="1">
      <c r="A757" s="14"/>
      <c r="B757" s="251"/>
      <c r="C757" s="252"/>
      <c r="D757" s="242" t="s">
        <v>174</v>
      </c>
      <c r="E757" s="253" t="s">
        <v>1</v>
      </c>
      <c r="F757" s="254" t="s">
        <v>2839</v>
      </c>
      <c r="G757" s="252"/>
      <c r="H757" s="255">
        <v>0.90000000000000002</v>
      </c>
      <c r="I757" s="256"/>
      <c r="J757" s="252"/>
      <c r="K757" s="252"/>
      <c r="L757" s="257"/>
      <c r="M757" s="258"/>
      <c r="N757" s="259"/>
      <c r="O757" s="259"/>
      <c r="P757" s="259"/>
      <c r="Q757" s="259"/>
      <c r="R757" s="259"/>
      <c r="S757" s="259"/>
      <c r="T757" s="260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61" t="s">
        <v>174</v>
      </c>
      <c r="AU757" s="261" t="s">
        <v>87</v>
      </c>
      <c r="AV757" s="14" t="s">
        <v>87</v>
      </c>
      <c r="AW757" s="14" t="s">
        <v>34</v>
      </c>
      <c r="AX757" s="14" t="s">
        <v>78</v>
      </c>
      <c r="AY757" s="261" t="s">
        <v>165</v>
      </c>
    </row>
    <row r="758" s="13" customFormat="1">
      <c r="A758" s="13"/>
      <c r="B758" s="240"/>
      <c r="C758" s="241"/>
      <c r="D758" s="242" t="s">
        <v>174</v>
      </c>
      <c r="E758" s="243" t="s">
        <v>1</v>
      </c>
      <c r="F758" s="244" t="s">
        <v>2674</v>
      </c>
      <c r="G758" s="241"/>
      <c r="H758" s="243" t="s">
        <v>1</v>
      </c>
      <c r="I758" s="245"/>
      <c r="J758" s="241"/>
      <c r="K758" s="241"/>
      <c r="L758" s="246"/>
      <c r="M758" s="247"/>
      <c r="N758" s="248"/>
      <c r="O758" s="248"/>
      <c r="P758" s="248"/>
      <c r="Q758" s="248"/>
      <c r="R758" s="248"/>
      <c r="S758" s="248"/>
      <c r="T758" s="249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50" t="s">
        <v>174</v>
      </c>
      <c r="AU758" s="250" t="s">
        <v>87</v>
      </c>
      <c r="AV758" s="13" t="s">
        <v>85</v>
      </c>
      <c r="AW758" s="13" t="s">
        <v>34</v>
      </c>
      <c r="AX758" s="13" t="s">
        <v>78</v>
      </c>
      <c r="AY758" s="250" t="s">
        <v>165</v>
      </c>
    </row>
    <row r="759" s="14" customFormat="1">
      <c r="A759" s="14"/>
      <c r="B759" s="251"/>
      <c r="C759" s="252"/>
      <c r="D759" s="242" t="s">
        <v>174</v>
      </c>
      <c r="E759" s="253" t="s">
        <v>1</v>
      </c>
      <c r="F759" s="254" t="s">
        <v>2838</v>
      </c>
      <c r="G759" s="252"/>
      <c r="H759" s="255">
        <v>2.7599999999999998</v>
      </c>
      <c r="I759" s="256"/>
      <c r="J759" s="252"/>
      <c r="K759" s="252"/>
      <c r="L759" s="257"/>
      <c r="M759" s="258"/>
      <c r="N759" s="259"/>
      <c r="O759" s="259"/>
      <c r="P759" s="259"/>
      <c r="Q759" s="259"/>
      <c r="R759" s="259"/>
      <c r="S759" s="259"/>
      <c r="T759" s="260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61" t="s">
        <v>174</v>
      </c>
      <c r="AU759" s="261" t="s">
        <v>87</v>
      </c>
      <c r="AV759" s="14" t="s">
        <v>87</v>
      </c>
      <c r="AW759" s="14" t="s">
        <v>34</v>
      </c>
      <c r="AX759" s="14" t="s">
        <v>78</v>
      </c>
      <c r="AY759" s="261" t="s">
        <v>165</v>
      </c>
    </row>
    <row r="760" s="14" customFormat="1">
      <c r="A760" s="14"/>
      <c r="B760" s="251"/>
      <c r="C760" s="252"/>
      <c r="D760" s="242" t="s">
        <v>174</v>
      </c>
      <c r="E760" s="253" t="s">
        <v>1</v>
      </c>
      <c r="F760" s="254" t="s">
        <v>2839</v>
      </c>
      <c r="G760" s="252"/>
      <c r="H760" s="255">
        <v>0.90000000000000002</v>
      </c>
      <c r="I760" s="256"/>
      <c r="J760" s="252"/>
      <c r="K760" s="252"/>
      <c r="L760" s="257"/>
      <c r="M760" s="258"/>
      <c r="N760" s="259"/>
      <c r="O760" s="259"/>
      <c r="P760" s="259"/>
      <c r="Q760" s="259"/>
      <c r="R760" s="259"/>
      <c r="S760" s="259"/>
      <c r="T760" s="260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61" t="s">
        <v>174</v>
      </c>
      <c r="AU760" s="261" t="s">
        <v>87</v>
      </c>
      <c r="AV760" s="14" t="s">
        <v>87</v>
      </c>
      <c r="AW760" s="14" t="s">
        <v>34</v>
      </c>
      <c r="AX760" s="14" t="s">
        <v>78</v>
      </c>
      <c r="AY760" s="261" t="s">
        <v>165</v>
      </c>
    </row>
    <row r="761" s="15" customFormat="1">
      <c r="A761" s="15"/>
      <c r="B761" s="262"/>
      <c r="C761" s="263"/>
      <c r="D761" s="242" t="s">
        <v>174</v>
      </c>
      <c r="E761" s="264" t="s">
        <v>1</v>
      </c>
      <c r="F761" s="265" t="s">
        <v>189</v>
      </c>
      <c r="G761" s="263"/>
      <c r="H761" s="266">
        <v>21.900999999999996</v>
      </c>
      <c r="I761" s="267"/>
      <c r="J761" s="263"/>
      <c r="K761" s="263"/>
      <c r="L761" s="268"/>
      <c r="M761" s="269"/>
      <c r="N761" s="270"/>
      <c r="O761" s="270"/>
      <c r="P761" s="270"/>
      <c r="Q761" s="270"/>
      <c r="R761" s="270"/>
      <c r="S761" s="270"/>
      <c r="T761" s="271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72" t="s">
        <v>174</v>
      </c>
      <c r="AU761" s="272" t="s">
        <v>87</v>
      </c>
      <c r="AV761" s="15" t="s">
        <v>172</v>
      </c>
      <c r="AW761" s="15" t="s">
        <v>34</v>
      </c>
      <c r="AX761" s="15" t="s">
        <v>85</v>
      </c>
      <c r="AY761" s="272" t="s">
        <v>165</v>
      </c>
    </row>
    <row r="762" s="12" customFormat="1" ht="25.92" customHeight="1">
      <c r="A762" s="12"/>
      <c r="B762" s="211"/>
      <c r="C762" s="212"/>
      <c r="D762" s="213" t="s">
        <v>77</v>
      </c>
      <c r="E762" s="214" t="s">
        <v>225</v>
      </c>
      <c r="F762" s="214" t="s">
        <v>2840</v>
      </c>
      <c r="G762" s="212"/>
      <c r="H762" s="212"/>
      <c r="I762" s="215"/>
      <c r="J762" s="216">
        <f>BK762</f>
        <v>0</v>
      </c>
      <c r="K762" s="212"/>
      <c r="L762" s="217"/>
      <c r="M762" s="218"/>
      <c r="N762" s="219"/>
      <c r="O762" s="219"/>
      <c r="P762" s="220">
        <f>P763</f>
        <v>0</v>
      </c>
      <c r="Q762" s="219"/>
      <c r="R762" s="220">
        <f>R763</f>
        <v>0.051999999999999998</v>
      </c>
      <c r="S762" s="219"/>
      <c r="T762" s="221">
        <f>T763</f>
        <v>0</v>
      </c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R762" s="222" t="s">
        <v>195</v>
      </c>
      <c r="AT762" s="223" t="s">
        <v>77</v>
      </c>
      <c r="AU762" s="223" t="s">
        <v>78</v>
      </c>
      <c r="AY762" s="222" t="s">
        <v>165</v>
      </c>
      <c r="BK762" s="224">
        <f>BK763</f>
        <v>0</v>
      </c>
    </row>
    <row r="763" s="12" customFormat="1" ht="22.8" customHeight="1">
      <c r="A763" s="12"/>
      <c r="B763" s="211"/>
      <c r="C763" s="212"/>
      <c r="D763" s="213" t="s">
        <v>77</v>
      </c>
      <c r="E763" s="225" t="s">
        <v>2841</v>
      </c>
      <c r="F763" s="225" t="s">
        <v>1928</v>
      </c>
      <c r="G763" s="212"/>
      <c r="H763" s="212"/>
      <c r="I763" s="215"/>
      <c r="J763" s="226">
        <f>BK763</f>
        <v>0</v>
      </c>
      <c r="K763" s="212"/>
      <c r="L763" s="217"/>
      <c r="M763" s="218"/>
      <c r="N763" s="219"/>
      <c r="O763" s="219"/>
      <c r="P763" s="220">
        <f>SUM(P764:P767)</f>
        <v>0</v>
      </c>
      <c r="Q763" s="219"/>
      <c r="R763" s="220">
        <f>SUM(R764:R767)</f>
        <v>0.051999999999999998</v>
      </c>
      <c r="S763" s="219"/>
      <c r="T763" s="221">
        <f>SUM(T764:T767)</f>
        <v>0</v>
      </c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R763" s="222" t="s">
        <v>195</v>
      </c>
      <c r="AT763" s="223" t="s">
        <v>77</v>
      </c>
      <c r="AU763" s="223" t="s">
        <v>85</v>
      </c>
      <c r="AY763" s="222" t="s">
        <v>165</v>
      </c>
      <c r="BK763" s="224">
        <f>SUM(BK764:BK767)</f>
        <v>0</v>
      </c>
    </row>
    <row r="764" s="2" customFormat="1" ht="24.15" customHeight="1">
      <c r="A764" s="39"/>
      <c r="B764" s="40"/>
      <c r="C764" s="227" t="s">
        <v>946</v>
      </c>
      <c r="D764" s="227" t="s">
        <v>167</v>
      </c>
      <c r="E764" s="228" t="s">
        <v>2842</v>
      </c>
      <c r="F764" s="229" t="s">
        <v>2843</v>
      </c>
      <c r="G764" s="230" t="s">
        <v>385</v>
      </c>
      <c r="H764" s="231">
        <v>1</v>
      </c>
      <c r="I764" s="232"/>
      <c r="J764" s="233">
        <f>ROUND(I764*H764,2)</f>
        <v>0</v>
      </c>
      <c r="K764" s="229" t="s">
        <v>171</v>
      </c>
      <c r="L764" s="45"/>
      <c r="M764" s="234" t="s">
        <v>1</v>
      </c>
      <c r="N764" s="235" t="s">
        <v>43</v>
      </c>
      <c r="O764" s="92"/>
      <c r="P764" s="236">
        <f>O764*H764</f>
        <v>0</v>
      </c>
      <c r="Q764" s="236">
        <v>0</v>
      </c>
      <c r="R764" s="236">
        <f>Q764*H764</f>
        <v>0</v>
      </c>
      <c r="S764" s="236">
        <v>0</v>
      </c>
      <c r="T764" s="237">
        <f>S764*H764</f>
        <v>0</v>
      </c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R764" s="238" t="s">
        <v>708</v>
      </c>
      <c r="AT764" s="238" t="s">
        <v>167</v>
      </c>
      <c r="AU764" s="238" t="s">
        <v>87</v>
      </c>
      <c r="AY764" s="18" t="s">
        <v>165</v>
      </c>
      <c r="BE764" s="239">
        <f>IF(N764="základní",J764,0)</f>
        <v>0</v>
      </c>
      <c r="BF764" s="239">
        <f>IF(N764="snížená",J764,0)</f>
        <v>0</v>
      </c>
      <c r="BG764" s="239">
        <f>IF(N764="zákl. přenesená",J764,0)</f>
        <v>0</v>
      </c>
      <c r="BH764" s="239">
        <f>IF(N764="sníž. přenesená",J764,0)</f>
        <v>0</v>
      </c>
      <c r="BI764" s="239">
        <f>IF(N764="nulová",J764,0)</f>
        <v>0</v>
      </c>
      <c r="BJ764" s="18" t="s">
        <v>85</v>
      </c>
      <c r="BK764" s="239">
        <f>ROUND(I764*H764,2)</f>
        <v>0</v>
      </c>
      <c r="BL764" s="18" t="s">
        <v>708</v>
      </c>
      <c r="BM764" s="238" t="s">
        <v>2844</v>
      </c>
    </row>
    <row r="765" s="13" customFormat="1">
      <c r="A765" s="13"/>
      <c r="B765" s="240"/>
      <c r="C765" s="241"/>
      <c r="D765" s="242" t="s">
        <v>174</v>
      </c>
      <c r="E765" s="243" t="s">
        <v>1</v>
      </c>
      <c r="F765" s="244" t="s">
        <v>2845</v>
      </c>
      <c r="G765" s="241"/>
      <c r="H765" s="243" t="s">
        <v>1</v>
      </c>
      <c r="I765" s="245"/>
      <c r="J765" s="241"/>
      <c r="K765" s="241"/>
      <c r="L765" s="246"/>
      <c r="M765" s="247"/>
      <c r="N765" s="248"/>
      <c r="O765" s="248"/>
      <c r="P765" s="248"/>
      <c r="Q765" s="248"/>
      <c r="R765" s="248"/>
      <c r="S765" s="248"/>
      <c r="T765" s="249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50" t="s">
        <v>174</v>
      </c>
      <c r="AU765" s="250" t="s">
        <v>87</v>
      </c>
      <c r="AV765" s="13" t="s">
        <v>85</v>
      </c>
      <c r="AW765" s="13" t="s">
        <v>34</v>
      </c>
      <c r="AX765" s="13" t="s">
        <v>78</v>
      </c>
      <c r="AY765" s="250" t="s">
        <v>165</v>
      </c>
    </row>
    <row r="766" s="14" customFormat="1">
      <c r="A766" s="14"/>
      <c r="B766" s="251"/>
      <c r="C766" s="252"/>
      <c r="D766" s="242" t="s">
        <v>174</v>
      </c>
      <c r="E766" s="253" t="s">
        <v>1</v>
      </c>
      <c r="F766" s="254" t="s">
        <v>85</v>
      </c>
      <c r="G766" s="252"/>
      <c r="H766" s="255">
        <v>1</v>
      </c>
      <c r="I766" s="256"/>
      <c r="J766" s="252"/>
      <c r="K766" s="252"/>
      <c r="L766" s="257"/>
      <c r="M766" s="258"/>
      <c r="N766" s="259"/>
      <c r="O766" s="259"/>
      <c r="P766" s="259"/>
      <c r="Q766" s="259"/>
      <c r="R766" s="259"/>
      <c r="S766" s="259"/>
      <c r="T766" s="260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61" t="s">
        <v>174</v>
      </c>
      <c r="AU766" s="261" t="s">
        <v>87</v>
      </c>
      <c r="AV766" s="14" t="s">
        <v>87</v>
      </c>
      <c r="AW766" s="14" t="s">
        <v>34</v>
      </c>
      <c r="AX766" s="14" t="s">
        <v>85</v>
      </c>
      <c r="AY766" s="261" t="s">
        <v>165</v>
      </c>
    </row>
    <row r="767" s="2" customFormat="1" ht="16.5" customHeight="1">
      <c r="A767" s="39"/>
      <c r="B767" s="40"/>
      <c r="C767" s="273" t="s">
        <v>951</v>
      </c>
      <c r="D767" s="273" t="s">
        <v>225</v>
      </c>
      <c r="E767" s="274" t="s">
        <v>2846</v>
      </c>
      <c r="F767" s="275" t="s">
        <v>2847</v>
      </c>
      <c r="G767" s="276" t="s">
        <v>385</v>
      </c>
      <c r="H767" s="277">
        <v>1</v>
      </c>
      <c r="I767" s="278"/>
      <c r="J767" s="279">
        <f>ROUND(I767*H767,2)</f>
        <v>0</v>
      </c>
      <c r="K767" s="275" t="s">
        <v>171</v>
      </c>
      <c r="L767" s="280"/>
      <c r="M767" s="304" t="s">
        <v>1</v>
      </c>
      <c r="N767" s="305" t="s">
        <v>43</v>
      </c>
      <c r="O767" s="300"/>
      <c r="P767" s="301">
        <f>O767*H767</f>
        <v>0</v>
      </c>
      <c r="Q767" s="301">
        <v>0.051999999999999998</v>
      </c>
      <c r="R767" s="301">
        <f>Q767*H767</f>
        <v>0.051999999999999998</v>
      </c>
      <c r="S767" s="301">
        <v>0</v>
      </c>
      <c r="T767" s="302">
        <f>S767*H767</f>
        <v>0</v>
      </c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R767" s="238" t="s">
        <v>1131</v>
      </c>
      <c r="AT767" s="238" t="s">
        <v>225</v>
      </c>
      <c r="AU767" s="238" t="s">
        <v>87</v>
      </c>
      <c r="AY767" s="18" t="s">
        <v>165</v>
      </c>
      <c r="BE767" s="239">
        <f>IF(N767="základní",J767,0)</f>
        <v>0</v>
      </c>
      <c r="BF767" s="239">
        <f>IF(N767="snížená",J767,0)</f>
        <v>0</v>
      </c>
      <c r="BG767" s="239">
        <f>IF(N767="zákl. přenesená",J767,0)</f>
        <v>0</v>
      </c>
      <c r="BH767" s="239">
        <f>IF(N767="sníž. přenesená",J767,0)</f>
        <v>0</v>
      </c>
      <c r="BI767" s="239">
        <f>IF(N767="nulová",J767,0)</f>
        <v>0</v>
      </c>
      <c r="BJ767" s="18" t="s">
        <v>85</v>
      </c>
      <c r="BK767" s="239">
        <f>ROUND(I767*H767,2)</f>
        <v>0</v>
      </c>
      <c r="BL767" s="18" t="s">
        <v>1131</v>
      </c>
      <c r="BM767" s="238" t="s">
        <v>2848</v>
      </c>
    </row>
    <row r="768" s="2" customFormat="1" ht="6.96" customHeight="1">
      <c r="A768" s="39"/>
      <c r="B768" s="67"/>
      <c r="C768" s="68"/>
      <c r="D768" s="68"/>
      <c r="E768" s="68"/>
      <c r="F768" s="68"/>
      <c r="G768" s="68"/>
      <c r="H768" s="68"/>
      <c r="I768" s="68"/>
      <c r="J768" s="68"/>
      <c r="K768" s="68"/>
      <c r="L768" s="45"/>
      <c r="M768" s="39"/>
      <c r="O768" s="39"/>
      <c r="P768" s="39"/>
      <c r="Q768" s="39"/>
      <c r="R768" s="39"/>
      <c r="S768" s="39"/>
      <c r="T768" s="39"/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</row>
  </sheetData>
  <sheetProtection sheet="1" autoFilter="0" formatColumns="0" formatRows="0" objects="1" scenarios="1" spinCount="100000" saltValue="9DY6kEKWhfblF4riMI4RYZ/1Rg2Cqmb+7OwNhbGKwW4kshF2m7frvtzMXAFCxu2aift1UZoyIN0kbdUy8MLRsA==" hashValue="a5Tngzfu5LTf8eD6greMKzkTcyMs9Zi24e/4+H7oeVqRHekVGtDsP4EYhDv+/iIOgBiPw/tSpA7bx3LRnxjIiQ==" algorithmName="SHA-512" password="CC35"/>
  <autoFilter ref="C134:K767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123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stávající přístavby a spojovacího krčku Základní Škola, ul. Komenského č.p.11, Ústí nad Orlicí</v>
      </c>
      <c r="F7" s="151"/>
      <c r="G7" s="151"/>
      <c r="H7" s="151"/>
      <c r="L7" s="21"/>
    </row>
    <row r="8" s="1" customFormat="1" ht="12" customHeight="1">
      <c r="B8" s="21"/>
      <c r="D8" s="151" t="s">
        <v>124</v>
      </c>
      <c r="L8" s="21"/>
    </row>
    <row r="9" s="2" customFormat="1" ht="23.25" customHeight="1">
      <c r="A9" s="39"/>
      <c r="B9" s="45"/>
      <c r="C9" s="39"/>
      <c r="D9" s="39"/>
      <c r="E9" s="152" t="s">
        <v>2849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126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2850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36</v>
      </c>
      <c r="G14" s="39"/>
      <c r="H14" s="39"/>
      <c r="I14" s="151" t="s">
        <v>22</v>
      </c>
      <c r="J14" s="154" t="str">
        <f>'Rekapitulace stavby'!AN8</f>
        <v>17. 10. 2023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1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1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ROUND(J135,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ROUND((SUM(BE135:BE217)),  2)</f>
        <v>0</v>
      </c>
      <c r="G35" s="39"/>
      <c r="H35" s="39"/>
      <c r="I35" s="165">
        <v>0.20999999999999999</v>
      </c>
      <c r="J35" s="164">
        <f>ROUND(((SUM(BE135:BE217))*I35),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ROUND((SUM(BF135:BF217)),  2)</f>
        <v>0</v>
      </c>
      <c r="G36" s="39"/>
      <c r="H36" s="39"/>
      <c r="I36" s="165">
        <v>0.14999999999999999</v>
      </c>
      <c r="J36" s="164">
        <f>ROUND(((SUM(BF135:BF217))*I36),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ROUND((SUM(BG135:BG217)),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ROUND((SUM(BH135:BH217)),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ROUND((SUM(BI135:BI217)),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stávající přístavby a spojovacího krčku Základní Škola, ul. Komenského č.p.11, Ústí nad Orlicí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124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23.25" customHeight="1">
      <c r="A87" s="39"/>
      <c r="B87" s="40"/>
      <c r="C87" s="41"/>
      <c r="D87" s="41"/>
      <c r="E87" s="184" t="s">
        <v>2849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126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 - Vytápění staveb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17. 10. 2023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/>
      </c>
      <c r="G93" s="41"/>
      <c r="H93" s="41"/>
      <c r="I93" s="33" t="s">
        <v>31</v>
      </c>
      <c r="J93" s="37" t="str">
        <f>E23</f>
        <v/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129</v>
      </c>
      <c r="D96" s="186"/>
      <c r="E96" s="186"/>
      <c r="F96" s="186"/>
      <c r="G96" s="186"/>
      <c r="H96" s="186"/>
      <c r="I96" s="186"/>
      <c r="J96" s="187" t="s">
        <v>130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131</v>
      </c>
      <c r="D98" s="41"/>
      <c r="E98" s="41"/>
      <c r="F98" s="41"/>
      <c r="G98" s="41"/>
      <c r="H98" s="41"/>
      <c r="I98" s="41"/>
      <c r="J98" s="111">
        <f>J135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132</v>
      </c>
    </row>
    <row r="99" s="9" customFormat="1" ht="24.96" customHeight="1">
      <c r="A99" s="9"/>
      <c r="B99" s="189"/>
      <c r="C99" s="190"/>
      <c r="D99" s="191" t="s">
        <v>2851</v>
      </c>
      <c r="E99" s="192"/>
      <c r="F99" s="192"/>
      <c r="G99" s="192"/>
      <c r="H99" s="192"/>
      <c r="I99" s="192"/>
      <c r="J99" s="193">
        <f>J136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1284</v>
      </c>
      <c r="E100" s="192"/>
      <c r="F100" s="192"/>
      <c r="G100" s="192"/>
      <c r="H100" s="192"/>
      <c r="I100" s="192"/>
      <c r="J100" s="193">
        <f>J146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1286</v>
      </c>
      <c r="E101" s="192"/>
      <c r="F101" s="192"/>
      <c r="G101" s="192"/>
      <c r="H101" s="192"/>
      <c r="I101" s="192"/>
      <c r="J101" s="193">
        <f>J149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2852</v>
      </c>
      <c r="E102" s="192"/>
      <c r="F102" s="192"/>
      <c r="G102" s="192"/>
      <c r="H102" s="192"/>
      <c r="I102" s="192"/>
      <c r="J102" s="193">
        <f>J154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1287</v>
      </c>
      <c r="E103" s="192"/>
      <c r="F103" s="192"/>
      <c r="G103" s="192"/>
      <c r="H103" s="192"/>
      <c r="I103" s="192"/>
      <c r="J103" s="193">
        <f>J157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2853</v>
      </c>
      <c r="E104" s="192"/>
      <c r="F104" s="192"/>
      <c r="G104" s="192"/>
      <c r="H104" s="192"/>
      <c r="I104" s="192"/>
      <c r="J104" s="193">
        <f>J159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9"/>
      <c r="C105" s="190"/>
      <c r="D105" s="191" t="s">
        <v>1625</v>
      </c>
      <c r="E105" s="192"/>
      <c r="F105" s="192"/>
      <c r="G105" s="192"/>
      <c r="H105" s="192"/>
      <c r="I105" s="192"/>
      <c r="J105" s="193">
        <f>J162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9"/>
      <c r="C106" s="190"/>
      <c r="D106" s="191" t="s">
        <v>2854</v>
      </c>
      <c r="E106" s="192"/>
      <c r="F106" s="192"/>
      <c r="G106" s="192"/>
      <c r="H106" s="192"/>
      <c r="I106" s="192"/>
      <c r="J106" s="193">
        <f>J171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9"/>
      <c r="C107" s="190"/>
      <c r="D107" s="191" t="s">
        <v>1289</v>
      </c>
      <c r="E107" s="192"/>
      <c r="F107" s="192"/>
      <c r="G107" s="192"/>
      <c r="H107" s="192"/>
      <c r="I107" s="192"/>
      <c r="J107" s="193">
        <f>J174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9"/>
      <c r="C108" s="190"/>
      <c r="D108" s="191" t="s">
        <v>2855</v>
      </c>
      <c r="E108" s="192"/>
      <c r="F108" s="192"/>
      <c r="G108" s="192"/>
      <c r="H108" s="192"/>
      <c r="I108" s="192"/>
      <c r="J108" s="193">
        <f>J180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9"/>
      <c r="C109" s="190"/>
      <c r="D109" s="191" t="s">
        <v>1290</v>
      </c>
      <c r="E109" s="192"/>
      <c r="F109" s="192"/>
      <c r="G109" s="192"/>
      <c r="H109" s="192"/>
      <c r="I109" s="192"/>
      <c r="J109" s="193">
        <f>J182</f>
        <v>0</v>
      </c>
      <c r="K109" s="190"/>
      <c r="L109" s="19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89"/>
      <c r="C110" s="190"/>
      <c r="D110" s="191" t="s">
        <v>1291</v>
      </c>
      <c r="E110" s="192"/>
      <c r="F110" s="192"/>
      <c r="G110" s="192"/>
      <c r="H110" s="192"/>
      <c r="I110" s="192"/>
      <c r="J110" s="193">
        <f>J186</f>
        <v>0</v>
      </c>
      <c r="K110" s="190"/>
      <c r="L110" s="19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89"/>
      <c r="C111" s="190"/>
      <c r="D111" s="191" t="s">
        <v>1292</v>
      </c>
      <c r="E111" s="192"/>
      <c r="F111" s="192"/>
      <c r="G111" s="192"/>
      <c r="H111" s="192"/>
      <c r="I111" s="192"/>
      <c r="J111" s="193">
        <f>J194</f>
        <v>0</v>
      </c>
      <c r="K111" s="190"/>
      <c r="L111" s="19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89"/>
      <c r="C112" s="190"/>
      <c r="D112" s="191" t="s">
        <v>2856</v>
      </c>
      <c r="E112" s="192"/>
      <c r="F112" s="192"/>
      <c r="G112" s="192"/>
      <c r="H112" s="192"/>
      <c r="I112" s="192"/>
      <c r="J112" s="193">
        <f>J210</f>
        <v>0</v>
      </c>
      <c r="K112" s="190"/>
      <c r="L112" s="194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189"/>
      <c r="C113" s="190"/>
      <c r="D113" s="191" t="s">
        <v>2857</v>
      </c>
      <c r="E113" s="192"/>
      <c r="F113" s="192"/>
      <c r="G113" s="192"/>
      <c r="H113" s="192"/>
      <c r="I113" s="192"/>
      <c r="J113" s="193">
        <f>J213</f>
        <v>0</v>
      </c>
      <c r="K113" s="190"/>
      <c r="L113" s="19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150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6.25" customHeight="1">
      <c r="A123" s="39"/>
      <c r="B123" s="40"/>
      <c r="C123" s="41"/>
      <c r="D123" s="41"/>
      <c r="E123" s="184" t="str">
        <f>E7</f>
        <v>Stavební úpravy stávající přístavby a spojovacího krčku Základní Škola, ul. Komenského č.p.11, Ústí nad Orlicí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" customFormat="1" ht="12" customHeight="1">
      <c r="B124" s="22"/>
      <c r="C124" s="33" t="s">
        <v>124</v>
      </c>
      <c r="D124" s="23"/>
      <c r="E124" s="23"/>
      <c r="F124" s="23"/>
      <c r="G124" s="23"/>
      <c r="H124" s="23"/>
      <c r="I124" s="23"/>
      <c r="J124" s="23"/>
      <c r="K124" s="23"/>
      <c r="L124" s="21"/>
    </row>
    <row r="125" s="2" customFormat="1" ht="23.25" customHeight="1">
      <c r="A125" s="39"/>
      <c r="B125" s="40"/>
      <c r="C125" s="41"/>
      <c r="D125" s="41"/>
      <c r="E125" s="184" t="s">
        <v>2849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126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E11</f>
        <v>D.1.4. - Vytápění staveb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</v>
      </c>
      <c r="D129" s="41"/>
      <c r="E129" s="41"/>
      <c r="F129" s="28" t="str">
        <f>F14</f>
        <v xml:space="preserve"> </v>
      </c>
      <c r="G129" s="41"/>
      <c r="H129" s="41"/>
      <c r="I129" s="33" t="s">
        <v>22</v>
      </c>
      <c r="J129" s="80" t="str">
        <f>IF(J14="","",J14)</f>
        <v>17. 10. 2023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24</v>
      </c>
      <c r="D131" s="41"/>
      <c r="E131" s="41"/>
      <c r="F131" s="28" t="str">
        <f>E17</f>
        <v/>
      </c>
      <c r="G131" s="41"/>
      <c r="H131" s="41"/>
      <c r="I131" s="33" t="s">
        <v>31</v>
      </c>
      <c r="J131" s="37" t="str">
        <f>E23</f>
        <v/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29</v>
      </c>
      <c r="D132" s="41"/>
      <c r="E132" s="41"/>
      <c r="F132" s="28" t="str">
        <f>IF(E20="","",E20)</f>
        <v>Vyplň údaj</v>
      </c>
      <c r="G132" s="41"/>
      <c r="H132" s="41"/>
      <c r="I132" s="33" t="s">
        <v>35</v>
      </c>
      <c r="J132" s="37" t="str">
        <f>E26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200"/>
      <c r="B134" s="201"/>
      <c r="C134" s="202" t="s">
        <v>151</v>
      </c>
      <c r="D134" s="203" t="s">
        <v>63</v>
      </c>
      <c r="E134" s="203" t="s">
        <v>59</v>
      </c>
      <c r="F134" s="203" t="s">
        <v>60</v>
      </c>
      <c r="G134" s="203" t="s">
        <v>152</v>
      </c>
      <c r="H134" s="203" t="s">
        <v>153</v>
      </c>
      <c r="I134" s="203" t="s">
        <v>154</v>
      </c>
      <c r="J134" s="203" t="s">
        <v>130</v>
      </c>
      <c r="K134" s="204" t="s">
        <v>155</v>
      </c>
      <c r="L134" s="205"/>
      <c r="M134" s="101" t="s">
        <v>1</v>
      </c>
      <c r="N134" s="102" t="s">
        <v>42</v>
      </c>
      <c r="O134" s="102" t="s">
        <v>156</v>
      </c>
      <c r="P134" s="102" t="s">
        <v>157</v>
      </c>
      <c r="Q134" s="102" t="s">
        <v>158</v>
      </c>
      <c r="R134" s="102" t="s">
        <v>159</v>
      </c>
      <c r="S134" s="102" t="s">
        <v>160</v>
      </c>
      <c r="T134" s="103" t="s">
        <v>161</v>
      </c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/>
    </row>
    <row r="135" s="2" customFormat="1" ht="22.8" customHeight="1">
      <c r="A135" s="39"/>
      <c r="B135" s="40"/>
      <c r="C135" s="108" t="s">
        <v>162</v>
      </c>
      <c r="D135" s="41"/>
      <c r="E135" s="41"/>
      <c r="F135" s="41"/>
      <c r="G135" s="41"/>
      <c r="H135" s="41"/>
      <c r="I135" s="41"/>
      <c r="J135" s="206">
        <f>BK135</f>
        <v>0</v>
      </c>
      <c r="K135" s="41"/>
      <c r="L135" s="45"/>
      <c r="M135" s="104"/>
      <c r="N135" s="207"/>
      <c r="O135" s="105"/>
      <c r="P135" s="208">
        <f>P136+P146+P149+P154+P157+P159+P162+P171+P174+P180+P182+P186+P194+P210+P213</f>
        <v>0</v>
      </c>
      <c r="Q135" s="105"/>
      <c r="R135" s="208">
        <f>R136+R146+R149+R154+R157+R159+R162+R171+R174+R180+R182+R186+R194+R210+R213</f>
        <v>0</v>
      </c>
      <c r="S135" s="105"/>
      <c r="T135" s="209">
        <f>T136+T146+T149+T154+T157+T159+T162+T171+T174+T180+T182+T186+T194+T210+T213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77</v>
      </c>
      <c r="AU135" s="18" t="s">
        <v>132</v>
      </c>
      <c r="BK135" s="210">
        <f>BK136+BK146+BK149+BK154+BK157+BK159+BK162+BK171+BK174+BK180+BK182+BK186+BK194+BK210+BK213</f>
        <v>0</v>
      </c>
    </row>
    <row r="136" s="12" customFormat="1" ht="25.92" customHeight="1">
      <c r="A136" s="12"/>
      <c r="B136" s="211"/>
      <c r="C136" s="212"/>
      <c r="D136" s="213" t="s">
        <v>77</v>
      </c>
      <c r="E136" s="214" t="s">
        <v>85</v>
      </c>
      <c r="F136" s="214" t="s">
        <v>166</v>
      </c>
      <c r="G136" s="212"/>
      <c r="H136" s="212"/>
      <c r="I136" s="215"/>
      <c r="J136" s="216">
        <f>BK136</f>
        <v>0</v>
      </c>
      <c r="K136" s="212"/>
      <c r="L136" s="217"/>
      <c r="M136" s="218"/>
      <c r="N136" s="219"/>
      <c r="O136" s="219"/>
      <c r="P136" s="220">
        <f>SUM(P137:P145)</f>
        <v>0</v>
      </c>
      <c r="Q136" s="219"/>
      <c r="R136" s="220">
        <f>SUM(R137:R145)</f>
        <v>0</v>
      </c>
      <c r="S136" s="219"/>
      <c r="T136" s="221">
        <f>SUM(T137:T145)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85</v>
      </c>
      <c r="AT136" s="223" t="s">
        <v>77</v>
      </c>
      <c r="AU136" s="223" t="s">
        <v>78</v>
      </c>
      <c r="AY136" s="222" t="s">
        <v>165</v>
      </c>
      <c r="BK136" s="224">
        <f>SUM(BK137:BK145)</f>
        <v>0</v>
      </c>
    </row>
    <row r="137" s="2" customFormat="1" ht="24.15" customHeight="1">
      <c r="A137" s="39"/>
      <c r="B137" s="40"/>
      <c r="C137" s="227" t="s">
        <v>85</v>
      </c>
      <c r="D137" s="227" t="s">
        <v>167</v>
      </c>
      <c r="E137" s="228" t="s">
        <v>2858</v>
      </c>
      <c r="F137" s="229" t="s">
        <v>2859</v>
      </c>
      <c r="G137" s="230" t="s">
        <v>170</v>
      </c>
      <c r="H137" s="231">
        <v>26.25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43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172</v>
      </c>
      <c r="AT137" s="238" t="s">
        <v>167</v>
      </c>
      <c r="AU137" s="238" t="s">
        <v>85</v>
      </c>
      <c r="AY137" s="18" t="s">
        <v>165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172</v>
      </c>
      <c r="BM137" s="238" t="s">
        <v>87</v>
      </c>
    </row>
    <row r="138" s="2" customFormat="1">
      <c r="A138" s="39"/>
      <c r="B138" s="40"/>
      <c r="C138" s="41"/>
      <c r="D138" s="242" t="s">
        <v>770</v>
      </c>
      <c r="E138" s="41"/>
      <c r="F138" s="294" t="s">
        <v>2860</v>
      </c>
      <c r="G138" s="41"/>
      <c r="H138" s="41"/>
      <c r="I138" s="295"/>
      <c r="J138" s="41"/>
      <c r="K138" s="41"/>
      <c r="L138" s="45"/>
      <c r="M138" s="296"/>
      <c r="N138" s="297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770</v>
      </c>
      <c r="AU138" s="18" t="s">
        <v>85</v>
      </c>
    </row>
    <row r="139" s="2" customFormat="1" ht="33" customHeight="1">
      <c r="A139" s="39"/>
      <c r="B139" s="40"/>
      <c r="C139" s="227" t="s">
        <v>87</v>
      </c>
      <c r="D139" s="227" t="s">
        <v>167</v>
      </c>
      <c r="E139" s="228" t="s">
        <v>2861</v>
      </c>
      <c r="F139" s="229" t="s">
        <v>2862</v>
      </c>
      <c r="G139" s="230" t="s">
        <v>170</v>
      </c>
      <c r="H139" s="231">
        <v>26.25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43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172</v>
      </c>
      <c r="AT139" s="238" t="s">
        <v>167</v>
      </c>
      <c r="AU139" s="238" t="s">
        <v>85</v>
      </c>
      <c r="AY139" s="18" t="s">
        <v>165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85</v>
      </c>
      <c r="BK139" s="239">
        <f>ROUND(I139*H139,2)</f>
        <v>0</v>
      </c>
      <c r="BL139" s="18" t="s">
        <v>172</v>
      </c>
      <c r="BM139" s="238" t="s">
        <v>172</v>
      </c>
    </row>
    <row r="140" s="2" customFormat="1">
      <c r="A140" s="39"/>
      <c r="B140" s="40"/>
      <c r="C140" s="41"/>
      <c r="D140" s="242" t="s">
        <v>770</v>
      </c>
      <c r="E140" s="41"/>
      <c r="F140" s="294" t="s">
        <v>2863</v>
      </c>
      <c r="G140" s="41"/>
      <c r="H140" s="41"/>
      <c r="I140" s="295"/>
      <c r="J140" s="41"/>
      <c r="K140" s="41"/>
      <c r="L140" s="45"/>
      <c r="M140" s="296"/>
      <c r="N140" s="297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770</v>
      </c>
      <c r="AU140" s="18" t="s">
        <v>85</v>
      </c>
    </row>
    <row r="141" s="2" customFormat="1" ht="24.15" customHeight="1">
      <c r="A141" s="39"/>
      <c r="B141" s="40"/>
      <c r="C141" s="227" t="s">
        <v>195</v>
      </c>
      <c r="D141" s="227" t="s">
        <v>167</v>
      </c>
      <c r="E141" s="228" t="s">
        <v>2864</v>
      </c>
      <c r="F141" s="229" t="s">
        <v>2865</v>
      </c>
      <c r="G141" s="230" t="s">
        <v>170</v>
      </c>
      <c r="H141" s="231">
        <v>12.75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172</v>
      </c>
      <c r="AT141" s="238" t="s">
        <v>167</v>
      </c>
      <c r="AU141" s="238" t="s">
        <v>85</v>
      </c>
      <c r="AY141" s="18" t="s">
        <v>165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172</v>
      </c>
      <c r="BM141" s="238" t="s">
        <v>193</v>
      </c>
    </row>
    <row r="142" s="2" customFormat="1">
      <c r="A142" s="39"/>
      <c r="B142" s="40"/>
      <c r="C142" s="41"/>
      <c r="D142" s="242" t="s">
        <v>770</v>
      </c>
      <c r="E142" s="41"/>
      <c r="F142" s="294" t="s">
        <v>2866</v>
      </c>
      <c r="G142" s="41"/>
      <c r="H142" s="41"/>
      <c r="I142" s="295"/>
      <c r="J142" s="41"/>
      <c r="K142" s="41"/>
      <c r="L142" s="45"/>
      <c r="M142" s="296"/>
      <c r="N142" s="297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770</v>
      </c>
      <c r="AU142" s="18" t="s">
        <v>85</v>
      </c>
    </row>
    <row r="143" s="2" customFormat="1" ht="24.15" customHeight="1">
      <c r="A143" s="39"/>
      <c r="B143" s="40"/>
      <c r="C143" s="227" t="s">
        <v>172</v>
      </c>
      <c r="D143" s="227" t="s">
        <v>167</v>
      </c>
      <c r="E143" s="228" t="s">
        <v>2867</v>
      </c>
      <c r="F143" s="229" t="s">
        <v>2868</v>
      </c>
      <c r="G143" s="230" t="s">
        <v>170</v>
      </c>
      <c r="H143" s="231">
        <v>13.5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172</v>
      </c>
      <c r="AT143" s="238" t="s">
        <v>167</v>
      </c>
      <c r="AU143" s="238" t="s">
        <v>85</v>
      </c>
      <c r="AY143" s="18" t="s">
        <v>165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172</v>
      </c>
      <c r="BM143" s="238" t="s">
        <v>228</v>
      </c>
    </row>
    <row r="144" s="2" customFormat="1">
      <c r="A144" s="39"/>
      <c r="B144" s="40"/>
      <c r="C144" s="41"/>
      <c r="D144" s="242" t="s">
        <v>770</v>
      </c>
      <c r="E144" s="41"/>
      <c r="F144" s="294" t="s">
        <v>2869</v>
      </c>
      <c r="G144" s="41"/>
      <c r="H144" s="41"/>
      <c r="I144" s="295"/>
      <c r="J144" s="41"/>
      <c r="K144" s="41"/>
      <c r="L144" s="45"/>
      <c r="M144" s="296"/>
      <c r="N144" s="297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770</v>
      </c>
      <c r="AU144" s="18" t="s">
        <v>85</v>
      </c>
    </row>
    <row r="145" s="2" customFormat="1" ht="16.5" customHeight="1">
      <c r="A145" s="39"/>
      <c r="B145" s="40"/>
      <c r="C145" s="227" t="s">
        <v>219</v>
      </c>
      <c r="D145" s="227" t="s">
        <v>167</v>
      </c>
      <c r="E145" s="228" t="s">
        <v>2870</v>
      </c>
      <c r="F145" s="229" t="s">
        <v>2871</v>
      </c>
      <c r="G145" s="230" t="s">
        <v>2872</v>
      </c>
      <c r="H145" s="231">
        <v>13.5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43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172</v>
      </c>
      <c r="AT145" s="238" t="s">
        <v>167</v>
      </c>
      <c r="AU145" s="238" t="s">
        <v>85</v>
      </c>
      <c r="AY145" s="18" t="s">
        <v>165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172</v>
      </c>
      <c r="BM145" s="238" t="s">
        <v>248</v>
      </c>
    </row>
    <row r="146" s="12" customFormat="1" ht="25.92" customHeight="1">
      <c r="A146" s="12"/>
      <c r="B146" s="211"/>
      <c r="C146" s="212"/>
      <c r="D146" s="213" t="s">
        <v>77</v>
      </c>
      <c r="E146" s="214" t="s">
        <v>195</v>
      </c>
      <c r="F146" s="214" t="s">
        <v>1294</v>
      </c>
      <c r="G146" s="212"/>
      <c r="H146" s="212"/>
      <c r="I146" s="215"/>
      <c r="J146" s="216">
        <f>BK146</f>
        <v>0</v>
      </c>
      <c r="K146" s="212"/>
      <c r="L146" s="217"/>
      <c r="M146" s="218"/>
      <c r="N146" s="219"/>
      <c r="O146" s="219"/>
      <c r="P146" s="220">
        <f>SUM(P147:P148)</f>
        <v>0</v>
      </c>
      <c r="Q146" s="219"/>
      <c r="R146" s="220">
        <f>SUM(R147:R148)</f>
        <v>0</v>
      </c>
      <c r="S146" s="219"/>
      <c r="T146" s="221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2" t="s">
        <v>85</v>
      </c>
      <c r="AT146" s="223" t="s">
        <v>77</v>
      </c>
      <c r="AU146" s="223" t="s">
        <v>78</v>
      </c>
      <c r="AY146" s="222" t="s">
        <v>165</v>
      </c>
      <c r="BK146" s="224">
        <f>SUM(BK147:BK148)</f>
        <v>0</v>
      </c>
    </row>
    <row r="147" s="2" customFormat="1" ht="37.8" customHeight="1">
      <c r="A147" s="39"/>
      <c r="B147" s="40"/>
      <c r="C147" s="227" t="s">
        <v>193</v>
      </c>
      <c r="D147" s="227" t="s">
        <v>167</v>
      </c>
      <c r="E147" s="228" t="s">
        <v>2873</v>
      </c>
      <c r="F147" s="229" t="s">
        <v>2874</v>
      </c>
      <c r="G147" s="230" t="s">
        <v>385</v>
      </c>
      <c r="H147" s="231">
        <v>2</v>
      </c>
      <c r="I147" s="232"/>
      <c r="J147" s="233">
        <f>ROUND(I147*H147,2)</f>
        <v>0</v>
      </c>
      <c r="K147" s="229" t="s">
        <v>1</v>
      </c>
      <c r="L147" s="45"/>
      <c r="M147" s="234" t="s">
        <v>1</v>
      </c>
      <c r="N147" s="235" t="s">
        <v>43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172</v>
      </c>
      <c r="AT147" s="238" t="s">
        <v>167</v>
      </c>
      <c r="AU147" s="238" t="s">
        <v>85</v>
      </c>
      <c r="AY147" s="18" t="s">
        <v>165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172</v>
      </c>
      <c r="BM147" s="238" t="s">
        <v>259</v>
      </c>
    </row>
    <row r="148" s="2" customFormat="1">
      <c r="A148" s="39"/>
      <c r="B148" s="40"/>
      <c r="C148" s="41"/>
      <c r="D148" s="242" t="s">
        <v>770</v>
      </c>
      <c r="E148" s="41"/>
      <c r="F148" s="294" t="s">
        <v>1297</v>
      </c>
      <c r="G148" s="41"/>
      <c r="H148" s="41"/>
      <c r="I148" s="295"/>
      <c r="J148" s="41"/>
      <c r="K148" s="41"/>
      <c r="L148" s="45"/>
      <c r="M148" s="296"/>
      <c r="N148" s="297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770</v>
      </c>
      <c r="AU148" s="18" t="s">
        <v>85</v>
      </c>
    </row>
    <row r="149" s="12" customFormat="1" ht="25.92" customHeight="1">
      <c r="A149" s="12"/>
      <c r="B149" s="211"/>
      <c r="C149" s="212"/>
      <c r="D149" s="213" t="s">
        <v>77</v>
      </c>
      <c r="E149" s="214" t="s">
        <v>693</v>
      </c>
      <c r="F149" s="214" t="s">
        <v>1302</v>
      </c>
      <c r="G149" s="212"/>
      <c r="H149" s="212"/>
      <c r="I149" s="215"/>
      <c r="J149" s="216">
        <f>BK149</f>
        <v>0</v>
      </c>
      <c r="K149" s="212"/>
      <c r="L149" s="217"/>
      <c r="M149" s="218"/>
      <c r="N149" s="219"/>
      <c r="O149" s="219"/>
      <c r="P149" s="220">
        <f>SUM(P150:P153)</f>
        <v>0</v>
      </c>
      <c r="Q149" s="219"/>
      <c r="R149" s="220">
        <f>SUM(R150:R153)</f>
        <v>0</v>
      </c>
      <c r="S149" s="219"/>
      <c r="T149" s="221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2" t="s">
        <v>85</v>
      </c>
      <c r="AT149" s="223" t="s">
        <v>77</v>
      </c>
      <c r="AU149" s="223" t="s">
        <v>78</v>
      </c>
      <c r="AY149" s="222" t="s">
        <v>165</v>
      </c>
      <c r="BK149" s="224">
        <f>SUM(BK150:BK153)</f>
        <v>0</v>
      </c>
    </row>
    <row r="150" s="2" customFormat="1" ht="37.8" customHeight="1">
      <c r="A150" s="39"/>
      <c r="B150" s="40"/>
      <c r="C150" s="227" t="s">
        <v>231</v>
      </c>
      <c r="D150" s="227" t="s">
        <v>167</v>
      </c>
      <c r="E150" s="228" t="s">
        <v>1629</v>
      </c>
      <c r="F150" s="229" t="s">
        <v>1630</v>
      </c>
      <c r="G150" s="230" t="s">
        <v>198</v>
      </c>
      <c r="H150" s="231">
        <v>1</v>
      </c>
      <c r="I150" s="232"/>
      <c r="J150" s="233">
        <f>ROUND(I150*H150,2)</f>
        <v>0</v>
      </c>
      <c r="K150" s="229" t="s">
        <v>1</v>
      </c>
      <c r="L150" s="45"/>
      <c r="M150" s="234" t="s">
        <v>1</v>
      </c>
      <c r="N150" s="235" t="s">
        <v>43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172</v>
      </c>
      <c r="AT150" s="238" t="s">
        <v>167</v>
      </c>
      <c r="AU150" s="238" t="s">
        <v>85</v>
      </c>
      <c r="AY150" s="18" t="s">
        <v>165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85</v>
      </c>
      <c r="BK150" s="239">
        <f>ROUND(I150*H150,2)</f>
        <v>0</v>
      </c>
      <c r="BL150" s="18" t="s">
        <v>172</v>
      </c>
      <c r="BM150" s="238" t="s">
        <v>275</v>
      </c>
    </row>
    <row r="151" s="2" customFormat="1">
      <c r="A151" s="39"/>
      <c r="B151" s="40"/>
      <c r="C151" s="41"/>
      <c r="D151" s="242" t="s">
        <v>770</v>
      </c>
      <c r="E151" s="41"/>
      <c r="F151" s="294" t="s">
        <v>1305</v>
      </c>
      <c r="G151" s="41"/>
      <c r="H151" s="41"/>
      <c r="I151" s="295"/>
      <c r="J151" s="41"/>
      <c r="K151" s="41"/>
      <c r="L151" s="45"/>
      <c r="M151" s="296"/>
      <c r="N151" s="297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770</v>
      </c>
      <c r="AU151" s="18" t="s">
        <v>85</v>
      </c>
    </row>
    <row r="152" s="2" customFormat="1" ht="33" customHeight="1">
      <c r="A152" s="39"/>
      <c r="B152" s="40"/>
      <c r="C152" s="227" t="s">
        <v>228</v>
      </c>
      <c r="D152" s="227" t="s">
        <v>167</v>
      </c>
      <c r="E152" s="228" t="s">
        <v>1306</v>
      </c>
      <c r="F152" s="229" t="s">
        <v>1307</v>
      </c>
      <c r="G152" s="230" t="s">
        <v>198</v>
      </c>
      <c r="H152" s="231">
        <v>1</v>
      </c>
      <c r="I152" s="232"/>
      <c r="J152" s="233">
        <f>ROUND(I152*H152,2)</f>
        <v>0</v>
      </c>
      <c r="K152" s="229" t="s">
        <v>1</v>
      </c>
      <c r="L152" s="45"/>
      <c r="M152" s="234" t="s">
        <v>1</v>
      </c>
      <c r="N152" s="235" t="s">
        <v>43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172</v>
      </c>
      <c r="AT152" s="238" t="s">
        <v>167</v>
      </c>
      <c r="AU152" s="238" t="s">
        <v>85</v>
      </c>
      <c r="AY152" s="18" t="s">
        <v>165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85</v>
      </c>
      <c r="BK152" s="239">
        <f>ROUND(I152*H152,2)</f>
        <v>0</v>
      </c>
      <c r="BL152" s="18" t="s">
        <v>172</v>
      </c>
      <c r="BM152" s="238" t="s">
        <v>284</v>
      </c>
    </row>
    <row r="153" s="2" customFormat="1">
      <c r="A153" s="39"/>
      <c r="B153" s="40"/>
      <c r="C153" s="41"/>
      <c r="D153" s="242" t="s">
        <v>770</v>
      </c>
      <c r="E153" s="41"/>
      <c r="F153" s="294" t="s">
        <v>1305</v>
      </c>
      <c r="G153" s="41"/>
      <c r="H153" s="41"/>
      <c r="I153" s="295"/>
      <c r="J153" s="41"/>
      <c r="K153" s="41"/>
      <c r="L153" s="45"/>
      <c r="M153" s="296"/>
      <c r="N153" s="297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770</v>
      </c>
      <c r="AU153" s="18" t="s">
        <v>85</v>
      </c>
    </row>
    <row r="154" s="12" customFormat="1" ht="25.92" customHeight="1">
      <c r="A154" s="12"/>
      <c r="B154" s="211"/>
      <c r="C154" s="212"/>
      <c r="D154" s="213" t="s">
        <v>77</v>
      </c>
      <c r="E154" s="214" t="s">
        <v>228</v>
      </c>
      <c r="F154" s="214" t="s">
        <v>2608</v>
      </c>
      <c r="G154" s="212"/>
      <c r="H154" s="212"/>
      <c r="I154" s="215"/>
      <c r="J154" s="216">
        <f>BK154</f>
        <v>0</v>
      </c>
      <c r="K154" s="212"/>
      <c r="L154" s="217"/>
      <c r="M154" s="218"/>
      <c r="N154" s="219"/>
      <c r="O154" s="219"/>
      <c r="P154" s="220">
        <f>SUM(P155:P156)</f>
        <v>0</v>
      </c>
      <c r="Q154" s="219"/>
      <c r="R154" s="220">
        <f>SUM(R155:R156)</f>
        <v>0</v>
      </c>
      <c r="S154" s="219"/>
      <c r="T154" s="221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2" t="s">
        <v>85</v>
      </c>
      <c r="AT154" s="223" t="s">
        <v>77</v>
      </c>
      <c r="AU154" s="223" t="s">
        <v>78</v>
      </c>
      <c r="AY154" s="222" t="s">
        <v>165</v>
      </c>
      <c r="BK154" s="224">
        <f>SUM(BK155:BK156)</f>
        <v>0</v>
      </c>
    </row>
    <row r="155" s="2" customFormat="1" ht="21.75" customHeight="1">
      <c r="A155" s="39"/>
      <c r="B155" s="40"/>
      <c r="C155" s="227" t="s">
        <v>244</v>
      </c>
      <c r="D155" s="227" t="s">
        <v>167</v>
      </c>
      <c r="E155" s="228" t="s">
        <v>2875</v>
      </c>
      <c r="F155" s="229" t="s">
        <v>2876</v>
      </c>
      <c r="G155" s="230" t="s">
        <v>170</v>
      </c>
      <c r="H155" s="231">
        <v>0.25</v>
      </c>
      <c r="I155" s="232"/>
      <c r="J155" s="233">
        <f>ROUND(I155*H155,2)</f>
        <v>0</v>
      </c>
      <c r="K155" s="229" t="s">
        <v>1</v>
      </c>
      <c r="L155" s="45"/>
      <c r="M155" s="234" t="s">
        <v>1</v>
      </c>
      <c r="N155" s="235" t="s">
        <v>43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172</v>
      </c>
      <c r="AT155" s="238" t="s">
        <v>167</v>
      </c>
      <c r="AU155" s="238" t="s">
        <v>85</v>
      </c>
      <c r="AY155" s="18" t="s">
        <v>165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85</v>
      </c>
      <c r="BK155" s="239">
        <f>ROUND(I155*H155,2)</f>
        <v>0</v>
      </c>
      <c r="BL155" s="18" t="s">
        <v>172</v>
      </c>
      <c r="BM155" s="238" t="s">
        <v>299</v>
      </c>
    </row>
    <row r="156" s="2" customFormat="1">
      <c r="A156" s="39"/>
      <c r="B156" s="40"/>
      <c r="C156" s="41"/>
      <c r="D156" s="242" t="s">
        <v>770</v>
      </c>
      <c r="E156" s="41"/>
      <c r="F156" s="294" t="s">
        <v>2877</v>
      </c>
      <c r="G156" s="41"/>
      <c r="H156" s="41"/>
      <c r="I156" s="295"/>
      <c r="J156" s="41"/>
      <c r="K156" s="41"/>
      <c r="L156" s="45"/>
      <c r="M156" s="296"/>
      <c r="N156" s="297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770</v>
      </c>
      <c r="AU156" s="18" t="s">
        <v>85</v>
      </c>
    </row>
    <row r="157" s="12" customFormat="1" ht="25.92" customHeight="1">
      <c r="A157" s="12"/>
      <c r="B157" s="211"/>
      <c r="C157" s="212"/>
      <c r="D157" s="213" t="s">
        <v>77</v>
      </c>
      <c r="E157" s="214" t="s">
        <v>894</v>
      </c>
      <c r="F157" s="214" t="s">
        <v>1308</v>
      </c>
      <c r="G157" s="212"/>
      <c r="H157" s="212"/>
      <c r="I157" s="215"/>
      <c r="J157" s="216">
        <f>BK157</f>
        <v>0</v>
      </c>
      <c r="K157" s="212"/>
      <c r="L157" s="217"/>
      <c r="M157" s="218"/>
      <c r="N157" s="219"/>
      <c r="O157" s="219"/>
      <c r="P157" s="220">
        <f>P158</f>
        <v>0</v>
      </c>
      <c r="Q157" s="219"/>
      <c r="R157" s="220">
        <f>R158</f>
        <v>0</v>
      </c>
      <c r="S157" s="219"/>
      <c r="T157" s="221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2" t="s">
        <v>85</v>
      </c>
      <c r="AT157" s="223" t="s">
        <v>77</v>
      </c>
      <c r="AU157" s="223" t="s">
        <v>78</v>
      </c>
      <c r="AY157" s="222" t="s">
        <v>165</v>
      </c>
      <c r="BK157" s="224">
        <f>BK158</f>
        <v>0</v>
      </c>
    </row>
    <row r="158" s="2" customFormat="1" ht="24.15" customHeight="1">
      <c r="A158" s="39"/>
      <c r="B158" s="40"/>
      <c r="C158" s="227" t="s">
        <v>248</v>
      </c>
      <c r="D158" s="227" t="s">
        <v>167</v>
      </c>
      <c r="E158" s="228" t="s">
        <v>2878</v>
      </c>
      <c r="F158" s="229" t="s">
        <v>2879</v>
      </c>
      <c r="G158" s="230" t="s">
        <v>198</v>
      </c>
      <c r="H158" s="231">
        <v>3</v>
      </c>
      <c r="I158" s="232"/>
      <c r="J158" s="233">
        <f>ROUND(I158*H158,2)</f>
        <v>0</v>
      </c>
      <c r="K158" s="229" t="s">
        <v>1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172</v>
      </c>
      <c r="AT158" s="238" t="s">
        <v>167</v>
      </c>
      <c r="AU158" s="238" t="s">
        <v>85</v>
      </c>
      <c r="AY158" s="18" t="s">
        <v>165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172</v>
      </c>
      <c r="BM158" s="238" t="s">
        <v>316</v>
      </c>
    </row>
    <row r="159" s="12" customFormat="1" ht="25.92" customHeight="1">
      <c r="A159" s="12"/>
      <c r="B159" s="211"/>
      <c r="C159" s="212"/>
      <c r="D159" s="213" t="s">
        <v>77</v>
      </c>
      <c r="E159" s="214" t="s">
        <v>904</v>
      </c>
      <c r="F159" s="214" t="s">
        <v>2880</v>
      </c>
      <c r="G159" s="212"/>
      <c r="H159" s="212"/>
      <c r="I159" s="215"/>
      <c r="J159" s="216">
        <f>BK159</f>
        <v>0</v>
      </c>
      <c r="K159" s="212"/>
      <c r="L159" s="217"/>
      <c r="M159" s="218"/>
      <c r="N159" s="219"/>
      <c r="O159" s="219"/>
      <c r="P159" s="220">
        <f>SUM(P160:P161)</f>
        <v>0</v>
      </c>
      <c r="Q159" s="219"/>
      <c r="R159" s="220">
        <f>SUM(R160:R161)</f>
        <v>0</v>
      </c>
      <c r="S159" s="219"/>
      <c r="T159" s="221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2" t="s">
        <v>85</v>
      </c>
      <c r="AT159" s="223" t="s">
        <v>77</v>
      </c>
      <c r="AU159" s="223" t="s">
        <v>78</v>
      </c>
      <c r="AY159" s="222" t="s">
        <v>165</v>
      </c>
      <c r="BK159" s="224">
        <f>SUM(BK160:BK161)</f>
        <v>0</v>
      </c>
    </row>
    <row r="160" s="2" customFormat="1" ht="33" customHeight="1">
      <c r="A160" s="39"/>
      <c r="B160" s="40"/>
      <c r="C160" s="227" t="s">
        <v>254</v>
      </c>
      <c r="D160" s="227" t="s">
        <v>167</v>
      </c>
      <c r="E160" s="228" t="s">
        <v>2881</v>
      </c>
      <c r="F160" s="229" t="s">
        <v>2882</v>
      </c>
      <c r="G160" s="230" t="s">
        <v>198</v>
      </c>
      <c r="H160" s="231">
        <v>1</v>
      </c>
      <c r="I160" s="232"/>
      <c r="J160" s="233">
        <f>ROUND(I160*H160,2)</f>
        <v>0</v>
      </c>
      <c r="K160" s="229" t="s">
        <v>1</v>
      </c>
      <c r="L160" s="45"/>
      <c r="M160" s="234" t="s">
        <v>1</v>
      </c>
      <c r="N160" s="235" t="s">
        <v>43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172</v>
      </c>
      <c r="AT160" s="238" t="s">
        <v>167</v>
      </c>
      <c r="AU160" s="238" t="s">
        <v>85</v>
      </c>
      <c r="AY160" s="18" t="s">
        <v>165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172</v>
      </c>
      <c r="BM160" s="238" t="s">
        <v>326</v>
      </c>
    </row>
    <row r="161" s="2" customFormat="1">
      <c r="A161" s="39"/>
      <c r="B161" s="40"/>
      <c r="C161" s="41"/>
      <c r="D161" s="242" t="s">
        <v>770</v>
      </c>
      <c r="E161" s="41"/>
      <c r="F161" s="294" t="s">
        <v>2883</v>
      </c>
      <c r="G161" s="41"/>
      <c r="H161" s="41"/>
      <c r="I161" s="295"/>
      <c r="J161" s="41"/>
      <c r="K161" s="41"/>
      <c r="L161" s="45"/>
      <c r="M161" s="296"/>
      <c r="N161" s="297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770</v>
      </c>
      <c r="AU161" s="18" t="s">
        <v>85</v>
      </c>
    </row>
    <row r="162" s="12" customFormat="1" ht="25.92" customHeight="1">
      <c r="A162" s="12"/>
      <c r="B162" s="211"/>
      <c r="C162" s="212"/>
      <c r="D162" s="213" t="s">
        <v>77</v>
      </c>
      <c r="E162" s="214" t="s">
        <v>908</v>
      </c>
      <c r="F162" s="214" t="s">
        <v>1631</v>
      </c>
      <c r="G162" s="212"/>
      <c r="H162" s="212"/>
      <c r="I162" s="215"/>
      <c r="J162" s="216">
        <f>BK162</f>
        <v>0</v>
      </c>
      <c r="K162" s="212"/>
      <c r="L162" s="217"/>
      <c r="M162" s="218"/>
      <c r="N162" s="219"/>
      <c r="O162" s="219"/>
      <c r="P162" s="220">
        <f>SUM(P163:P170)</f>
        <v>0</v>
      </c>
      <c r="Q162" s="219"/>
      <c r="R162" s="220">
        <f>SUM(R163:R170)</f>
        <v>0</v>
      </c>
      <c r="S162" s="219"/>
      <c r="T162" s="221">
        <f>SUM(T163:T170)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2" t="s">
        <v>85</v>
      </c>
      <c r="AT162" s="223" t="s">
        <v>77</v>
      </c>
      <c r="AU162" s="223" t="s">
        <v>78</v>
      </c>
      <c r="AY162" s="222" t="s">
        <v>165</v>
      </c>
      <c r="BK162" s="224">
        <f>SUM(BK163:BK170)</f>
        <v>0</v>
      </c>
    </row>
    <row r="163" s="2" customFormat="1" ht="49.05" customHeight="1">
      <c r="A163" s="39"/>
      <c r="B163" s="40"/>
      <c r="C163" s="227" t="s">
        <v>259</v>
      </c>
      <c r="D163" s="227" t="s">
        <v>167</v>
      </c>
      <c r="E163" s="228" t="s">
        <v>2884</v>
      </c>
      <c r="F163" s="229" t="s">
        <v>2885</v>
      </c>
      <c r="G163" s="230" t="s">
        <v>385</v>
      </c>
      <c r="H163" s="231">
        <v>2</v>
      </c>
      <c r="I163" s="232"/>
      <c r="J163" s="233">
        <f>ROUND(I163*H163,2)</f>
        <v>0</v>
      </c>
      <c r="K163" s="229" t="s">
        <v>1</v>
      </c>
      <c r="L163" s="45"/>
      <c r="M163" s="234" t="s">
        <v>1</v>
      </c>
      <c r="N163" s="235" t="s">
        <v>43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172</v>
      </c>
      <c r="AT163" s="238" t="s">
        <v>167</v>
      </c>
      <c r="AU163" s="238" t="s">
        <v>85</v>
      </c>
      <c r="AY163" s="18" t="s">
        <v>165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172</v>
      </c>
      <c r="BM163" s="238" t="s">
        <v>339</v>
      </c>
    </row>
    <row r="164" s="2" customFormat="1">
      <c r="A164" s="39"/>
      <c r="B164" s="40"/>
      <c r="C164" s="41"/>
      <c r="D164" s="242" t="s">
        <v>770</v>
      </c>
      <c r="E164" s="41"/>
      <c r="F164" s="294" t="s">
        <v>1314</v>
      </c>
      <c r="G164" s="41"/>
      <c r="H164" s="41"/>
      <c r="I164" s="295"/>
      <c r="J164" s="41"/>
      <c r="K164" s="41"/>
      <c r="L164" s="45"/>
      <c r="M164" s="296"/>
      <c r="N164" s="297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770</v>
      </c>
      <c r="AU164" s="18" t="s">
        <v>85</v>
      </c>
    </row>
    <row r="165" s="2" customFormat="1" ht="16.5" customHeight="1">
      <c r="A165" s="39"/>
      <c r="B165" s="40"/>
      <c r="C165" s="227" t="s">
        <v>270</v>
      </c>
      <c r="D165" s="227" t="s">
        <v>167</v>
      </c>
      <c r="E165" s="228" t="s">
        <v>1320</v>
      </c>
      <c r="F165" s="229" t="s">
        <v>1321</v>
      </c>
      <c r="G165" s="230" t="s">
        <v>702</v>
      </c>
      <c r="H165" s="231">
        <v>0.85499999999999998</v>
      </c>
      <c r="I165" s="232"/>
      <c r="J165" s="233">
        <f>ROUND(I165*H165,2)</f>
        <v>0</v>
      </c>
      <c r="K165" s="229" t="s">
        <v>1</v>
      </c>
      <c r="L165" s="45"/>
      <c r="M165" s="234" t="s">
        <v>1</v>
      </c>
      <c r="N165" s="235" t="s">
        <v>43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172</v>
      </c>
      <c r="AT165" s="238" t="s">
        <v>167</v>
      </c>
      <c r="AU165" s="238" t="s">
        <v>85</v>
      </c>
      <c r="AY165" s="18" t="s">
        <v>165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85</v>
      </c>
      <c r="BK165" s="239">
        <f>ROUND(I165*H165,2)</f>
        <v>0</v>
      </c>
      <c r="BL165" s="18" t="s">
        <v>172</v>
      </c>
      <c r="BM165" s="238" t="s">
        <v>382</v>
      </c>
    </row>
    <row r="166" s="2" customFormat="1" ht="16.5" customHeight="1">
      <c r="A166" s="39"/>
      <c r="B166" s="40"/>
      <c r="C166" s="227" t="s">
        <v>275</v>
      </c>
      <c r="D166" s="227" t="s">
        <v>167</v>
      </c>
      <c r="E166" s="228" t="s">
        <v>1640</v>
      </c>
      <c r="F166" s="229" t="s">
        <v>1641</v>
      </c>
      <c r="G166" s="230" t="s">
        <v>702</v>
      </c>
      <c r="H166" s="231">
        <v>0.85499999999999998</v>
      </c>
      <c r="I166" s="232"/>
      <c r="J166" s="233">
        <f>ROUND(I166*H166,2)</f>
        <v>0</v>
      </c>
      <c r="K166" s="229" t="s">
        <v>1</v>
      </c>
      <c r="L166" s="45"/>
      <c r="M166" s="234" t="s">
        <v>1</v>
      </c>
      <c r="N166" s="235" t="s">
        <v>43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172</v>
      </c>
      <c r="AT166" s="238" t="s">
        <v>167</v>
      </c>
      <c r="AU166" s="238" t="s">
        <v>85</v>
      </c>
      <c r="AY166" s="18" t="s">
        <v>165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172</v>
      </c>
      <c r="BM166" s="238" t="s">
        <v>396</v>
      </c>
    </row>
    <row r="167" s="2" customFormat="1" ht="16.5" customHeight="1">
      <c r="A167" s="39"/>
      <c r="B167" s="40"/>
      <c r="C167" s="227" t="s">
        <v>8</v>
      </c>
      <c r="D167" s="227" t="s">
        <v>167</v>
      </c>
      <c r="E167" s="228" t="s">
        <v>1642</v>
      </c>
      <c r="F167" s="229" t="s">
        <v>1643</v>
      </c>
      <c r="G167" s="230" t="s">
        <v>702</v>
      </c>
      <c r="H167" s="231">
        <v>0.85499999999999998</v>
      </c>
      <c r="I167" s="232"/>
      <c r="J167" s="233">
        <f>ROUND(I167*H167,2)</f>
        <v>0</v>
      </c>
      <c r="K167" s="229" t="s">
        <v>1</v>
      </c>
      <c r="L167" s="45"/>
      <c r="M167" s="234" t="s">
        <v>1</v>
      </c>
      <c r="N167" s="235" t="s">
        <v>43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172</v>
      </c>
      <c r="AT167" s="238" t="s">
        <v>167</v>
      </c>
      <c r="AU167" s="238" t="s">
        <v>85</v>
      </c>
      <c r="AY167" s="18" t="s">
        <v>165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85</v>
      </c>
      <c r="BK167" s="239">
        <f>ROUND(I167*H167,2)</f>
        <v>0</v>
      </c>
      <c r="BL167" s="18" t="s">
        <v>172</v>
      </c>
      <c r="BM167" s="238" t="s">
        <v>421</v>
      </c>
    </row>
    <row r="168" s="2" customFormat="1" ht="21.75" customHeight="1">
      <c r="A168" s="39"/>
      <c r="B168" s="40"/>
      <c r="C168" s="227" t="s">
        <v>284</v>
      </c>
      <c r="D168" s="227" t="s">
        <v>167</v>
      </c>
      <c r="E168" s="228" t="s">
        <v>1322</v>
      </c>
      <c r="F168" s="229" t="s">
        <v>1323</v>
      </c>
      <c r="G168" s="230" t="s">
        <v>702</v>
      </c>
      <c r="H168" s="231">
        <v>0.85499999999999998</v>
      </c>
      <c r="I168" s="232"/>
      <c r="J168" s="233">
        <f>ROUND(I168*H168,2)</f>
        <v>0</v>
      </c>
      <c r="K168" s="229" t="s">
        <v>1</v>
      </c>
      <c r="L168" s="45"/>
      <c r="M168" s="234" t="s">
        <v>1</v>
      </c>
      <c r="N168" s="235" t="s">
        <v>43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172</v>
      </c>
      <c r="AT168" s="238" t="s">
        <v>167</v>
      </c>
      <c r="AU168" s="238" t="s">
        <v>85</v>
      </c>
      <c r="AY168" s="18" t="s">
        <v>165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85</v>
      </c>
      <c r="BK168" s="239">
        <f>ROUND(I168*H168,2)</f>
        <v>0</v>
      </c>
      <c r="BL168" s="18" t="s">
        <v>172</v>
      </c>
      <c r="BM168" s="238" t="s">
        <v>444</v>
      </c>
    </row>
    <row r="169" s="2" customFormat="1" ht="24.15" customHeight="1">
      <c r="A169" s="39"/>
      <c r="B169" s="40"/>
      <c r="C169" s="227" t="s">
        <v>294</v>
      </c>
      <c r="D169" s="227" t="s">
        <v>167</v>
      </c>
      <c r="E169" s="228" t="s">
        <v>1324</v>
      </c>
      <c r="F169" s="229" t="s">
        <v>1325</v>
      </c>
      <c r="G169" s="230" t="s">
        <v>702</v>
      </c>
      <c r="H169" s="231">
        <v>12.824999999999999</v>
      </c>
      <c r="I169" s="232"/>
      <c r="J169" s="233">
        <f>ROUND(I169*H169,2)</f>
        <v>0</v>
      </c>
      <c r="K169" s="229" t="s">
        <v>1</v>
      </c>
      <c r="L169" s="45"/>
      <c r="M169" s="234" t="s">
        <v>1</v>
      </c>
      <c r="N169" s="235" t="s">
        <v>43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172</v>
      </c>
      <c r="AT169" s="238" t="s">
        <v>167</v>
      </c>
      <c r="AU169" s="238" t="s">
        <v>85</v>
      </c>
      <c r="AY169" s="18" t="s">
        <v>165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85</v>
      </c>
      <c r="BK169" s="239">
        <f>ROUND(I169*H169,2)</f>
        <v>0</v>
      </c>
      <c r="BL169" s="18" t="s">
        <v>172</v>
      </c>
      <c r="BM169" s="238" t="s">
        <v>453</v>
      </c>
    </row>
    <row r="170" s="2" customFormat="1" ht="16.5" customHeight="1">
      <c r="A170" s="39"/>
      <c r="B170" s="40"/>
      <c r="C170" s="227" t="s">
        <v>299</v>
      </c>
      <c r="D170" s="227" t="s">
        <v>167</v>
      </c>
      <c r="E170" s="228" t="s">
        <v>1326</v>
      </c>
      <c r="F170" s="229" t="s">
        <v>1327</v>
      </c>
      <c r="G170" s="230" t="s">
        <v>702</v>
      </c>
      <c r="H170" s="231">
        <v>0.85499999999999998</v>
      </c>
      <c r="I170" s="232"/>
      <c r="J170" s="233">
        <f>ROUND(I170*H170,2)</f>
        <v>0</v>
      </c>
      <c r="K170" s="229" t="s">
        <v>1</v>
      </c>
      <c r="L170" s="45"/>
      <c r="M170" s="234" t="s">
        <v>1</v>
      </c>
      <c r="N170" s="235" t="s">
        <v>43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172</v>
      </c>
      <c r="AT170" s="238" t="s">
        <v>167</v>
      </c>
      <c r="AU170" s="238" t="s">
        <v>85</v>
      </c>
      <c r="AY170" s="18" t="s">
        <v>165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172</v>
      </c>
      <c r="BM170" s="238" t="s">
        <v>471</v>
      </c>
    </row>
    <row r="171" s="12" customFormat="1" ht="25.92" customHeight="1">
      <c r="A171" s="12"/>
      <c r="B171" s="211"/>
      <c r="C171" s="212"/>
      <c r="D171" s="213" t="s">
        <v>77</v>
      </c>
      <c r="E171" s="214" t="s">
        <v>2741</v>
      </c>
      <c r="F171" s="214" t="s">
        <v>2886</v>
      </c>
      <c r="G171" s="212"/>
      <c r="H171" s="212"/>
      <c r="I171" s="215"/>
      <c r="J171" s="216">
        <f>BK171</f>
        <v>0</v>
      </c>
      <c r="K171" s="212"/>
      <c r="L171" s="217"/>
      <c r="M171" s="218"/>
      <c r="N171" s="219"/>
      <c r="O171" s="219"/>
      <c r="P171" s="220">
        <f>SUM(P172:P173)</f>
        <v>0</v>
      </c>
      <c r="Q171" s="219"/>
      <c r="R171" s="220">
        <f>SUM(R172:R173)</f>
        <v>0</v>
      </c>
      <c r="S171" s="219"/>
      <c r="T171" s="221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2" t="s">
        <v>87</v>
      </c>
      <c r="AT171" s="223" t="s">
        <v>77</v>
      </c>
      <c r="AU171" s="223" t="s">
        <v>78</v>
      </c>
      <c r="AY171" s="222" t="s">
        <v>165</v>
      </c>
      <c r="BK171" s="224">
        <f>SUM(BK172:BK173)</f>
        <v>0</v>
      </c>
    </row>
    <row r="172" s="2" customFormat="1" ht="37.8" customHeight="1">
      <c r="A172" s="39"/>
      <c r="B172" s="40"/>
      <c r="C172" s="227" t="s">
        <v>308</v>
      </c>
      <c r="D172" s="227" t="s">
        <v>167</v>
      </c>
      <c r="E172" s="228" t="s">
        <v>2887</v>
      </c>
      <c r="F172" s="229" t="s">
        <v>2888</v>
      </c>
      <c r="G172" s="230" t="s">
        <v>198</v>
      </c>
      <c r="H172" s="231">
        <v>3</v>
      </c>
      <c r="I172" s="232"/>
      <c r="J172" s="233">
        <f>ROUND(I172*H172,2)</f>
        <v>0</v>
      </c>
      <c r="K172" s="229" t="s">
        <v>1</v>
      </c>
      <c r="L172" s="45"/>
      <c r="M172" s="234" t="s">
        <v>1</v>
      </c>
      <c r="N172" s="235" t="s">
        <v>43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284</v>
      </c>
      <c r="AT172" s="238" t="s">
        <v>167</v>
      </c>
      <c r="AU172" s="238" t="s">
        <v>85</v>
      </c>
      <c r="AY172" s="18" t="s">
        <v>165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85</v>
      </c>
      <c r="BK172" s="239">
        <f>ROUND(I172*H172,2)</f>
        <v>0</v>
      </c>
      <c r="BL172" s="18" t="s">
        <v>284</v>
      </c>
      <c r="BM172" s="238" t="s">
        <v>480</v>
      </c>
    </row>
    <row r="173" s="2" customFormat="1" ht="24.15" customHeight="1">
      <c r="A173" s="39"/>
      <c r="B173" s="40"/>
      <c r="C173" s="227" t="s">
        <v>316</v>
      </c>
      <c r="D173" s="227" t="s">
        <v>167</v>
      </c>
      <c r="E173" s="228" t="s">
        <v>2889</v>
      </c>
      <c r="F173" s="229" t="s">
        <v>2890</v>
      </c>
      <c r="G173" s="230" t="s">
        <v>198</v>
      </c>
      <c r="H173" s="231">
        <v>3</v>
      </c>
      <c r="I173" s="232"/>
      <c r="J173" s="233">
        <f>ROUND(I173*H173,2)</f>
        <v>0</v>
      </c>
      <c r="K173" s="229" t="s">
        <v>1</v>
      </c>
      <c r="L173" s="45"/>
      <c r="M173" s="234" t="s">
        <v>1</v>
      </c>
      <c r="N173" s="235" t="s">
        <v>43</v>
      </c>
      <c r="O173" s="92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284</v>
      </c>
      <c r="AT173" s="238" t="s">
        <v>167</v>
      </c>
      <c r="AU173" s="238" t="s">
        <v>85</v>
      </c>
      <c r="AY173" s="18" t="s">
        <v>165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85</v>
      </c>
      <c r="BK173" s="239">
        <f>ROUND(I173*H173,2)</f>
        <v>0</v>
      </c>
      <c r="BL173" s="18" t="s">
        <v>284</v>
      </c>
      <c r="BM173" s="238" t="s">
        <v>497</v>
      </c>
    </row>
    <row r="174" s="12" customFormat="1" ht="25.92" customHeight="1">
      <c r="A174" s="12"/>
      <c r="B174" s="211"/>
      <c r="C174" s="212"/>
      <c r="D174" s="213" t="s">
        <v>77</v>
      </c>
      <c r="E174" s="214" t="s">
        <v>837</v>
      </c>
      <c r="F174" s="214" t="s">
        <v>838</v>
      </c>
      <c r="G174" s="212"/>
      <c r="H174" s="212"/>
      <c r="I174" s="215"/>
      <c r="J174" s="216">
        <f>BK174</f>
        <v>0</v>
      </c>
      <c r="K174" s="212"/>
      <c r="L174" s="217"/>
      <c r="M174" s="218"/>
      <c r="N174" s="219"/>
      <c r="O174" s="219"/>
      <c r="P174" s="220">
        <f>SUM(P175:P179)</f>
        <v>0</v>
      </c>
      <c r="Q174" s="219"/>
      <c r="R174" s="220">
        <f>SUM(R175:R179)</f>
        <v>0</v>
      </c>
      <c r="S174" s="219"/>
      <c r="T174" s="221">
        <f>SUM(T175:T179)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2" t="s">
        <v>87</v>
      </c>
      <c r="AT174" s="223" t="s">
        <v>77</v>
      </c>
      <c r="AU174" s="223" t="s">
        <v>78</v>
      </c>
      <c r="AY174" s="222" t="s">
        <v>165</v>
      </c>
      <c r="BK174" s="224">
        <f>SUM(BK175:BK179)</f>
        <v>0</v>
      </c>
    </row>
    <row r="175" s="2" customFormat="1" ht="33" customHeight="1">
      <c r="A175" s="39"/>
      <c r="B175" s="40"/>
      <c r="C175" s="227" t="s">
        <v>7</v>
      </c>
      <c r="D175" s="227" t="s">
        <v>167</v>
      </c>
      <c r="E175" s="228" t="s">
        <v>1334</v>
      </c>
      <c r="F175" s="229" t="s">
        <v>1335</v>
      </c>
      <c r="G175" s="230" t="s">
        <v>385</v>
      </c>
      <c r="H175" s="231">
        <v>8</v>
      </c>
      <c r="I175" s="232"/>
      <c r="J175" s="233">
        <f>ROUND(I175*H175,2)</f>
        <v>0</v>
      </c>
      <c r="K175" s="229" t="s">
        <v>1</v>
      </c>
      <c r="L175" s="45"/>
      <c r="M175" s="234" t="s">
        <v>1</v>
      </c>
      <c r="N175" s="235" t="s">
        <v>43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284</v>
      </c>
      <c r="AT175" s="238" t="s">
        <v>167</v>
      </c>
      <c r="AU175" s="238" t="s">
        <v>85</v>
      </c>
      <c r="AY175" s="18" t="s">
        <v>165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284</v>
      </c>
      <c r="BM175" s="238" t="s">
        <v>506</v>
      </c>
    </row>
    <row r="176" s="2" customFormat="1" ht="24.15" customHeight="1">
      <c r="A176" s="39"/>
      <c r="B176" s="40"/>
      <c r="C176" s="227" t="s">
        <v>326</v>
      </c>
      <c r="D176" s="227" t="s">
        <v>167</v>
      </c>
      <c r="E176" s="228" t="s">
        <v>1336</v>
      </c>
      <c r="F176" s="229" t="s">
        <v>1337</v>
      </c>
      <c r="G176" s="230" t="s">
        <v>302</v>
      </c>
      <c r="H176" s="231">
        <v>10</v>
      </c>
      <c r="I176" s="232"/>
      <c r="J176" s="233">
        <f>ROUND(I176*H176,2)</f>
        <v>0</v>
      </c>
      <c r="K176" s="229" t="s">
        <v>1</v>
      </c>
      <c r="L176" s="45"/>
      <c r="M176" s="234" t="s">
        <v>1</v>
      </c>
      <c r="N176" s="235" t="s">
        <v>43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284</v>
      </c>
      <c r="AT176" s="238" t="s">
        <v>167</v>
      </c>
      <c r="AU176" s="238" t="s">
        <v>85</v>
      </c>
      <c r="AY176" s="18" t="s">
        <v>165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85</v>
      </c>
      <c r="BK176" s="239">
        <f>ROUND(I176*H176,2)</f>
        <v>0</v>
      </c>
      <c r="BL176" s="18" t="s">
        <v>284</v>
      </c>
      <c r="BM176" s="238" t="s">
        <v>514</v>
      </c>
    </row>
    <row r="177" s="2" customFormat="1" ht="66.75" customHeight="1">
      <c r="A177" s="39"/>
      <c r="B177" s="40"/>
      <c r="C177" s="227" t="s">
        <v>334</v>
      </c>
      <c r="D177" s="227" t="s">
        <v>167</v>
      </c>
      <c r="E177" s="228" t="s">
        <v>2891</v>
      </c>
      <c r="F177" s="229" t="s">
        <v>2892</v>
      </c>
      <c r="G177" s="230" t="s">
        <v>302</v>
      </c>
      <c r="H177" s="231">
        <v>10</v>
      </c>
      <c r="I177" s="232"/>
      <c r="J177" s="233">
        <f>ROUND(I177*H177,2)</f>
        <v>0</v>
      </c>
      <c r="K177" s="229" t="s">
        <v>1</v>
      </c>
      <c r="L177" s="45"/>
      <c r="M177" s="234" t="s">
        <v>1</v>
      </c>
      <c r="N177" s="235" t="s">
        <v>43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284</v>
      </c>
      <c r="AT177" s="238" t="s">
        <v>167</v>
      </c>
      <c r="AU177" s="238" t="s">
        <v>85</v>
      </c>
      <c r="AY177" s="18" t="s">
        <v>165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85</v>
      </c>
      <c r="BK177" s="239">
        <f>ROUND(I177*H177,2)</f>
        <v>0</v>
      </c>
      <c r="BL177" s="18" t="s">
        <v>284</v>
      </c>
      <c r="BM177" s="238" t="s">
        <v>524</v>
      </c>
    </row>
    <row r="178" s="2" customFormat="1" ht="24.15" customHeight="1">
      <c r="A178" s="39"/>
      <c r="B178" s="40"/>
      <c r="C178" s="227" t="s">
        <v>339</v>
      </c>
      <c r="D178" s="227" t="s">
        <v>167</v>
      </c>
      <c r="E178" s="228" t="s">
        <v>1659</v>
      </c>
      <c r="F178" s="229" t="s">
        <v>1660</v>
      </c>
      <c r="G178" s="230" t="s">
        <v>702</v>
      </c>
      <c r="H178" s="231">
        <v>0.014</v>
      </c>
      <c r="I178" s="232"/>
      <c r="J178" s="233">
        <f>ROUND(I178*H178,2)</f>
        <v>0</v>
      </c>
      <c r="K178" s="229" t="s">
        <v>1</v>
      </c>
      <c r="L178" s="45"/>
      <c r="M178" s="234" t="s">
        <v>1</v>
      </c>
      <c r="N178" s="235" t="s">
        <v>43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284</v>
      </c>
      <c r="AT178" s="238" t="s">
        <v>167</v>
      </c>
      <c r="AU178" s="238" t="s">
        <v>85</v>
      </c>
      <c r="AY178" s="18" t="s">
        <v>165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85</v>
      </c>
      <c r="BK178" s="239">
        <f>ROUND(I178*H178,2)</f>
        <v>0</v>
      </c>
      <c r="BL178" s="18" t="s">
        <v>284</v>
      </c>
      <c r="BM178" s="238" t="s">
        <v>534</v>
      </c>
    </row>
    <row r="179" s="2" customFormat="1">
      <c r="A179" s="39"/>
      <c r="B179" s="40"/>
      <c r="C179" s="41"/>
      <c r="D179" s="242" t="s">
        <v>770</v>
      </c>
      <c r="E179" s="41"/>
      <c r="F179" s="294" t="s">
        <v>1362</v>
      </c>
      <c r="G179" s="41"/>
      <c r="H179" s="41"/>
      <c r="I179" s="295"/>
      <c r="J179" s="41"/>
      <c r="K179" s="41"/>
      <c r="L179" s="45"/>
      <c r="M179" s="296"/>
      <c r="N179" s="297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770</v>
      </c>
      <c r="AU179" s="18" t="s">
        <v>85</v>
      </c>
    </row>
    <row r="180" s="12" customFormat="1" ht="25.92" customHeight="1">
      <c r="A180" s="12"/>
      <c r="B180" s="211"/>
      <c r="C180" s="212"/>
      <c r="D180" s="213" t="s">
        <v>77</v>
      </c>
      <c r="E180" s="214" t="s">
        <v>2893</v>
      </c>
      <c r="F180" s="214" t="s">
        <v>2894</v>
      </c>
      <c r="G180" s="212"/>
      <c r="H180" s="212"/>
      <c r="I180" s="215"/>
      <c r="J180" s="216">
        <f>BK180</f>
        <v>0</v>
      </c>
      <c r="K180" s="212"/>
      <c r="L180" s="217"/>
      <c r="M180" s="218"/>
      <c r="N180" s="219"/>
      <c r="O180" s="219"/>
      <c r="P180" s="220">
        <f>P181</f>
        <v>0</v>
      </c>
      <c r="Q180" s="219"/>
      <c r="R180" s="220">
        <f>R181</f>
        <v>0</v>
      </c>
      <c r="S180" s="219"/>
      <c r="T180" s="221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2" t="s">
        <v>87</v>
      </c>
      <c r="AT180" s="223" t="s">
        <v>77</v>
      </c>
      <c r="AU180" s="223" t="s">
        <v>78</v>
      </c>
      <c r="AY180" s="222" t="s">
        <v>165</v>
      </c>
      <c r="BK180" s="224">
        <f>BK181</f>
        <v>0</v>
      </c>
    </row>
    <row r="181" s="2" customFormat="1" ht="16.5" customHeight="1">
      <c r="A181" s="39"/>
      <c r="B181" s="40"/>
      <c r="C181" s="227" t="s">
        <v>377</v>
      </c>
      <c r="D181" s="227" t="s">
        <v>167</v>
      </c>
      <c r="E181" s="228" t="s">
        <v>2895</v>
      </c>
      <c r="F181" s="229" t="s">
        <v>2896</v>
      </c>
      <c r="G181" s="230" t="s">
        <v>1455</v>
      </c>
      <c r="H181" s="231">
        <v>2</v>
      </c>
      <c r="I181" s="232"/>
      <c r="J181" s="233">
        <f>ROUND(I181*H181,2)</f>
        <v>0</v>
      </c>
      <c r="K181" s="229" t="s">
        <v>1</v>
      </c>
      <c r="L181" s="45"/>
      <c r="M181" s="234" t="s">
        <v>1</v>
      </c>
      <c r="N181" s="235" t="s">
        <v>43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284</v>
      </c>
      <c r="AT181" s="238" t="s">
        <v>167</v>
      </c>
      <c r="AU181" s="238" t="s">
        <v>85</v>
      </c>
      <c r="AY181" s="18" t="s">
        <v>165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284</v>
      </c>
      <c r="BM181" s="238" t="s">
        <v>543</v>
      </c>
    </row>
    <row r="182" s="12" customFormat="1" ht="25.92" customHeight="1">
      <c r="A182" s="12"/>
      <c r="B182" s="211"/>
      <c r="C182" s="212"/>
      <c r="D182" s="213" t="s">
        <v>77</v>
      </c>
      <c r="E182" s="214" t="s">
        <v>1363</v>
      </c>
      <c r="F182" s="214" t="s">
        <v>1364</v>
      </c>
      <c r="G182" s="212"/>
      <c r="H182" s="212"/>
      <c r="I182" s="215"/>
      <c r="J182" s="216">
        <f>BK182</f>
        <v>0</v>
      </c>
      <c r="K182" s="212"/>
      <c r="L182" s="217"/>
      <c r="M182" s="218"/>
      <c r="N182" s="219"/>
      <c r="O182" s="219"/>
      <c r="P182" s="220">
        <f>SUM(P183:P185)</f>
        <v>0</v>
      </c>
      <c r="Q182" s="219"/>
      <c r="R182" s="220">
        <f>SUM(R183:R185)</f>
        <v>0</v>
      </c>
      <c r="S182" s="219"/>
      <c r="T182" s="221">
        <f>SUM(T183:T185)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2" t="s">
        <v>87</v>
      </c>
      <c r="AT182" s="223" t="s">
        <v>77</v>
      </c>
      <c r="AU182" s="223" t="s">
        <v>78</v>
      </c>
      <c r="AY182" s="222" t="s">
        <v>165</v>
      </c>
      <c r="BK182" s="224">
        <f>SUM(BK183:BK185)</f>
        <v>0</v>
      </c>
    </row>
    <row r="183" s="2" customFormat="1" ht="44.25" customHeight="1">
      <c r="A183" s="39"/>
      <c r="B183" s="40"/>
      <c r="C183" s="227" t="s">
        <v>382</v>
      </c>
      <c r="D183" s="227" t="s">
        <v>167</v>
      </c>
      <c r="E183" s="228" t="s">
        <v>2897</v>
      </c>
      <c r="F183" s="229" t="s">
        <v>2898</v>
      </c>
      <c r="G183" s="230" t="s">
        <v>385</v>
      </c>
      <c r="H183" s="231">
        <v>4</v>
      </c>
      <c r="I183" s="232"/>
      <c r="J183" s="233">
        <f>ROUND(I183*H183,2)</f>
        <v>0</v>
      </c>
      <c r="K183" s="229" t="s">
        <v>1</v>
      </c>
      <c r="L183" s="45"/>
      <c r="M183" s="234" t="s">
        <v>1</v>
      </c>
      <c r="N183" s="235" t="s">
        <v>43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284</v>
      </c>
      <c r="AT183" s="238" t="s">
        <v>167</v>
      </c>
      <c r="AU183" s="238" t="s">
        <v>85</v>
      </c>
      <c r="AY183" s="18" t="s">
        <v>165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284</v>
      </c>
      <c r="BM183" s="238" t="s">
        <v>554</v>
      </c>
    </row>
    <row r="184" s="2" customFormat="1" ht="37.8" customHeight="1">
      <c r="A184" s="39"/>
      <c r="B184" s="40"/>
      <c r="C184" s="227" t="s">
        <v>390</v>
      </c>
      <c r="D184" s="227" t="s">
        <v>167</v>
      </c>
      <c r="E184" s="228" t="s">
        <v>2899</v>
      </c>
      <c r="F184" s="229" t="s">
        <v>2900</v>
      </c>
      <c r="G184" s="230" t="s">
        <v>385</v>
      </c>
      <c r="H184" s="231">
        <v>1</v>
      </c>
      <c r="I184" s="232"/>
      <c r="J184" s="233">
        <f>ROUND(I184*H184,2)</f>
        <v>0</v>
      </c>
      <c r="K184" s="229" t="s">
        <v>1</v>
      </c>
      <c r="L184" s="45"/>
      <c r="M184" s="234" t="s">
        <v>1</v>
      </c>
      <c r="N184" s="235" t="s">
        <v>43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284</v>
      </c>
      <c r="AT184" s="238" t="s">
        <v>167</v>
      </c>
      <c r="AU184" s="238" t="s">
        <v>85</v>
      </c>
      <c r="AY184" s="18" t="s">
        <v>165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85</v>
      </c>
      <c r="BK184" s="239">
        <f>ROUND(I184*H184,2)</f>
        <v>0</v>
      </c>
      <c r="BL184" s="18" t="s">
        <v>284</v>
      </c>
      <c r="BM184" s="238" t="s">
        <v>587</v>
      </c>
    </row>
    <row r="185" s="2" customFormat="1" ht="24.15" customHeight="1">
      <c r="A185" s="39"/>
      <c r="B185" s="40"/>
      <c r="C185" s="227" t="s">
        <v>396</v>
      </c>
      <c r="D185" s="227" t="s">
        <v>167</v>
      </c>
      <c r="E185" s="228" t="s">
        <v>2901</v>
      </c>
      <c r="F185" s="229" t="s">
        <v>2902</v>
      </c>
      <c r="G185" s="230" t="s">
        <v>170</v>
      </c>
      <c r="H185" s="231">
        <v>2</v>
      </c>
      <c r="I185" s="232"/>
      <c r="J185" s="233">
        <f>ROUND(I185*H185,2)</f>
        <v>0</v>
      </c>
      <c r="K185" s="229" t="s">
        <v>1</v>
      </c>
      <c r="L185" s="45"/>
      <c r="M185" s="234" t="s">
        <v>1</v>
      </c>
      <c r="N185" s="235" t="s">
        <v>43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284</v>
      </c>
      <c r="AT185" s="238" t="s">
        <v>167</v>
      </c>
      <c r="AU185" s="238" t="s">
        <v>85</v>
      </c>
      <c r="AY185" s="18" t="s">
        <v>165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85</v>
      </c>
      <c r="BK185" s="239">
        <f>ROUND(I185*H185,2)</f>
        <v>0</v>
      </c>
      <c r="BL185" s="18" t="s">
        <v>284</v>
      </c>
      <c r="BM185" s="238" t="s">
        <v>636</v>
      </c>
    </row>
    <row r="186" s="12" customFormat="1" ht="25.92" customHeight="1">
      <c r="A186" s="12"/>
      <c r="B186" s="211"/>
      <c r="C186" s="212"/>
      <c r="D186" s="213" t="s">
        <v>77</v>
      </c>
      <c r="E186" s="214" t="s">
        <v>1372</v>
      </c>
      <c r="F186" s="214" t="s">
        <v>1373</v>
      </c>
      <c r="G186" s="212"/>
      <c r="H186" s="212"/>
      <c r="I186" s="215"/>
      <c r="J186" s="216">
        <f>BK186</f>
        <v>0</v>
      </c>
      <c r="K186" s="212"/>
      <c r="L186" s="217"/>
      <c r="M186" s="218"/>
      <c r="N186" s="219"/>
      <c r="O186" s="219"/>
      <c r="P186" s="220">
        <f>SUM(P187:P193)</f>
        <v>0</v>
      </c>
      <c r="Q186" s="219"/>
      <c r="R186" s="220">
        <f>SUM(R187:R193)</f>
        <v>0</v>
      </c>
      <c r="S186" s="219"/>
      <c r="T186" s="221">
        <f>SUM(T187:T193)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2" t="s">
        <v>87</v>
      </c>
      <c r="AT186" s="223" t="s">
        <v>77</v>
      </c>
      <c r="AU186" s="223" t="s">
        <v>78</v>
      </c>
      <c r="AY186" s="222" t="s">
        <v>165</v>
      </c>
      <c r="BK186" s="224">
        <f>SUM(BK187:BK193)</f>
        <v>0</v>
      </c>
    </row>
    <row r="187" s="2" customFormat="1" ht="24.15" customHeight="1">
      <c r="A187" s="39"/>
      <c r="B187" s="40"/>
      <c r="C187" s="227" t="s">
        <v>408</v>
      </c>
      <c r="D187" s="227" t="s">
        <v>167</v>
      </c>
      <c r="E187" s="228" t="s">
        <v>1424</v>
      </c>
      <c r="F187" s="229" t="s">
        <v>1425</v>
      </c>
      <c r="G187" s="230" t="s">
        <v>302</v>
      </c>
      <c r="H187" s="231">
        <v>60</v>
      </c>
      <c r="I187" s="232"/>
      <c r="J187" s="233">
        <f>ROUND(I187*H187,2)</f>
        <v>0</v>
      </c>
      <c r="K187" s="229" t="s">
        <v>1</v>
      </c>
      <c r="L187" s="45"/>
      <c r="M187" s="234" t="s">
        <v>1</v>
      </c>
      <c r="N187" s="235" t="s">
        <v>43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284</v>
      </c>
      <c r="AT187" s="238" t="s">
        <v>167</v>
      </c>
      <c r="AU187" s="238" t="s">
        <v>85</v>
      </c>
      <c r="AY187" s="18" t="s">
        <v>165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284</v>
      </c>
      <c r="BM187" s="238" t="s">
        <v>681</v>
      </c>
    </row>
    <row r="188" s="2" customFormat="1" ht="37.8" customHeight="1">
      <c r="A188" s="39"/>
      <c r="B188" s="40"/>
      <c r="C188" s="227" t="s">
        <v>421</v>
      </c>
      <c r="D188" s="227" t="s">
        <v>167</v>
      </c>
      <c r="E188" s="228" t="s">
        <v>2903</v>
      </c>
      <c r="F188" s="229" t="s">
        <v>2904</v>
      </c>
      <c r="G188" s="230" t="s">
        <v>302</v>
      </c>
      <c r="H188" s="231">
        <v>10</v>
      </c>
      <c r="I188" s="232"/>
      <c r="J188" s="233">
        <f>ROUND(I188*H188,2)</f>
        <v>0</v>
      </c>
      <c r="K188" s="229" t="s">
        <v>1</v>
      </c>
      <c r="L188" s="45"/>
      <c r="M188" s="234" t="s">
        <v>1</v>
      </c>
      <c r="N188" s="235" t="s">
        <v>43</v>
      </c>
      <c r="O188" s="92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284</v>
      </c>
      <c r="AT188" s="238" t="s">
        <v>167</v>
      </c>
      <c r="AU188" s="238" t="s">
        <v>85</v>
      </c>
      <c r="AY188" s="18" t="s">
        <v>165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85</v>
      </c>
      <c r="BK188" s="239">
        <f>ROUND(I188*H188,2)</f>
        <v>0</v>
      </c>
      <c r="BL188" s="18" t="s">
        <v>284</v>
      </c>
      <c r="BM188" s="238" t="s">
        <v>689</v>
      </c>
    </row>
    <row r="189" s="2" customFormat="1" ht="16.5" customHeight="1">
      <c r="A189" s="39"/>
      <c r="B189" s="40"/>
      <c r="C189" s="227" t="s">
        <v>426</v>
      </c>
      <c r="D189" s="227" t="s">
        <v>167</v>
      </c>
      <c r="E189" s="228" t="s">
        <v>2905</v>
      </c>
      <c r="F189" s="229" t="s">
        <v>2906</v>
      </c>
      <c r="G189" s="230" t="s">
        <v>385</v>
      </c>
      <c r="H189" s="231">
        <v>4</v>
      </c>
      <c r="I189" s="232"/>
      <c r="J189" s="233">
        <f>ROUND(I189*H189,2)</f>
        <v>0</v>
      </c>
      <c r="K189" s="229" t="s">
        <v>1</v>
      </c>
      <c r="L189" s="45"/>
      <c r="M189" s="234" t="s">
        <v>1</v>
      </c>
      <c r="N189" s="235" t="s">
        <v>43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284</v>
      </c>
      <c r="AT189" s="238" t="s">
        <v>167</v>
      </c>
      <c r="AU189" s="238" t="s">
        <v>85</v>
      </c>
      <c r="AY189" s="18" t="s">
        <v>165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85</v>
      </c>
      <c r="BK189" s="239">
        <f>ROUND(I189*H189,2)</f>
        <v>0</v>
      </c>
      <c r="BL189" s="18" t="s">
        <v>284</v>
      </c>
      <c r="BM189" s="238" t="s">
        <v>699</v>
      </c>
    </row>
    <row r="190" s="2" customFormat="1" ht="24.15" customHeight="1">
      <c r="A190" s="39"/>
      <c r="B190" s="40"/>
      <c r="C190" s="227" t="s">
        <v>444</v>
      </c>
      <c r="D190" s="227" t="s">
        <v>167</v>
      </c>
      <c r="E190" s="228" t="s">
        <v>1447</v>
      </c>
      <c r="F190" s="229" t="s">
        <v>1448</v>
      </c>
      <c r="G190" s="230" t="s">
        <v>302</v>
      </c>
      <c r="H190" s="231">
        <v>60</v>
      </c>
      <c r="I190" s="232"/>
      <c r="J190" s="233">
        <f>ROUND(I190*H190,2)</f>
        <v>0</v>
      </c>
      <c r="K190" s="229" t="s">
        <v>1</v>
      </c>
      <c r="L190" s="45"/>
      <c r="M190" s="234" t="s">
        <v>1</v>
      </c>
      <c r="N190" s="235" t="s">
        <v>43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284</v>
      </c>
      <c r="AT190" s="238" t="s">
        <v>167</v>
      </c>
      <c r="AU190" s="238" t="s">
        <v>85</v>
      </c>
      <c r="AY190" s="18" t="s">
        <v>165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85</v>
      </c>
      <c r="BK190" s="239">
        <f>ROUND(I190*H190,2)</f>
        <v>0</v>
      </c>
      <c r="BL190" s="18" t="s">
        <v>284</v>
      </c>
      <c r="BM190" s="238" t="s">
        <v>708</v>
      </c>
    </row>
    <row r="191" s="2" customFormat="1" ht="37.8" customHeight="1">
      <c r="A191" s="39"/>
      <c r="B191" s="40"/>
      <c r="C191" s="227" t="s">
        <v>449</v>
      </c>
      <c r="D191" s="227" t="s">
        <v>167</v>
      </c>
      <c r="E191" s="228" t="s">
        <v>2907</v>
      </c>
      <c r="F191" s="229" t="s">
        <v>2908</v>
      </c>
      <c r="G191" s="230" t="s">
        <v>385</v>
      </c>
      <c r="H191" s="231">
        <v>4</v>
      </c>
      <c r="I191" s="232"/>
      <c r="J191" s="233">
        <f>ROUND(I191*H191,2)</f>
        <v>0</v>
      </c>
      <c r="K191" s="229" t="s">
        <v>1</v>
      </c>
      <c r="L191" s="45"/>
      <c r="M191" s="234" t="s">
        <v>1</v>
      </c>
      <c r="N191" s="235" t="s">
        <v>43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284</v>
      </c>
      <c r="AT191" s="238" t="s">
        <v>167</v>
      </c>
      <c r="AU191" s="238" t="s">
        <v>85</v>
      </c>
      <c r="AY191" s="18" t="s">
        <v>165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284</v>
      </c>
      <c r="BM191" s="238" t="s">
        <v>719</v>
      </c>
    </row>
    <row r="192" s="2" customFormat="1" ht="16.5" customHeight="1">
      <c r="A192" s="39"/>
      <c r="B192" s="40"/>
      <c r="C192" s="227" t="s">
        <v>453</v>
      </c>
      <c r="D192" s="227" t="s">
        <v>167</v>
      </c>
      <c r="E192" s="228" t="s">
        <v>2909</v>
      </c>
      <c r="F192" s="229" t="s">
        <v>2910</v>
      </c>
      <c r="G192" s="230" t="s">
        <v>385</v>
      </c>
      <c r="H192" s="231">
        <v>6</v>
      </c>
      <c r="I192" s="232"/>
      <c r="J192" s="233">
        <f>ROUND(I192*H192,2)</f>
        <v>0</v>
      </c>
      <c r="K192" s="229" t="s">
        <v>1</v>
      </c>
      <c r="L192" s="45"/>
      <c r="M192" s="234" t="s">
        <v>1</v>
      </c>
      <c r="N192" s="235" t="s">
        <v>43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284</v>
      </c>
      <c r="AT192" s="238" t="s">
        <v>167</v>
      </c>
      <c r="AU192" s="238" t="s">
        <v>85</v>
      </c>
      <c r="AY192" s="18" t="s">
        <v>165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85</v>
      </c>
      <c r="BK192" s="239">
        <f>ROUND(I192*H192,2)</f>
        <v>0</v>
      </c>
      <c r="BL192" s="18" t="s">
        <v>284</v>
      </c>
      <c r="BM192" s="238" t="s">
        <v>730</v>
      </c>
    </row>
    <row r="193" s="2" customFormat="1" ht="24.15" customHeight="1">
      <c r="A193" s="39"/>
      <c r="B193" s="40"/>
      <c r="C193" s="227" t="s">
        <v>458</v>
      </c>
      <c r="D193" s="227" t="s">
        <v>167</v>
      </c>
      <c r="E193" s="228" t="s">
        <v>2911</v>
      </c>
      <c r="F193" s="229" t="s">
        <v>2912</v>
      </c>
      <c r="G193" s="230" t="s">
        <v>702</v>
      </c>
      <c r="H193" s="231">
        <v>0.108</v>
      </c>
      <c r="I193" s="232"/>
      <c r="J193" s="233">
        <f>ROUND(I193*H193,2)</f>
        <v>0</v>
      </c>
      <c r="K193" s="229" t="s">
        <v>1</v>
      </c>
      <c r="L193" s="45"/>
      <c r="M193" s="234" t="s">
        <v>1</v>
      </c>
      <c r="N193" s="235" t="s">
        <v>43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284</v>
      </c>
      <c r="AT193" s="238" t="s">
        <v>167</v>
      </c>
      <c r="AU193" s="238" t="s">
        <v>85</v>
      </c>
      <c r="AY193" s="18" t="s">
        <v>165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85</v>
      </c>
      <c r="BK193" s="239">
        <f>ROUND(I193*H193,2)</f>
        <v>0</v>
      </c>
      <c r="BL193" s="18" t="s">
        <v>284</v>
      </c>
      <c r="BM193" s="238" t="s">
        <v>744</v>
      </c>
    </row>
    <row r="194" s="12" customFormat="1" ht="25.92" customHeight="1">
      <c r="A194" s="12"/>
      <c r="B194" s="211"/>
      <c r="C194" s="212"/>
      <c r="D194" s="213" t="s">
        <v>77</v>
      </c>
      <c r="E194" s="214" t="s">
        <v>1476</v>
      </c>
      <c r="F194" s="214" t="s">
        <v>1477</v>
      </c>
      <c r="G194" s="212"/>
      <c r="H194" s="212"/>
      <c r="I194" s="215"/>
      <c r="J194" s="216">
        <f>BK194</f>
        <v>0</v>
      </c>
      <c r="K194" s="212"/>
      <c r="L194" s="217"/>
      <c r="M194" s="218"/>
      <c r="N194" s="219"/>
      <c r="O194" s="219"/>
      <c r="P194" s="220">
        <f>SUM(P195:P209)</f>
        <v>0</v>
      </c>
      <c r="Q194" s="219"/>
      <c r="R194" s="220">
        <f>SUM(R195:R209)</f>
        <v>0</v>
      </c>
      <c r="S194" s="219"/>
      <c r="T194" s="221">
        <f>SUM(T195:T209)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2" t="s">
        <v>87</v>
      </c>
      <c r="AT194" s="223" t="s">
        <v>77</v>
      </c>
      <c r="AU194" s="223" t="s">
        <v>78</v>
      </c>
      <c r="AY194" s="222" t="s">
        <v>165</v>
      </c>
      <c r="BK194" s="224">
        <f>SUM(BK195:BK209)</f>
        <v>0</v>
      </c>
    </row>
    <row r="195" s="2" customFormat="1" ht="24.15" customHeight="1">
      <c r="A195" s="39"/>
      <c r="B195" s="40"/>
      <c r="C195" s="227" t="s">
        <v>471</v>
      </c>
      <c r="D195" s="227" t="s">
        <v>167</v>
      </c>
      <c r="E195" s="228" t="s">
        <v>2913</v>
      </c>
      <c r="F195" s="229" t="s">
        <v>2914</v>
      </c>
      <c r="G195" s="230" t="s">
        <v>2915</v>
      </c>
      <c r="H195" s="231">
        <v>6</v>
      </c>
      <c r="I195" s="232"/>
      <c r="J195" s="233">
        <f>ROUND(I195*H195,2)</f>
        <v>0</v>
      </c>
      <c r="K195" s="229" t="s">
        <v>1</v>
      </c>
      <c r="L195" s="45"/>
      <c r="M195" s="234" t="s">
        <v>1</v>
      </c>
      <c r="N195" s="235" t="s">
        <v>43</v>
      </c>
      <c r="O195" s="92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284</v>
      </c>
      <c r="AT195" s="238" t="s">
        <v>167</v>
      </c>
      <c r="AU195" s="238" t="s">
        <v>85</v>
      </c>
      <c r="AY195" s="18" t="s">
        <v>165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85</v>
      </c>
      <c r="BK195" s="239">
        <f>ROUND(I195*H195,2)</f>
        <v>0</v>
      </c>
      <c r="BL195" s="18" t="s">
        <v>284</v>
      </c>
      <c r="BM195" s="238" t="s">
        <v>766</v>
      </c>
    </row>
    <row r="196" s="2" customFormat="1" ht="24.15" customHeight="1">
      <c r="A196" s="39"/>
      <c r="B196" s="40"/>
      <c r="C196" s="227" t="s">
        <v>475</v>
      </c>
      <c r="D196" s="227" t="s">
        <v>167</v>
      </c>
      <c r="E196" s="228" t="s">
        <v>2916</v>
      </c>
      <c r="F196" s="229" t="s">
        <v>2917</v>
      </c>
      <c r="G196" s="230" t="s">
        <v>2915</v>
      </c>
      <c r="H196" s="231">
        <v>5</v>
      </c>
      <c r="I196" s="232"/>
      <c r="J196" s="233">
        <f>ROUND(I196*H196,2)</f>
        <v>0</v>
      </c>
      <c r="K196" s="229" t="s">
        <v>1</v>
      </c>
      <c r="L196" s="45"/>
      <c r="M196" s="234" t="s">
        <v>1</v>
      </c>
      <c r="N196" s="235" t="s">
        <v>43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284</v>
      </c>
      <c r="AT196" s="238" t="s">
        <v>167</v>
      </c>
      <c r="AU196" s="238" t="s">
        <v>85</v>
      </c>
      <c r="AY196" s="18" t="s">
        <v>165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85</v>
      </c>
      <c r="BK196" s="239">
        <f>ROUND(I196*H196,2)</f>
        <v>0</v>
      </c>
      <c r="BL196" s="18" t="s">
        <v>284</v>
      </c>
      <c r="BM196" s="238" t="s">
        <v>795</v>
      </c>
    </row>
    <row r="197" s="2" customFormat="1" ht="24.15" customHeight="1">
      <c r="A197" s="39"/>
      <c r="B197" s="40"/>
      <c r="C197" s="227" t="s">
        <v>480</v>
      </c>
      <c r="D197" s="227" t="s">
        <v>167</v>
      </c>
      <c r="E197" s="228" t="s">
        <v>2918</v>
      </c>
      <c r="F197" s="229" t="s">
        <v>2919</v>
      </c>
      <c r="G197" s="230" t="s">
        <v>2915</v>
      </c>
      <c r="H197" s="231">
        <v>12</v>
      </c>
      <c r="I197" s="232"/>
      <c r="J197" s="233">
        <f>ROUND(I197*H197,2)</f>
        <v>0</v>
      </c>
      <c r="K197" s="229" t="s">
        <v>1</v>
      </c>
      <c r="L197" s="45"/>
      <c r="M197" s="234" t="s">
        <v>1</v>
      </c>
      <c r="N197" s="235" t="s">
        <v>43</v>
      </c>
      <c r="O197" s="92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284</v>
      </c>
      <c r="AT197" s="238" t="s">
        <v>167</v>
      </c>
      <c r="AU197" s="238" t="s">
        <v>85</v>
      </c>
      <c r="AY197" s="18" t="s">
        <v>165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85</v>
      </c>
      <c r="BK197" s="239">
        <f>ROUND(I197*H197,2)</f>
        <v>0</v>
      </c>
      <c r="BL197" s="18" t="s">
        <v>284</v>
      </c>
      <c r="BM197" s="238" t="s">
        <v>804</v>
      </c>
    </row>
    <row r="198" s="2" customFormat="1" ht="24.15" customHeight="1">
      <c r="A198" s="39"/>
      <c r="B198" s="40"/>
      <c r="C198" s="227" t="s">
        <v>485</v>
      </c>
      <c r="D198" s="227" t="s">
        <v>167</v>
      </c>
      <c r="E198" s="228" t="s">
        <v>1490</v>
      </c>
      <c r="F198" s="229" t="s">
        <v>1491</v>
      </c>
      <c r="G198" s="230" t="s">
        <v>385</v>
      </c>
      <c r="H198" s="231">
        <v>12</v>
      </c>
      <c r="I198" s="232"/>
      <c r="J198" s="233">
        <f>ROUND(I198*H198,2)</f>
        <v>0</v>
      </c>
      <c r="K198" s="229" t="s">
        <v>1</v>
      </c>
      <c r="L198" s="45"/>
      <c r="M198" s="234" t="s">
        <v>1</v>
      </c>
      <c r="N198" s="235" t="s">
        <v>43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284</v>
      </c>
      <c r="AT198" s="238" t="s">
        <v>167</v>
      </c>
      <c r="AU198" s="238" t="s">
        <v>85</v>
      </c>
      <c r="AY198" s="18" t="s">
        <v>165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85</v>
      </c>
      <c r="BK198" s="239">
        <f>ROUND(I198*H198,2)</f>
        <v>0</v>
      </c>
      <c r="BL198" s="18" t="s">
        <v>284</v>
      </c>
      <c r="BM198" s="238" t="s">
        <v>816</v>
      </c>
    </row>
    <row r="199" s="2" customFormat="1" ht="37.8" customHeight="1">
      <c r="A199" s="39"/>
      <c r="B199" s="40"/>
      <c r="C199" s="227" t="s">
        <v>497</v>
      </c>
      <c r="D199" s="227" t="s">
        <v>167</v>
      </c>
      <c r="E199" s="228" t="s">
        <v>2920</v>
      </c>
      <c r="F199" s="229" t="s">
        <v>2921</v>
      </c>
      <c r="G199" s="230" t="s">
        <v>385</v>
      </c>
      <c r="H199" s="231">
        <v>4</v>
      </c>
      <c r="I199" s="232"/>
      <c r="J199" s="233">
        <f>ROUND(I199*H199,2)</f>
        <v>0</v>
      </c>
      <c r="K199" s="229" t="s">
        <v>1</v>
      </c>
      <c r="L199" s="45"/>
      <c r="M199" s="234" t="s">
        <v>1</v>
      </c>
      <c r="N199" s="235" t="s">
        <v>43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284</v>
      </c>
      <c r="AT199" s="238" t="s">
        <v>167</v>
      </c>
      <c r="AU199" s="238" t="s">
        <v>85</v>
      </c>
      <c r="AY199" s="18" t="s">
        <v>165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85</v>
      </c>
      <c r="BK199" s="239">
        <f>ROUND(I199*H199,2)</f>
        <v>0</v>
      </c>
      <c r="BL199" s="18" t="s">
        <v>284</v>
      </c>
      <c r="BM199" s="238" t="s">
        <v>824</v>
      </c>
    </row>
    <row r="200" s="2" customFormat="1" ht="24.15" customHeight="1">
      <c r="A200" s="39"/>
      <c r="B200" s="40"/>
      <c r="C200" s="227" t="s">
        <v>502</v>
      </c>
      <c r="D200" s="227" t="s">
        <v>167</v>
      </c>
      <c r="E200" s="228" t="s">
        <v>2922</v>
      </c>
      <c r="F200" s="229" t="s">
        <v>2923</v>
      </c>
      <c r="G200" s="230" t="s">
        <v>2915</v>
      </c>
      <c r="H200" s="231">
        <v>2</v>
      </c>
      <c r="I200" s="232"/>
      <c r="J200" s="233">
        <f>ROUND(I200*H200,2)</f>
        <v>0</v>
      </c>
      <c r="K200" s="229" t="s">
        <v>1</v>
      </c>
      <c r="L200" s="45"/>
      <c r="M200" s="234" t="s">
        <v>1</v>
      </c>
      <c r="N200" s="235" t="s">
        <v>43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284</v>
      </c>
      <c r="AT200" s="238" t="s">
        <v>167</v>
      </c>
      <c r="AU200" s="238" t="s">
        <v>85</v>
      </c>
      <c r="AY200" s="18" t="s">
        <v>165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284</v>
      </c>
      <c r="BM200" s="238" t="s">
        <v>833</v>
      </c>
    </row>
    <row r="201" s="2" customFormat="1" ht="24.15" customHeight="1">
      <c r="A201" s="39"/>
      <c r="B201" s="40"/>
      <c r="C201" s="227" t="s">
        <v>506</v>
      </c>
      <c r="D201" s="227" t="s">
        <v>167</v>
      </c>
      <c r="E201" s="228" t="s">
        <v>2924</v>
      </c>
      <c r="F201" s="229" t="s">
        <v>2925</v>
      </c>
      <c r="G201" s="230" t="s">
        <v>385</v>
      </c>
      <c r="H201" s="231">
        <v>2</v>
      </c>
      <c r="I201" s="232"/>
      <c r="J201" s="233">
        <f>ROUND(I201*H201,2)</f>
        <v>0</v>
      </c>
      <c r="K201" s="229" t="s">
        <v>1</v>
      </c>
      <c r="L201" s="45"/>
      <c r="M201" s="234" t="s">
        <v>1</v>
      </c>
      <c r="N201" s="235" t="s">
        <v>43</v>
      </c>
      <c r="O201" s="92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284</v>
      </c>
      <c r="AT201" s="238" t="s">
        <v>167</v>
      </c>
      <c r="AU201" s="238" t="s">
        <v>85</v>
      </c>
      <c r="AY201" s="18" t="s">
        <v>165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85</v>
      </c>
      <c r="BK201" s="239">
        <f>ROUND(I201*H201,2)</f>
        <v>0</v>
      </c>
      <c r="BL201" s="18" t="s">
        <v>284</v>
      </c>
      <c r="BM201" s="238" t="s">
        <v>844</v>
      </c>
    </row>
    <row r="202" s="2" customFormat="1" ht="24.15" customHeight="1">
      <c r="A202" s="39"/>
      <c r="B202" s="40"/>
      <c r="C202" s="227" t="s">
        <v>510</v>
      </c>
      <c r="D202" s="227" t="s">
        <v>167</v>
      </c>
      <c r="E202" s="228" t="s">
        <v>1508</v>
      </c>
      <c r="F202" s="229" t="s">
        <v>1509</v>
      </c>
      <c r="G202" s="230" t="s">
        <v>385</v>
      </c>
      <c r="H202" s="231">
        <v>18</v>
      </c>
      <c r="I202" s="232"/>
      <c r="J202" s="233">
        <f>ROUND(I202*H202,2)</f>
        <v>0</v>
      </c>
      <c r="K202" s="229" t="s">
        <v>1</v>
      </c>
      <c r="L202" s="45"/>
      <c r="M202" s="234" t="s">
        <v>1</v>
      </c>
      <c r="N202" s="235" t="s">
        <v>43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284</v>
      </c>
      <c r="AT202" s="238" t="s">
        <v>167</v>
      </c>
      <c r="AU202" s="238" t="s">
        <v>85</v>
      </c>
      <c r="AY202" s="18" t="s">
        <v>165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85</v>
      </c>
      <c r="BK202" s="239">
        <f>ROUND(I202*H202,2)</f>
        <v>0</v>
      </c>
      <c r="BL202" s="18" t="s">
        <v>284</v>
      </c>
      <c r="BM202" s="238" t="s">
        <v>854</v>
      </c>
    </row>
    <row r="203" s="14" customFormat="1">
      <c r="A203" s="14"/>
      <c r="B203" s="251"/>
      <c r="C203" s="252"/>
      <c r="D203" s="242" t="s">
        <v>174</v>
      </c>
      <c r="E203" s="253" t="s">
        <v>1</v>
      </c>
      <c r="F203" s="254" t="s">
        <v>2926</v>
      </c>
      <c r="G203" s="252"/>
      <c r="H203" s="255">
        <v>18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174</v>
      </c>
      <c r="AU203" s="261" t="s">
        <v>85</v>
      </c>
      <c r="AV203" s="14" t="s">
        <v>87</v>
      </c>
      <c r="AW203" s="14" t="s">
        <v>34</v>
      </c>
      <c r="AX203" s="14" t="s">
        <v>78</v>
      </c>
      <c r="AY203" s="261" t="s">
        <v>165</v>
      </c>
    </row>
    <row r="204" s="15" customFormat="1">
      <c r="A204" s="15"/>
      <c r="B204" s="262"/>
      <c r="C204" s="263"/>
      <c r="D204" s="242" t="s">
        <v>174</v>
      </c>
      <c r="E204" s="264" t="s">
        <v>1</v>
      </c>
      <c r="F204" s="265" t="s">
        <v>189</v>
      </c>
      <c r="G204" s="263"/>
      <c r="H204" s="266">
        <v>18</v>
      </c>
      <c r="I204" s="267"/>
      <c r="J204" s="263"/>
      <c r="K204" s="263"/>
      <c r="L204" s="268"/>
      <c r="M204" s="269"/>
      <c r="N204" s="270"/>
      <c r="O204" s="270"/>
      <c r="P204" s="270"/>
      <c r="Q204" s="270"/>
      <c r="R204" s="270"/>
      <c r="S204" s="270"/>
      <c r="T204" s="271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2" t="s">
        <v>174</v>
      </c>
      <c r="AU204" s="272" t="s">
        <v>85</v>
      </c>
      <c r="AV204" s="15" t="s">
        <v>172</v>
      </c>
      <c r="AW204" s="15" t="s">
        <v>34</v>
      </c>
      <c r="AX204" s="15" t="s">
        <v>85</v>
      </c>
      <c r="AY204" s="272" t="s">
        <v>165</v>
      </c>
    </row>
    <row r="205" s="2" customFormat="1" ht="37.8" customHeight="1">
      <c r="A205" s="39"/>
      <c r="B205" s="40"/>
      <c r="C205" s="227" t="s">
        <v>514</v>
      </c>
      <c r="D205" s="227" t="s">
        <v>167</v>
      </c>
      <c r="E205" s="228" t="s">
        <v>2927</v>
      </c>
      <c r="F205" s="229" t="s">
        <v>2928</v>
      </c>
      <c r="G205" s="230" t="s">
        <v>385</v>
      </c>
      <c r="H205" s="231">
        <v>2</v>
      </c>
      <c r="I205" s="232"/>
      <c r="J205" s="233">
        <f>ROUND(I205*H205,2)</f>
        <v>0</v>
      </c>
      <c r="K205" s="229" t="s">
        <v>1</v>
      </c>
      <c r="L205" s="45"/>
      <c r="M205" s="234" t="s">
        <v>1</v>
      </c>
      <c r="N205" s="235" t="s">
        <v>43</v>
      </c>
      <c r="O205" s="92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284</v>
      </c>
      <c r="AT205" s="238" t="s">
        <v>167</v>
      </c>
      <c r="AU205" s="238" t="s">
        <v>85</v>
      </c>
      <c r="AY205" s="18" t="s">
        <v>165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85</v>
      </c>
      <c r="BK205" s="239">
        <f>ROUND(I205*H205,2)</f>
        <v>0</v>
      </c>
      <c r="BL205" s="18" t="s">
        <v>284</v>
      </c>
      <c r="BM205" s="238" t="s">
        <v>863</v>
      </c>
    </row>
    <row r="206" s="2" customFormat="1" ht="24.15" customHeight="1">
      <c r="A206" s="39"/>
      <c r="B206" s="40"/>
      <c r="C206" s="227" t="s">
        <v>518</v>
      </c>
      <c r="D206" s="227" t="s">
        <v>167</v>
      </c>
      <c r="E206" s="228" t="s">
        <v>1517</v>
      </c>
      <c r="F206" s="229" t="s">
        <v>1518</v>
      </c>
      <c r="G206" s="230" t="s">
        <v>385</v>
      </c>
      <c r="H206" s="231">
        <v>8</v>
      </c>
      <c r="I206" s="232"/>
      <c r="J206" s="233">
        <f>ROUND(I206*H206,2)</f>
        <v>0</v>
      </c>
      <c r="K206" s="229" t="s">
        <v>1</v>
      </c>
      <c r="L206" s="45"/>
      <c r="M206" s="234" t="s">
        <v>1</v>
      </c>
      <c r="N206" s="235" t="s">
        <v>43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284</v>
      </c>
      <c r="AT206" s="238" t="s">
        <v>167</v>
      </c>
      <c r="AU206" s="238" t="s">
        <v>85</v>
      </c>
      <c r="AY206" s="18" t="s">
        <v>165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85</v>
      </c>
      <c r="BK206" s="239">
        <f>ROUND(I206*H206,2)</f>
        <v>0</v>
      </c>
      <c r="BL206" s="18" t="s">
        <v>284</v>
      </c>
      <c r="BM206" s="238" t="s">
        <v>874</v>
      </c>
    </row>
    <row r="207" s="2" customFormat="1" ht="33" customHeight="1">
      <c r="A207" s="39"/>
      <c r="B207" s="40"/>
      <c r="C207" s="227" t="s">
        <v>524</v>
      </c>
      <c r="D207" s="227" t="s">
        <v>167</v>
      </c>
      <c r="E207" s="228" t="s">
        <v>1520</v>
      </c>
      <c r="F207" s="229" t="s">
        <v>1521</v>
      </c>
      <c r="G207" s="230" t="s">
        <v>385</v>
      </c>
      <c r="H207" s="231">
        <v>4</v>
      </c>
      <c r="I207" s="232"/>
      <c r="J207" s="233">
        <f>ROUND(I207*H207,2)</f>
        <v>0</v>
      </c>
      <c r="K207" s="229" t="s">
        <v>1</v>
      </c>
      <c r="L207" s="45"/>
      <c r="M207" s="234" t="s">
        <v>1</v>
      </c>
      <c r="N207" s="235" t="s">
        <v>43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284</v>
      </c>
      <c r="AT207" s="238" t="s">
        <v>167</v>
      </c>
      <c r="AU207" s="238" t="s">
        <v>85</v>
      </c>
      <c r="AY207" s="18" t="s">
        <v>165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284</v>
      </c>
      <c r="BM207" s="238" t="s">
        <v>884</v>
      </c>
    </row>
    <row r="208" s="2" customFormat="1" ht="33" customHeight="1">
      <c r="A208" s="39"/>
      <c r="B208" s="40"/>
      <c r="C208" s="227" t="s">
        <v>529</v>
      </c>
      <c r="D208" s="227" t="s">
        <v>167</v>
      </c>
      <c r="E208" s="228" t="s">
        <v>2929</v>
      </c>
      <c r="F208" s="229" t="s">
        <v>2930</v>
      </c>
      <c r="G208" s="230" t="s">
        <v>385</v>
      </c>
      <c r="H208" s="231">
        <v>1</v>
      </c>
      <c r="I208" s="232"/>
      <c r="J208" s="233">
        <f>ROUND(I208*H208,2)</f>
        <v>0</v>
      </c>
      <c r="K208" s="229" t="s">
        <v>1</v>
      </c>
      <c r="L208" s="45"/>
      <c r="M208" s="234" t="s">
        <v>1</v>
      </c>
      <c r="N208" s="235" t="s">
        <v>43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284</v>
      </c>
      <c r="AT208" s="238" t="s">
        <v>167</v>
      </c>
      <c r="AU208" s="238" t="s">
        <v>85</v>
      </c>
      <c r="AY208" s="18" t="s">
        <v>165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85</v>
      </c>
      <c r="BK208" s="239">
        <f>ROUND(I208*H208,2)</f>
        <v>0</v>
      </c>
      <c r="BL208" s="18" t="s">
        <v>284</v>
      </c>
      <c r="BM208" s="238" t="s">
        <v>894</v>
      </c>
    </row>
    <row r="209" s="2" customFormat="1" ht="21.75" customHeight="1">
      <c r="A209" s="39"/>
      <c r="B209" s="40"/>
      <c r="C209" s="227" t="s">
        <v>534</v>
      </c>
      <c r="D209" s="227" t="s">
        <v>167</v>
      </c>
      <c r="E209" s="228" t="s">
        <v>2931</v>
      </c>
      <c r="F209" s="229" t="s">
        <v>2932</v>
      </c>
      <c r="G209" s="230" t="s">
        <v>702</v>
      </c>
      <c r="H209" s="231">
        <v>0.23000000000000001</v>
      </c>
      <c r="I209" s="232"/>
      <c r="J209" s="233">
        <f>ROUND(I209*H209,2)</f>
        <v>0</v>
      </c>
      <c r="K209" s="229" t="s">
        <v>1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284</v>
      </c>
      <c r="AT209" s="238" t="s">
        <v>167</v>
      </c>
      <c r="AU209" s="238" t="s">
        <v>85</v>
      </c>
      <c r="AY209" s="18" t="s">
        <v>165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85</v>
      </c>
      <c r="BK209" s="239">
        <f>ROUND(I209*H209,2)</f>
        <v>0</v>
      </c>
      <c r="BL209" s="18" t="s">
        <v>284</v>
      </c>
      <c r="BM209" s="238" t="s">
        <v>904</v>
      </c>
    </row>
    <row r="210" s="12" customFormat="1" ht="25.92" customHeight="1">
      <c r="A210" s="12"/>
      <c r="B210" s="211"/>
      <c r="C210" s="212"/>
      <c r="D210" s="213" t="s">
        <v>77</v>
      </c>
      <c r="E210" s="214" t="s">
        <v>2933</v>
      </c>
      <c r="F210" s="214" t="s">
        <v>2934</v>
      </c>
      <c r="G210" s="212"/>
      <c r="H210" s="212"/>
      <c r="I210" s="215"/>
      <c r="J210" s="216">
        <f>BK210</f>
        <v>0</v>
      </c>
      <c r="K210" s="212"/>
      <c r="L210" s="217"/>
      <c r="M210" s="218"/>
      <c r="N210" s="219"/>
      <c r="O210" s="219"/>
      <c r="P210" s="220">
        <f>SUM(P211:P212)</f>
        <v>0</v>
      </c>
      <c r="Q210" s="219"/>
      <c r="R210" s="220">
        <f>SUM(R211:R212)</f>
        <v>0</v>
      </c>
      <c r="S210" s="219"/>
      <c r="T210" s="221">
        <f>SUM(T211:T212)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2" t="s">
        <v>87</v>
      </c>
      <c r="AT210" s="223" t="s">
        <v>77</v>
      </c>
      <c r="AU210" s="223" t="s">
        <v>78</v>
      </c>
      <c r="AY210" s="222" t="s">
        <v>165</v>
      </c>
      <c r="BK210" s="224">
        <f>SUM(BK211:BK212)</f>
        <v>0</v>
      </c>
    </row>
    <row r="211" s="2" customFormat="1" ht="37.8" customHeight="1">
      <c r="A211" s="39"/>
      <c r="B211" s="40"/>
      <c r="C211" s="227" t="s">
        <v>539</v>
      </c>
      <c r="D211" s="227" t="s">
        <v>167</v>
      </c>
      <c r="E211" s="228" t="s">
        <v>2935</v>
      </c>
      <c r="F211" s="229" t="s">
        <v>2936</v>
      </c>
      <c r="G211" s="230" t="s">
        <v>302</v>
      </c>
      <c r="H211" s="231">
        <v>10</v>
      </c>
      <c r="I211" s="232"/>
      <c r="J211" s="233">
        <f>ROUND(I211*H211,2)</f>
        <v>0</v>
      </c>
      <c r="K211" s="229" t="s">
        <v>1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284</v>
      </c>
      <c r="AT211" s="238" t="s">
        <v>167</v>
      </c>
      <c r="AU211" s="238" t="s">
        <v>85</v>
      </c>
      <c r="AY211" s="18" t="s">
        <v>165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284</v>
      </c>
      <c r="BM211" s="238" t="s">
        <v>912</v>
      </c>
    </row>
    <row r="212" s="2" customFormat="1">
      <c r="A212" s="39"/>
      <c r="B212" s="40"/>
      <c r="C212" s="41"/>
      <c r="D212" s="242" t="s">
        <v>770</v>
      </c>
      <c r="E212" s="41"/>
      <c r="F212" s="294" t="s">
        <v>2937</v>
      </c>
      <c r="G212" s="41"/>
      <c r="H212" s="41"/>
      <c r="I212" s="295"/>
      <c r="J212" s="41"/>
      <c r="K212" s="41"/>
      <c r="L212" s="45"/>
      <c r="M212" s="296"/>
      <c r="N212" s="297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770</v>
      </c>
      <c r="AU212" s="18" t="s">
        <v>85</v>
      </c>
    </row>
    <row r="213" s="12" customFormat="1" ht="25.92" customHeight="1">
      <c r="A213" s="12"/>
      <c r="B213" s="211"/>
      <c r="C213" s="212"/>
      <c r="D213" s="213" t="s">
        <v>77</v>
      </c>
      <c r="E213" s="214" t="s">
        <v>2938</v>
      </c>
      <c r="F213" s="214" t="s">
        <v>2939</v>
      </c>
      <c r="G213" s="212"/>
      <c r="H213" s="212"/>
      <c r="I213" s="215"/>
      <c r="J213" s="216">
        <f>BK213</f>
        <v>0</v>
      </c>
      <c r="K213" s="212"/>
      <c r="L213" s="217"/>
      <c r="M213" s="218"/>
      <c r="N213" s="219"/>
      <c r="O213" s="219"/>
      <c r="P213" s="220">
        <f>SUM(P214:P217)</f>
        <v>0</v>
      </c>
      <c r="Q213" s="219"/>
      <c r="R213" s="220">
        <f>SUM(R214:R217)</f>
        <v>0</v>
      </c>
      <c r="S213" s="219"/>
      <c r="T213" s="221">
        <f>SUM(T214:T217)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2" t="s">
        <v>85</v>
      </c>
      <c r="AT213" s="223" t="s">
        <v>77</v>
      </c>
      <c r="AU213" s="223" t="s">
        <v>78</v>
      </c>
      <c r="AY213" s="222" t="s">
        <v>165</v>
      </c>
      <c r="BK213" s="224">
        <f>SUM(BK214:BK217)</f>
        <v>0</v>
      </c>
    </row>
    <row r="214" s="2" customFormat="1" ht="16.5" customHeight="1">
      <c r="A214" s="39"/>
      <c r="B214" s="40"/>
      <c r="C214" s="227" t="s">
        <v>543</v>
      </c>
      <c r="D214" s="227" t="s">
        <v>167</v>
      </c>
      <c r="E214" s="228" t="s">
        <v>2940</v>
      </c>
      <c r="F214" s="229" t="s">
        <v>2941</v>
      </c>
      <c r="G214" s="230" t="s">
        <v>302</v>
      </c>
      <c r="H214" s="231">
        <v>50</v>
      </c>
      <c r="I214" s="232"/>
      <c r="J214" s="233">
        <f>ROUND(I214*H214,2)</f>
        <v>0</v>
      </c>
      <c r="K214" s="229" t="s">
        <v>1</v>
      </c>
      <c r="L214" s="45"/>
      <c r="M214" s="234" t="s">
        <v>1</v>
      </c>
      <c r="N214" s="235" t="s">
        <v>43</v>
      </c>
      <c r="O214" s="92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172</v>
      </c>
      <c r="AT214" s="238" t="s">
        <v>167</v>
      </c>
      <c r="AU214" s="238" t="s">
        <v>85</v>
      </c>
      <c r="AY214" s="18" t="s">
        <v>165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85</v>
      </c>
      <c r="BK214" s="239">
        <f>ROUND(I214*H214,2)</f>
        <v>0</v>
      </c>
      <c r="BL214" s="18" t="s">
        <v>172</v>
      </c>
      <c r="BM214" s="238" t="s">
        <v>924</v>
      </c>
    </row>
    <row r="215" s="2" customFormat="1" ht="16.5" customHeight="1">
      <c r="A215" s="39"/>
      <c r="B215" s="40"/>
      <c r="C215" s="227" t="s">
        <v>547</v>
      </c>
      <c r="D215" s="227" t="s">
        <v>167</v>
      </c>
      <c r="E215" s="228" t="s">
        <v>2909</v>
      </c>
      <c r="F215" s="229" t="s">
        <v>2910</v>
      </c>
      <c r="G215" s="230" t="s">
        <v>385</v>
      </c>
      <c r="H215" s="231">
        <v>4</v>
      </c>
      <c r="I215" s="232"/>
      <c r="J215" s="233">
        <f>ROUND(I215*H215,2)</f>
        <v>0</v>
      </c>
      <c r="K215" s="229" t="s">
        <v>1</v>
      </c>
      <c r="L215" s="45"/>
      <c r="M215" s="234" t="s">
        <v>1</v>
      </c>
      <c r="N215" s="235" t="s">
        <v>43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172</v>
      </c>
      <c r="AT215" s="238" t="s">
        <v>167</v>
      </c>
      <c r="AU215" s="238" t="s">
        <v>85</v>
      </c>
      <c r="AY215" s="18" t="s">
        <v>165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85</v>
      </c>
      <c r="BK215" s="239">
        <f>ROUND(I215*H215,2)</f>
        <v>0</v>
      </c>
      <c r="BL215" s="18" t="s">
        <v>172</v>
      </c>
      <c r="BM215" s="238" t="s">
        <v>934</v>
      </c>
    </row>
    <row r="216" s="2" customFormat="1" ht="33" customHeight="1">
      <c r="A216" s="39"/>
      <c r="B216" s="40"/>
      <c r="C216" s="227" t="s">
        <v>554</v>
      </c>
      <c r="D216" s="227" t="s">
        <v>167</v>
      </c>
      <c r="E216" s="228" t="s">
        <v>2942</v>
      </c>
      <c r="F216" s="229" t="s">
        <v>2943</v>
      </c>
      <c r="G216" s="230" t="s">
        <v>385</v>
      </c>
      <c r="H216" s="231">
        <v>8</v>
      </c>
      <c r="I216" s="232"/>
      <c r="J216" s="233">
        <f>ROUND(I216*H216,2)</f>
        <v>0</v>
      </c>
      <c r="K216" s="229" t="s">
        <v>1</v>
      </c>
      <c r="L216" s="45"/>
      <c r="M216" s="234" t="s">
        <v>1</v>
      </c>
      <c r="N216" s="235" t="s">
        <v>43</v>
      </c>
      <c r="O216" s="92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172</v>
      </c>
      <c r="AT216" s="238" t="s">
        <v>167</v>
      </c>
      <c r="AU216" s="238" t="s">
        <v>85</v>
      </c>
      <c r="AY216" s="18" t="s">
        <v>165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85</v>
      </c>
      <c r="BK216" s="239">
        <f>ROUND(I216*H216,2)</f>
        <v>0</v>
      </c>
      <c r="BL216" s="18" t="s">
        <v>172</v>
      </c>
      <c r="BM216" s="238" t="s">
        <v>946</v>
      </c>
    </row>
    <row r="217" s="2" customFormat="1" ht="62.7" customHeight="1">
      <c r="A217" s="39"/>
      <c r="B217" s="40"/>
      <c r="C217" s="227" t="s">
        <v>576</v>
      </c>
      <c r="D217" s="227" t="s">
        <v>167</v>
      </c>
      <c r="E217" s="228" t="s">
        <v>2944</v>
      </c>
      <c r="F217" s="229" t="s">
        <v>2945</v>
      </c>
      <c r="G217" s="230" t="s">
        <v>302</v>
      </c>
      <c r="H217" s="231">
        <v>50</v>
      </c>
      <c r="I217" s="232"/>
      <c r="J217" s="233">
        <f>ROUND(I217*H217,2)</f>
        <v>0</v>
      </c>
      <c r="K217" s="229" t="s">
        <v>1</v>
      </c>
      <c r="L217" s="45"/>
      <c r="M217" s="298" t="s">
        <v>1</v>
      </c>
      <c r="N217" s="299" t="s">
        <v>43</v>
      </c>
      <c r="O217" s="300"/>
      <c r="P217" s="301">
        <f>O217*H217</f>
        <v>0</v>
      </c>
      <c r="Q217" s="301">
        <v>0</v>
      </c>
      <c r="R217" s="301">
        <f>Q217*H217</f>
        <v>0</v>
      </c>
      <c r="S217" s="301">
        <v>0</v>
      </c>
      <c r="T217" s="302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172</v>
      </c>
      <c r="AT217" s="238" t="s">
        <v>167</v>
      </c>
      <c r="AU217" s="238" t="s">
        <v>85</v>
      </c>
      <c r="AY217" s="18" t="s">
        <v>165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85</v>
      </c>
      <c r="BK217" s="239">
        <f>ROUND(I217*H217,2)</f>
        <v>0</v>
      </c>
      <c r="BL217" s="18" t="s">
        <v>172</v>
      </c>
      <c r="BM217" s="238" t="s">
        <v>957</v>
      </c>
    </row>
    <row r="218" s="2" customFormat="1" ht="6.96" customHeight="1">
      <c r="A218" s="39"/>
      <c r="B218" s="67"/>
      <c r="C218" s="68"/>
      <c r="D218" s="68"/>
      <c r="E218" s="68"/>
      <c r="F218" s="68"/>
      <c r="G218" s="68"/>
      <c r="H218" s="68"/>
      <c r="I218" s="68"/>
      <c r="J218" s="68"/>
      <c r="K218" s="68"/>
      <c r="L218" s="45"/>
      <c r="M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</row>
  </sheetData>
  <sheetProtection sheet="1" autoFilter="0" formatColumns="0" formatRows="0" objects="1" scenarios="1" spinCount="100000" saltValue="KSbrNKk2qLLG6N4qdFv9GMEbv2Y2ypFpPEmBnsSsS7xtfLkCGu93WGWXE1m2eiHCaT19a1G+eR/ExTZMQIOMIw==" hashValue="AQRRk5qFmExNWP2wSo6dbQjVQUx7VwEi6lw+A55s0nH2VOpt+3oZ9tktSMXiPp8GIjQ0EOhsS+8U1jhNwDUDBw==" algorithmName="SHA-512" password="CC35"/>
  <autoFilter ref="C134:K21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123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stávající přístavby a spojovacího krčku Základní Škola, ul. Komenského č.p.11, Ústí nad Orlicí</v>
      </c>
      <c r="F7" s="151"/>
      <c r="G7" s="151"/>
      <c r="H7" s="151"/>
      <c r="L7" s="21"/>
    </row>
    <row r="8" s="1" customFormat="1" ht="12" customHeight="1">
      <c r="B8" s="21"/>
      <c r="D8" s="151" t="s">
        <v>124</v>
      </c>
      <c r="L8" s="21"/>
    </row>
    <row r="9" s="2" customFormat="1" ht="16.5" customHeight="1">
      <c r="A9" s="39"/>
      <c r="B9" s="45"/>
      <c r="C9" s="39"/>
      <c r="D9" s="39"/>
      <c r="E9" s="152" t="s">
        <v>2946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126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1283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36</v>
      </c>
      <c r="G14" s="39"/>
      <c r="H14" s="39"/>
      <c r="I14" s="151" t="s">
        <v>22</v>
      </c>
      <c r="J14" s="154" t="str">
        <f>'Rekapitulace stavby'!AN8</f>
        <v>17. 10. 2023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1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1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ROUND(J133,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ROUND((SUM(BE133:BE308)),  2)</f>
        <v>0</v>
      </c>
      <c r="G35" s="39"/>
      <c r="H35" s="39"/>
      <c r="I35" s="165">
        <v>0.20999999999999999</v>
      </c>
      <c r="J35" s="164">
        <f>ROUND(((SUM(BE133:BE308))*I35),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ROUND((SUM(BF133:BF308)),  2)</f>
        <v>0</v>
      </c>
      <c r="G36" s="39"/>
      <c r="H36" s="39"/>
      <c r="I36" s="165">
        <v>0.14999999999999999</v>
      </c>
      <c r="J36" s="164">
        <f>ROUND(((SUM(BF133:BF308))*I36),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ROUND((SUM(BG133:BG308)),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ROUND((SUM(BH133:BH308)),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ROUND((SUM(BI133:BI308)),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stávající přístavby a spojovacího krčku Základní Škola, ul. Komenského č.p.11, Ústí nad Orlicí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124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2946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126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D.1.4.1.c - Vytápění staveb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17. 10. 2023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/>
      </c>
      <c r="G93" s="41"/>
      <c r="H93" s="41"/>
      <c r="I93" s="33" t="s">
        <v>31</v>
      </c>
      <c r="J93" s="37" t="str">
        <f>E23</f>
        <v/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129</v>
      </c>
      <c r="D96" s="186"/>
      <c r="E96" s="186"/>
      <c r="F96" s="186"/>
      <c r="G96" s="186"/>
      <c r="H96" s="186"/>
      <c r="I96" s="186"/>
      <c r="J96" s="187" t="s">
        <v>130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131</v>
      </c>
      <c r="D98" s="41"/>
      <c r="E98" s="41"/>
      <c r="F98" s="41"/>
      <c r="G98" s="41"/>
      <c r="H98" s="41"/>
      <c r="I98" s="41"/>
      <c r="J98" s="111">
        <f>J133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132</v>
      </c>
    </row>
    <row r="99" s="9" customFormat="1" ht="24.96" customHeight="1">
      <c r="A99" s="9"/>
      <c r="B99" s="189"/>
      <c r="C99" s="190"/>
      <c r="D99" s="191" t="s">
        <v>1286</v>
      </c>
      <c r="E99" s="192"/>
      <c r="F99" s="192"/>
      <c r="G99" s="192"/>
      <c r="H99" s="192"/>
      <c r="I99" s="192"/>
      <c r="J99" s="193">
        <f>J134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2947</v>
      </c>
      <c r="E100" s="192"/>
      <c r="F100" s="192"/>
      <c r="G100" s="192"/>
      <c r="H100" s="192"/>
      <c r="I100" s="192"/>
      <c r="J100" s="193">
        <f>J139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1287</v>
      </c>
      <c r="E101" s="192"/>
      <c r="F101" s="192"/>
      <c r="G101" s="192"/>
      <c r="H101" s="192"/>
      <c r="I101" s="192"/>
      <c r="J101" s="193">
        <f>J144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1288</v>
      </c>
      <c r="E102" s="192"/>
      <c r="F102" s="192"/>
      <c r="G102" s="192"/>
      <c r="H102" s="192"/>
      <c r="I102" s="192"/>
      <c r="J102" s="193">
        <f>J147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1289</v>
      </c>
      <c r="E103" s="192"/>
      <c r="F103" s="192"/>
      <c r="G103" s="192"/>
      <c r="H103" s="192"/>
      <c r="I103" s="192"/>
      <c r="J103" s="193">
        <f>J149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2855</v>
      </c>
      <c r="E104" s="192"/>
      <c r="F104" s="192"/>
      <c r="G104" s="192"/>
      <c r="H104" s="192"/>
      <c r="I104" s="192"/>
      <c r="J104" s="193">
        <f>J169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9"/>
      <c r="C105" s="190"/>
      <c r="D105" s="191" t="s">
        <v>1290</v>
      </c>
      <c r="E105" s="192"/>
      <c r="F105" s="192"/>
      <c r="G105" s="192"/>
      <c r="H105" s="192"/>
      <c r="I105" s="192"/>
      <c r="J105" s="193">
        <f>J188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9"/>
      <c r="C106" s="190"/>
      <c r="D106" s="191" t="s">
        <v>1291</v>
      </c>
      <c r="E106" s="192"/>
      <c r="F106" s="192"/>
      <c r="G106" s="192"/>
      <c r="H106" s="192"/>
      <c r="I106" s="192"/>
      <c r="J106" s="193">
        <f>J212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9"/>
      <c r="C107" s="190"/>
      <c r="D107" s="191" t="s">
        <v>1292</v>
      </c>
      <c r="E107" s="192"/>
      <c r="F107" s="192"/>
      <c r="G107" s="192"/>
      <c r="H107" s="192"/>
      <c r="I107" s="192"/>
      <c r="J107" s="193">
        <f>J254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9"/>
      <c r="C108" s="190"/>
      <c r="D108" s="191" t="s">
        <v>2948</v>
      </c>
      <c r="E108" s="192"/>
      <c r="F108" s="192"/>
      <c r="G108" s="192"/>
      <c r="H108" s="192"/>
      <c r="I108" s="192"/>
      <c r="J108" s="193">
        <f>J296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9"/>
      <c r="C109" s="190"/>
      <c r="D109" s="191" t="s">
        <v>2856</v>
      </c>
      <c r="E109" s="192"/>
      <c r="F109" s="192"/>
      <c r="G109" s="192"/>
      <c r="H109" s="192"/>
      <c r="I109" s="192"/>
      <c r="J109" s="193">
        <f>J298</f>
        <v>0</v>
      </c>
      <c r="K109" s="190"/>
      <c r="L109" s="19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89"/>
      <c r="C110" s="190"/>
      <c r="D110" s="191" t="s">
        <v>2949</v>
      </c>
      <c r="E110" s="192"/>
      <c r="F110" s="192"/>
      <c r="G110" s="192"/>
      <c r="H110" s="192"/>
      <c r="I110" s="192"/>
      <c r="J110" s="193">
        <f>J303</f>
        <v>0</v>
      </c>
      <c r="K110" s="190"/>
      <c r="L110" s="19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89"/>
      <c r="C111" s="190"/>
      <c r="D111" s="191" t="s">
        <v>2950</v>
      </c>
      <c r="E111" s="192"/>
      <c r="F111" s="192"/>
      <c r="G111" s="192"/>
      <c r="H111" s="192"/>
      <c r="I111" s="192"/>
      <c r="J111" s="193">
        <f>J306</f>
        <v>0</v>
      </c>
      <c r="K111" s="190"/>
      <c r="L111" s="19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150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6.25" customHeight="1">
      <c r="A121" s="39"/>
      <c r="B121" s="40"/>
      <c r="C121" s="41"/>
      <c r="D121" s="41"/>
      <c r="E121" s="184" t="str">
        <f>E7</f>
        <v>Stavební úpravy stávající přístavby a spojovacího krčku Základní Škola, ul. Komenského č.p.11, Ústí nad Orlicí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" customFormat="1" ht="12" customHeight="1">
      <c r="B122" s="22"/>
      <c r="C122" s="33" t="s">
        <v>124</v>
      </c>
      <c r="D122" s="23"/>
      <c r="E122" s="23"/>
      <c r="F122" s="23"/>
      <c r="G122" s="23"/>
      <c r="H122" s="23"/>
      <c r="I122" s="23"/>
      <c r="J122" s="23"/>
      <c r="K122" s="23"/>
      <c r="L122" s="21"/>
    </row>
    <row r="123" s="2" customFormat="1" ht="16.5" customHeight="1">
      <c r="A123" s="39"/>
      <c r="B123" s="40"/>
      <c r="C123" s="41"/>
      <c r="D123" s="41"/>
      <c r="E123" s="184" t="s">
        <v>2946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126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E11</f>
        <v>D.1.4.1.c - Vytápění staveb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20</v>
      </c>
      <c r="D127" s="41"/>
      <c r="E127" s="41"/>
      <c r="F127" s="28" t="str">
        <f>F14</f>
        <v xml:space="preserve"> </v>
      </c>
      <c r="G127" s="41"/>
      <c r="H127" s="41"/>
      <c r="I127" s="33" t="s">
        <v>22</v>
      </c>
      <c r="J127" s="80" t="str">
        <f>IF(J14="","",J14)</f>
        <v>17. 10. 2023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24</v>
      </c>
      <c r="D129" s="41"/>
      <c r="E129" s="41"/>
      <c r="F129" s="28" t="str">
        <f>E17</f>
        <v/>
      </c>
      <c r="G129" s="41"/>
      <c r="H129" s="41"/>
      <c r="I129" s="33" t="s">
        <v>31</v>
      </c>
      <c r="J129" s="37" t="str">
        <f>E23</f>
        <v/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29</v>
      </c>
      <c r="D130" s="41"/>
      <c r="E130" s="41"/>
      <c r="F130" s="28" t="str">
        <f>IF(E20="","",E20)</f>
        <v>Vyplň údaj</v>
      </c>
      <c r="G130" s="41"/>
      <c r="H130" s="41"/>
      <c r="I130" s="33" t="s">
        <v>35</v>
      </c>
      <c r="J130" s="37" t="str">
        <f>E26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00"/>
      <c r="B132" s="201"/>
      <c r="C132" s="202" t="s">
        <v>151</v>
      </c>
      <c r="D132" s="203" t="s">
        <v>63</v>
      </c>
      <c r="E132" s="203" t="s">
        <v>59</v>
      </c>
      <c r="F132" s="203" t="s">
        <v>60</v>
      </c>
      <c r="G132" s="203" t="s">
        <v>152</v>
      </c>
      <c r="H132" s="203" t="s">
        <v>153</v>
      </c>
      <c r="I132" s="203" t="s">
        <v>154</v>
      </c>
      <c r="J132" s="203" t="s">
        <v>130</v>
      </c>
      <c r="K132" s="204" t="s">
        <v>155</v>
      </c>
      <c r="L132" s="205"/>
      <c r="M132" s="101" t="s">
        <v>1</v>
      </c>
      <c r="N132" s="102" t="s">
        <v>42</v>
      </c>
      <c r="O132" s="102" t="s">
        <v>156</v>
      </c>
      <c r="P132" s="102" t="s">
        <v>157</v>
      </c>
      <c r="Q132" s="102" t="s">
        <v>158</v>
      </c>
      <c r="R132" s="102" t="s">
        <v>159</v>
      </c>
      <c r="S132" s="102" t="s">
        <v>160</v>
      </c>
      <c r="T132" s="103" t="s">
        <v>161</v>
      </c>
      <c r="U132" s="200"/>
      <c r="V132" s="200"/>
      <c r="W132" s="200"/>
      <c r="X132" s="200"/>
      <c r="Y132" s="200"/>
      <c r="Z132" s="200"/>
      <c r="AA132" s="200"/>
      <c r="AB132" s="200"/>
      <c r="AC132" s="200"/>
      <c r="AD132" s="200"/>
      <c r="AE132" s="200"/>
    </row>
    <row r="133" s="2" customFormat="1" ht="22.8" customHeight="1">
      <c r="A133" s="39"/>
      <c r="B133" s="40"/>
      <c r="C133" s="108" t="s">
        <v>162</v>
      </c>
      <c r="D133" s="41"/>
      <c r="E133" s="41"/>
      <c r="F133" s="41"/>
      <c r="G133" s="41"/>
      <c r="H133" s="41"/>
      <c r="I133" s="41"/>
      <c r="J133" s="206">
        <f>BK133</f>
        <v>0</v>
      </c>
      <c r="K133" s="41"/>
      <c r="L133" s="45"/>
      <c r="M133" s="104"/>
      <c r="N133" s="207"/>
      <c r="O133" s="105"/>
      <c r="P133" s="208">
        <f>P134+P139+P144+P147+P149+P169+P188+P212+P254+P296+P298+P303+P306</f>
        <v>0</v>
      </c>
      <c r="Q133" s="105"/>
      <c r="R133" s="208">
        <f>R134+R139+R144+R147+R149+R169+R188+R212+R254+R296+R298+R303+R306</f>
        <v>0</v>
      </c>
      <c r="S133" s="105"/>
      <c r="T133" s="209">
        <f>T134+T139+T144+T147+T149+T169+T188+T212+T254+T296+T298+T303+T306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77</v>
      </c>
      <c r="AU133" s="18" t="s">
        <v>132</v>
      </c>
      <c r="BK133" s="210">
        <f>BK134+BK139+BK144+BK147+BK149+BK169+BK188+BK212+BK254+BK296+BK298+BK303+BK306</f>
        <v>0</v>
      </c>
    </row>
    <row r="134" s="12" customFormat="1" ht="25.92" customHeight="1">
      <c r="A134" s="12"/>
      <c r="B134" s="211"/>
      <c r="C134" s="212"/>
      <c r="D134" s="213" t="s">
        <v>77</v>
      </c>
      <c r="E134" s="214" t="s">
        <v>693</v>
      </c>
      <c r="F134" s="214" t="s">
        <v>1302</v>
      </c>
      <c r="G134" s="212"/>
      <c r="H134" s="212"/>
      <c r="I134" s="215"/>
      <c r="J134" s="216">
        <f>BK134</f>
        <v>0</v>
      </c>
      <c r="K134" s="212"/>
      <c r="L134" s="217"/>
      <c r="M134" s="218"/>
      <c r="N134" s="219"/>
      <c r="O134" s="219"/>
      <c r="P134" s="220">
        <f>SUM(P135:P138)</f>
        <v>0</v>
      </c>
      <c r="Q134" s="219"/>
      <c r="R134" s="220">
        <f>SUM(R135:R138)</f>
        <v>0</v>
      </c>
      <c r="S134" s="219"/>
      <c r="T134" s="221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85</v>
      </c>
      <c r="AT134" s="223" t="s">
        <v>77</v>
      </c>
      <c r="AU134" s="223" t="s">
        <v>78</v>
      </c>
      <c r="AY134" s="222" t="s">
        <v>165</v>
      </c>
      <c r="BK134" s="224">
        <f>SUM(BK135:BK138)</f>
        <v>0</v>
      </c>
    </row>
    <row r="135" s="2" customFormat="1" ht="33" customHeight="1">
      <c r="A135" s="39"/>
      <c r="B135" s="40"/>
      <c r="C135" s="227" t="s">
        <v>85</v>
      </c>
      <c r="D135" s="227" t="s">
        <v>167</v>
      </c>
      <c r="E135" s="228" t="s">
        <v>2951</v>
      </c>
      <c r="F135" s="229" t="s">
        <v>2952</v>
      </c>
      <c r="G135" s="230" t="s">
        <v>198</v>
      </c>
      <c r="H135" s="231">
        <v>84.599999999999994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172</v>
      </c>
      <c r="AT135" s="238" t="s">
        <v>167</v>
      </c>
      <c r="AU135" s="238" t="s">
        <v>85</v>
      </c>
      <c r="AY135" s="18" t="s">
        <v>165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172</v>
      </c>
      <c r="BM135" s="238" t="s">
        <v>87</v>
      </c>
    </row>
    <row r="136" s="2" customFormat="1">
      <c r="A136" s="39"/>
      <c r="B136" s="40"/>
      <c r="C136" s="41"/>
      <c r="D136" s="242" t="s">
        <v>770</v>
      </c>
      <c r="E136" s="41"/>
      <c r="F136" s="294" t="s">
        <v>1305</v>
      </c>
      <c r="G136" s="41"/>
      <c r="H136" s="41"/>
      <c r="I136" s="295"/>
      <c r="J136" s="41"/>
      <c r="K136" s="41"/>
      <c r="L136" s="45"/>
      <c r="M136" s="296"/>
      <c r="N136" s="297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770</v>
      </c>
      <c r="AU136" s="18" t="s">
        <v>85</v>
      </c>
    </row>
    <row r="137" s="2" customFormat="1" ht="33" customHeight="1">
      <c r="A137" s="39"/>
      <c r="B137" s="40"/>
      <c r="C137" s="227" t="s">
        <v>87</v>
      </c>
      <c r="D137" s="227" t="s">
        <v>167</v>
      </c>
      <c r="E137" s="228" t="s">
        <v>1306</v>
      </c>
      <c r="F137" s="229" t="s">
        <v>1307</v>
      </c>
      <c r="G137" s="230" t="s">
        <v>198</v>
      </c>
      <c r="H137" s="231">
        <v>84.599999999999994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43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172</v>
      </c>
      <c r="AT137" s="238" t="s">
        <v>167</v>
      </c>
      <c r="AU137" s="238" t="s">
        <v>85</v>
      </c>
      <c r="AY137" s="18" t="s">
        <v>165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172</v>
      </c>
      <c r="BM137" s="238" t="s">
        <v>172</v>
      </c>
    </row>
    <row r="138" s="2" customFormat="1">
      <c r="A138" s="39"/>
      <c r="B138" s="40"/>
      <c r="C138" s="41"/>
      <c r="D138" s="242" t="s">
        <v>770</v>
      </c>
      <c r="E138" s="41"/>
      <c r="F138" s="294" t="s">
        <v>1305</v>
      </c>
      <c r="G138" s="41"/>
      <c r="H138" s="41"/>
      <c r="I138" s="295"/>
      <c r="J138" s="41"/>
      <c r="K138" s="41"/>
      <c r="L138" s="45"/>
      <c r="M138" s="296"/>
      <c r="N138" s="297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770</v>
      </c>
      <c r="AU138" s="18" t="s">
        <v>85</v>
      </c>
    </row>
    <row r="139" s="12" customFormat="1" ht="25.92" customHeight="1">
      <c r="A139" s="12"/>
      <c r="B139" s="211"/>
      <c r="C139" s="212"/>
      <c r="D139" s="213" t="s">
        <v>77</v>
      </c>
      <c r="E139" s="214" t="s">
        <v>704</v>
      </c>
      <c r="F139" s="214" t="s">
        <v>2953</v>
      </c>
      <c r="G139" s="212"/>
      <c r="H139" s="212"/>
      <c r="I139" s="215"/>
      <c r="J139" s="216">
        <f>BK139</f>
        <v>0</v>
      </c>
      <c r="K139" s="212"/>
      <c r="L139" s="217"/>
      <c r="M139" s="218"/>
      <c r="N139" s="219"/>
      <c r="O139" s="219"/>
      <c r="P139" s="220">
        <f>SUM(P140:P143)</f>
        <v>0</v>
      </c>
      <c r="Q139" s="219"/>
      <c r="R139" s="220">
        <f>SUM(R140:R143)</f>
        <v>0</v>
      </c>
      <c r="S139" s="219"/>
      <c r="T139" s="221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2" t="s">
        <v>85</v>
      </c>
      <c r="AT139" s="223" t="s">
        <v>77</v>
      </c>
      <c r="AU139" s="223" t="s">
        <v>78</v>
      </c>
      <c r="AY139" s="222" t="s">
        <v>165</v>
      </c>
      <c r="BK139" s="224">
        <f>SUM(BK140:BK143)</f>
        <v>0</v>
      </c>
    </row>
    <row r="140" s="2" customFormat="1" ht="33" customHeight="1">
      <c r="A140" s="39"/>
      <c r="B140" s="40"/>
      <c r="C140" s="227" t="s">
        <v>195</v>
      </c>
      <c r="D140" s="227" t="s">
        <v>167</v>
      </c>
      <c r="E140" s="228" t="s">
        <v>2954</v>
      </c>
      <c r="F140" s="229" t="s">
        <v>2955</v>
      </c>
      <c r="G140" s="230" t="s">
        <v>170</v>
      </c>
      <c r="H140" s="231">
        <v>0.29999999999999999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172</v>
      </c>
      <c r="AT140" s="238" t="s">
        <v>167</v>
      </c>
      <c r="AU140" s="238" t="s">
        <v>85</v>
      </c>
      <c r="AY140" s="18" t="s">
        <v>165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172</v>
      </c>
      <c r="BM140" s="238" t="s">
        <v>193</v>
      </c>
    </row>
    <row r="141" s="2" customFormat="1">
      <c r="A141" s="39"/>
      <c r="B141" s="40"/>
      <c r="C141" s="41"/>
      <c r="D141" s="242" t="s">
        <v>770</v>
      </c>
      <c r="E141" s="41"/>
      <c r="F141" s="294" t="s">
        <v>2956</v>
      </c>
      <c r="G141" s="41"/>
      <c r="H141" s="41"/>
      <c r="I141" s="295"/>
      <c r="J141" s="41"/>
      <c r="K141" s="41"/>
      <c r="L141" s="45"/>
      <c r="M141" s="296"/>
      <c r="N141" s="297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770</v>
      </c>
      <c r="AU141" s="18" t="s">
        <v>85</v>
      </c>
    </row>
    <row r="142" s="2" customFormat="1" ht="37.8" customHeight="1">
      <c r="A142" s="39"/>
      <c r="B142" s="40"/>
      <c r="C142" s="227" t="s">
        <v>172</v>
      </c>
      <c r="D142" s="227" t="s">
        <v>167</v>
      </c>
      <c r="E142" s="228" t="s">
        <v>2957</v>
      </c>
      <c r="F142" s="229" t="s">
        <v>2958</v>
      </c>
      <c r="G142" s="230" t="s">
        <v>198</v>
      </c>
      <c r="H142" s="231">
        <v>34</v>
      </c>
      <c r="I142" s="232"/>
      <c r="J142" s="233">
        <f>ROUND(I142*H142,2)</f>
        <v>0</v>
      </c>
      <c r="K142" s="229" t="s">
        <v>1</v>
      </c>
      <c r="L142" s="45"/>
      <c r="M142" s="234" t="s">
        <v>1</v>
      </c>
      <c r="N142" s="235" t="s">
        <v>43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172</v>
      </c>
      <c r="AT142" s="238" t="s">
        <v>167</v>
      </c>
      <c r="AU142" s="238" t="s">
        <v>85</v>
      </c>
      <c r="AY142" s="18" t="s">
        <v>165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85</v>
      </c>
      <c r="BK142" s="239">
        <f>ROUND(I142*H142,2)</f>
        <v>0</v>
      </c>
      <c r="BL142" s="18" t="s">
        <v>172</v>
      </c>
      <c r="BM142" s="238" t="s">
        <v>228</v>
      </c>
    </row>
    <row r="143" s="2" customFormat="1">
      <c r="A143" s="39"/>
      <c r="B143" s="40"/>
      <c r="C143" s="41"/>
      <c r="D143" s="242" t="s">
        <v>770</v>
      </c>
      <c r="E143" s="41"/>
      <c r="F143" s="294" t="s">
        <v>2959</v>
      </c>
      <c r="G143" s="41"/>
      <c r="H143" s="41"/>
      <c r="I143" s="295"/>
      <c r="J143" s="41"/>
      <c r="K143" s="41"/>
      <c r="L143" s="45"/>
      <c r="M143" s="296"/>
      <c r="N143" s="297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770</v>
      </c>
      <c r="AU143" s="18" t="s">
        <v>85</v>
      </c>
    </row>
    <row r="144" s="12" customFormat="1" ht="25.92" customHeight="1">
      <c r="A144" s="12"/>
      <c r="B144" s="211"/>
      <c r="C144" s="212"/>
      <c r="D144" s="213" t="s">
        <v>77</v>
      </c>
      <c r="E144" s="214" t="s">
        <v>894</v>
      </c>
      <c r="F144" s="214" t="s">
        <v>1308</v>
      </c>
      <c r="G144" s="212"/>
      <c r="H144" s="212"/>
      <c r="I144" s="215"/>
      <c r="J144" s="216">
        <f>BK144</f>
        <v>0</v>
      </c>
      <c r="K144" s="212"/>
      <c r="L144" s="217"/>
      <c r="M144" s="218"/>
      <c r="N144" s="219"/>
      <c r="O144" s="219"/>
      <c r="P144" s="220">
        <f>SUM(P145:P146)</f>
        <v>0</v>
      </c>
      <c r="Q144" s="219"/>
      <c r="R144" s="220">
        <f>SUM(R145:R146)</f>
        <v>0</v>
      </c>
      <c r="S144" s="219"/>
      <c r="T144" s="221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2" t="s">
        <v>85</v>
      </c>
      <c r="AT144" s="223" t="s">
        <v>77</v>
      </c>
      <c r="AU144" s="223" t="s">
        <v>78</v>
      </c>
      <c r="AY144" s="222" t="s">
        <v>165</v>
      </c>
      <c r="BK144" s="224">
        <f>SUM(BK145:BK146)</f>
        <v>0</v>
      </c>
    </row>
    <row r="145" s="2" customFormat="1" ht="24.15" customHeight="1">
      <c r="A145" s="39"/>
      <c r="B145" s="40"/>
      <c r="C145" s="227" t="s">
        <v>219</v>
      </c>
      <c r="D145" s="227" t="s">
        <v>167</v>
      </c>
      <c r="E145" s="228" t="s">
        <v>2878</v>
      </c>
      <c r="F145" s="229" t="s">
        <v>2879</v>
      </c>
      <c r="G145" s="230" t="s">
        <v>198</v>
      </c>
      <c r="H145" s="231">
        <v>25.300000000000001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43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172</v>
      </c>
      <c r="AT145" s="238" t="s">
        <v>167</v>
      </c>
      <c r="AU145" s="238" t="s">
        <v>85</v>
      </c>
      <c r="AY145" s="18" t="s">
        <v>165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172</v>
      </c>
      <c r="BM145" s="238" t="s">
        <v>248</v>
      </c>
    </row>
    <row r="146" s="2" customFormat="1" ht="24.15" customHeight="1">
      <c r="A146" s="39"/>
      <c r="B146" s="40"/>
      <c r="C146" s="227" t="s">
        <v>193</v>
      </c>
      <c r="D146" s="227" t="s">
        <v>167</v>
      </c>
      <c r="E146" s="228" t="s">
        <v>1309</v>
      </c>
      <c r="F146" s="229" t="s">
        <v>1310</v>
      </c>
      <c r="G146" s="230" t="s">
        <v>198</v>
      </c>
      <c r="H146" s="231">
        <v>5</v>
      </c>
      <c r="I146" s="232"/>
      <c r="J146" s="233">
        <f>ROUND(I146*H146,2)</f>
        <v>0</v>
      </c>
      <c r="K146" s="229" t="s">
        <v>1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172</v>
      </c>
      <c r="AT146" s="238" t="s">
        <v>167</v>
      </c>
      <c r="AU146" s="238" t="s">
        <v>85</v>
      </c>
      <c r="AY146" s="18" t="s">
        <v>165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172</v>
      </c>
      <c r="BM146" s="238" t="s">
        <v>259</v>
      </c>
    </row>
    <row r="147" s="12" customFormat="1" ht="25.92" customHeight="1">
      <c r="A147" s="12"/>
      <c r="B147" s="211"/>
      <c r="C147" s="212"/>
      <c r="D147" s="213" t="s">
        <v>77</v>
      </c>
      <c r="E147" s="214" t="s">
        <v>908</v>
      </c>
      <c r="F147" s="214" t="s">
        <v>1311</v>
      </c>
      <c r="G147" s="212"/>
      <c r="H147" s="212"/>
      <c r="I147" s="215"/>
      <c r="J147" s="216">
        <f>BK147</f>
        <v>0</v>
      </c>
      <c r="K147" s="212"/>
      <c r="L147" s="217"/>
      <c r="M147" s="218"/>
      <c r="N147" s="219"/>
      <c r="O147" s="219"/>
      <c r="P147" s="220">
        <f>P148</f>
        <v>0</v>
      </c>
      <c r="Q147" s="219"/>
      <c r="R147" s="220">
        <f>R148</f>
        <v>0</v>
      </c>
      <c r="S147" s="219"/>
      <c r="T147" s="221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2" t="s">
        <v>85</v>
      </c>
      <c r="AT147" s="223" t="s">
        <v>77</v>
      </c>
      <c r="AU147" s="223" t="s">
        <v>78</v>
      </c>
      <c r="AY147" s="222" t="s">
        <v>165</v>
      </c>
      <c r="BK147" s="224">
        <f>BK148</f>
        <v>0</v>
      </c>
    </row>
    <row r="148" s="2" customFormat="1" ht="37.8" customHeight="1">
      <c r="A148" s="39"/>
      <c r="B148" s="40"/>
      <c r="C148" s="227" t="s">
        <v>231</v>
      </c>
      <c r="D148" s="227" t="s">
        <v>167</v>
      </c>
      <c r="E148" s="228" t="s">
        <v>2960</v>
      </c>
      <c r="F148" s="229" t="s">
        <v>2961</v>
      </c>
      <c r="G148" s="230" t="s">
        <v>198</v>
      </c>
      <c r="H148" s="231">
        <v>84.599999999999994</v>
      </c>
      <c r="I148" s="232"/>
      <c r="J148" s="233">
        <f>ROUND(I148*H148,2)</f>
        <v>0</v>
      </c>
      <c r="K148" s="229" t="s">
        <v>1</v>
      </c>
      <c r="L148" s="45"/>
      <c r="M148" s="234" t="s">
        <v>1</v>
      </c>
      <c r="N148" s="235" t="s">
        <v>43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172</v>
      </c>
      <c r="AT148" s="238" t="s">
        <v>167</v>
      </c>
      <c r="AU148" s="238" t="s">
        <v>85</v>
      </c>
      <c r="AY148" s="18" t="s">
        <v>165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172</v>
      </c>
      <c r="BM148" s="238" t="s">
        <v>275</v>
      </c>
    </row>
    <row r="149" s="12" customFormat="1" ht="25.92" customHeight="1">
      <c r="A149" s="12"/>
      <c r="B149" s="211"/>
      <c r="C149" s="212"/>
      <c r="D149" s="213" t="s">
        <v>77</v>
      </c>
      <c r="E149" s="214" t="s">
        <v>837</v>
      </c>
      <c r="F149" s="214" t="s">
        <v>838</v>
      </c>
      <c r="G149" s="212"/>
      <c r="H149" s="212"/>
      <c r="I149" s="215"/>
      <c r="J149" s="216">
        <f>BK149</f>
        <v>0</v>
      </c>
      <c r="K149" s="212"/>
      <c r="L149" s="217"/>
      <c r="M149" s="218"/>
      <c r="N149" s="219"/>
      <c r="O149" s="219"/>
      <c r="P149" s="220">
        <f>SUM(P150:P168)</f>
        <v>0</v>
      </c>
      <c r="Q149" s="219"/>
      <c r="R149" s="220">
        <f>SUM(R150:R168)</f>
        <v>0</v>
      </c>
      <c r="S149" s="219"/>
      <c r="T149" s="221">
        <f>SUM(T150:T168)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2" t="s">
        <v>87</v>
      </c>
      <c r="AT149" s="223" t="s">
        <v>77</v>
      </c>
      <c r="AU149" s="223" t="s">
        <v>78</v>
      </c>
      <c r="AY149" s="222" t="s">
        <v>165</v>
      </c>
      <c r="BK149" s="224">
        <f>SUM(BK150:BK168)</f>
        <v>0</v>
      </c>
    </row>
    <row r="150" s="2" customFormat="1" ht="24.15" customHeight="1">
      <c r="A150" s="39"/>
      <c r="B150" s="40"/>
      <c r="C150" s="227" t="s">
        <v>228</v>
      </c>
      <c r="D150" s="227" t="s">
        <v>167</v>
      </c>
      <c r="E150" s="228" t="s">
        <v>1328</v>
      </c>
      <c r="F150" s="229" t="s">
        <v>1329</v>
      </c>
      <c r="G150" s="230" t="s">
        <v>302</v>
      </c>
      <c r="H150" s="231">
        <v>12</v>
      </c>
      <c r="I150" s="232"/>
      <c r="J150" s="233">
        <f>ROUND(I150*H150,2)</f>
        <v>0</v>
      </c>
      <c r="K150" s="229" t="s">
        <v>1</v>
      </c>
      <c r="L150" s="45"/>
      <c r="M150" s="234" t="s">
        <v>1</v>
      </c>
      <c r="N150" s="235" t="s">
        <v>43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284</v>
      </c>
      <c r="AT150" s="238" t="s">
        <v>167</v>
      </c>
      <c r="AU150" s="238" t="s">
        <v>85</v>
      </c>
      <c r="AY150" s="18" t="s">
        <v>165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85</v>
      </c>
      <c r="BK150" s="239">
        <f>ROUND(I150*H150,2)</f>
        <v>0</v>
      </c>
      <c r="BL150" s="18" t="s">
        <v>284</v>
      </c>
      <c r="BM150" s="238" t="s">
        <v>284</v>
      </c>
    </row>
    <row r="151" s="2" customFormat="1" ht="24.15" customHeight="1">
      <c r="A151" s="39"/>
      <c r="B151" s="40"/>
      <c r="C151" s="227" t="s">
        <v>244</v>
      </c>
      <c r="D151" s="227" t="s">
        <v>167</v>
      </c>
      <c r="E151" s="228" t="s">
        <v>1330</v>
      </c>
      <c r="F151" s="229" t="s">
        <v>1331</v>
      </c>
      <c r="G151" s="230" t="s">
        <v>385</v>
      </c>
      <c r="H151" s="231">
        <v>20</v>
      </c>
      <c r="I151" s="232"/>
      <c r="J151" s="233">
        <f>ROUND(I151*H151,2)</f>
        <v>0</v>
      </c>
      <c r="K151" s="229" t="s">
        <v>1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284</v>
      </c>
      <c r="AT151" s="238" t="s">
        <v>167</v>
      </c>
      <c r="AU151" s="238" t="s">
        <v>85</v>
      </c>
      <c r="AY151" s="18" t="s">
        <v>165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85</v>
      </c>
      <c r="BK151" s="239">
        <f>ROUND(I151*H151,2)</f>
        <v>0</v>
      </c>
      <c r="BL151" s="18" t="s">
        <v>284</v>
      </c>
      <c r="BM151" s="238" t="s">
        <v>299</v>
      </c>
    </row>
    <row r="152" s="2" customFormat="1" ht="33" customHeight="1">
      <c r="A152" s="39"/>
      <c r="B152" s="40"/>
      <c r="C152" s="227" t="s">
        <v>248</v>
      </c>
      <c r="D152" s="227" t="s">
        <v>167</v>
      </c>
      <c r="E152" s="228" t="s">
        <v>1332</v>
      </c>
      <c r="F152" s="229" t="s">
        <v>1333</v>
      </c>
      <c r="G152" s="230" t="s">
        <v>385</v>
      </c>
      <c r="H152" s="231">
        <v>18</v>
      </c>
      <c r="I152" s="232"/>
      <c r="J152" s="233">
        <f>ROUND(I152*H152,2)</f>
        <v>0</v>
      </c>
      <c r="K152" s="229" t="s">
        <v>1</v>
      </c>
      <c r="L152" s="45"/>
      <c r="M152" s="234" t="s">
        <v>1</v>
      </c>
      <c r="N152" s="235" t="s">
        <v>43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284</v>
      </c>
      <c r="AT152" s="238" t="s">
        <v>167</v>
      </c>
      <c r="AU152" s="238" t="s">
        <v>85</v>
      </c>
      <c r="AY152" s="18" t="s">
        <v>165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85</v>
      </c>
      <c r="BK152" s="239">
        <f>ROUND(I152*H152,2)</f>
        <v>0</v>
      </c>
      <c r="BL152" s="18" t="s">
        <v>284</v>
      </c>
      <c r="BM152" s="238" t="s">
        <v>316</v>
      </c>
    </row>
    <row r="153" s="2" customFormat="1" ht="33" customHeight="1">
      <c r="A153" s="39"/>
      <c r="B153" s="40"/>
      <c r="C153" s="227" t="s">
        <v>254</v>
      </c>
      <c r="D153" s="227" t="s">
        <v>167</v>
      </c>
      <c r="E153" s="228" t="s">
        <v>1334</v>
      </c>
      <c r="F153" s="229" t="s">
        <v>1335</v>
      </c>
      <c r="G153" s="230" t="s">
        <v>385</v>
      </c>
      <c r="H153" s="231">
        <v>16</v>
      </c>
      <c r="I153" s="232"/>
      <c r="J153" s="233">
        <f>ROUND(I153*H153,2)</f>
        <v>0</v>
      </c>
      <c r="K153" s="229" t="s">
        <v>1</v>
      </c>
      <c r="L153" s="45"/>
      <c r="M153" s="234" t="s">
        <v>1</v>
      </c>
      <c r="N153" s="235" t="s">
        <v>43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284</v>
      </c>
      <c r="AT153" s="238" t="s">
        <v>167</v>
      </c>
      <c r="AU153" s="238" t="s">
        <v>85</v>
      </c>
      <c r="AY153" s="18" t="s">
        <v>165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85</v>
      </c>
      <c r="BK153" s="239">
        <f>ROUND(I153*H153,2)</f>
        <v>0</v>
      </c>
      <c r="BL153" s="18" t="s">
        <v>284</v>
      </c>
      <c r="BM153" s="238" t="s">
        <v>326</v>
      </c>
    </row>
    <row r="154" s="2" customFormat="1" ht="24.15" customHeight="1">
      <c r="A154" s="39"/>
      <c r="B154" s="40"/>
      <c r="C154" s="227" t="s">
        <v>259</v>
      </c>
      <c r="D154" s="227" t="s">
        <v>167</v>
      </c>
      <c r="E154" s="228" t="s">
        <v>1336</v>
      </c>
      <c r="F154" s="229" t="s">
        <v>1337</v>
      </c>
      <c r="G154" s="230" t="s">
        <v>302</v>
      </c>
      <c r="H154" s="231">
        <v>103.5</v>
      </c>
      <c r="I154" s="232"/>
      <c r="J154" s="233">
        <f>ROUND(I154*H154,2)</f>
        <v>0</v>
      </c>
      <c r="K154" s="229" t="s">
        <v>1</v>
      </c>
      <c r="L154" s="45"/>
      <c r="M154" s="234" t="s">
        <v>1</v>
      </c>
      <c r="N154" s="235" t="s">
        <v>43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284</v>
      </c>
      <c r="AT154" s="238" t="s">
        <v>167</v>
      </c>
      <c r="AU154" s="238" t="s">
        <v>85</v>
      </c>
      <c r="AY154" s="18" t="s">
        <v>165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284</v>
      </c>
      <c r="BM154" s="238" t="s">
        <v>339</v>
      </c>
    </row>
    <row r="155" s="2" customFormat="1" ht="49.05" customHeight="1">
      <c r="A155" s="39"/>
      <c r="B155" s="40"/>
      <c r="C155" s="227" t="s">
        <v>270</v>
      </c>
      <c r="D155" s="227" t="s">
        <v>167</v>
      </c>
      <c r="E155" s="228" t="s">
        <v>2962</v>
      </c>
      <c r="F155" s="229" t="s">
        <v>2963</v>
      </c>
      <c r="G155" s="230" t="s">
        <v>302</v>
      </c>
      <c r="H155" s="231">
        <v>1</v>
      </c>
      <c r="I155" s="232"/>
      <c r="J155" s="233">
        <f>ROUND(I155*H155,2)</f>
        <v>0</v>
      </c>
      <c r="K155" s="229" t="s">
        <v>1</v>
      </c>
      <c r="L155" s="45"/>
      <c r="M155" s="234" t="s">
        <v>1</v>
      </c>
      <c r="N155" s="235" t="s">
        <v>43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284</v>
      </c>
      <c r="AT155" s="238" t="s">
        <v>167</v>
      </c>
      <c r="AU155" s="238" t="s">
        <v>85</v>
      </c>
      <c r="AY155" s="18" t="s">
        <v>165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85</v>
      </c>
      <c r="BK155" s="239">
        <f>ROUND(I155*H155,2)</f>
        <v>0</v>
      </c>
      <c r="BL155" s="18" t="s">
        <v>284</v>
      </c>
      <c r="BM155" s="238" t="s">
        <v>382</v>
      </c>
    </row>
    <row r="156" s="2" customFormat="1" ht="49.05" customHeight="1">
      <c r="A156" s="39"/>
      <c r="B156" s="40"/>
      <c r="C156" s="227" t="s">
        <v>275</v>
      </c>
      <c r="D156" s="227" t="s">
        <v>167</v>
      </c>
      <c r="E156" s="228" t="s">
        <v>2964</v>
      </c>
      <c r="F156" s="229" t="s">
        <v>2965</v>
      </c>
      <c r="G156" s="230" t="s">
        <v>302</v>
      </c>
      <c r="H156" s="231">
        <v>4</v>
      </c>
      <c r="I156" s="232"/>
      <c r="J156" s="233">
        <f>ROUND(I156*H156,2)</f>
        <v>0</v>
      </c>
      <c r="K156" s="229" t="s">
        <v>1</v>
      </c>
      <c r="L156" s="45"/>
      <c r="M156" s="234" t="s">
        <v>1</v>
      </c>
      <c r="N156" s="235" t="s">
        <v>43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284</v>
      </c>
      <c r="AT156" s="238" t="s">
        <v>167</v>
      </c>
      <c r="AU156" s="238" t="s">
        <v>85</v>
      </c>
      <c r="AY156" s="18" t="s">
        <v>165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85</v>
      </c>
      <c r="BK156" s="239">
        <f>ROUND(I156*H156,2)</f>
        <v>0</v>
      </c>
      <c r="BL156" s="18" t="s">
        <v>284</v>
      </c>
      <c r="BM156" s="238" t="s">
        <v>396</v>
      </c>
    </row>
    <row r="157" s="2" customFormat="1" ht="49.05" customHeight="1">
      <c r="A157" s="39"/>
      <c r="B157" s="40"/>
      <c r="C157" s="227" t="s">
        <v>8</v>
      </c>
      <c r="D157" s="227" t="s">
        <v>167</v>
      </c>
      <c r="E157" s="228" t="s">
        <v>2966</v>
      </c>
      <c r="F157" s="229" t="s">
        <v>2967</v>
      </c>
      <c r="G157" s="230" t="s">
        <v>302</v>
      </c>
      <c r="H157" s="231">
        <v>7</v>
      </c>
      <c r="I157" s="232"/>
      <c r="J157" s="233">
        <f>ROUND(I157*H157,2)</f>
        <v>0</v>
      </c>
      <c r="K157" s="229" t="s">
        <v>1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284</v>
      </c>
      <c r="AT157" s="238" t="s">
        <v>167</v>
      </c>
      <c r="AU157" s="238" t="s">
        <v>85</v>
      </c>
      <c r="AY157" s="18" t="s">
        <v>165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284</v>
      </c>
      <c r="BM157" s="238" t="s">
        <v>421</v>
      </c>
    </row>
    <row r="158" s="2" customFormat="1" ht="44.25" customHeight="1">
      <c r="A158" s="39"/>
      <c r="B158" s="40"/>
      <c r="C158" s="227" t="s">
        <v>284</v>
      </c>
      <c r="D158" s="227" t="s">
        <v>167</v>
      </c>
      <c r="E158" s="228" t="s">
        <v>2968</v>
      </c>
      <c r="F158" s="229" t="s">
        <v>2969</v>
      </c>
      <c r="G158" s="230" t="s">
        <v>198</v>
      </c>
      <c r="H158" s="231">
        <v>9.4199999999999999</v>
      </c>
      <c r="I158" s="232"/>
      <c r="J158" s="233">
        <f>ROUND(I158*H158,2)</f>
        <v>0</v>
      </c>
      <c r="K158" s="229" t="s">
        <v>1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284</v>
      </c>
      <c r="AT158" s="238" t="s">
        <v>167</v>
      </c>
      <c r="AU158" s="238" t="s">
        <v>85</v>
      </c>
      <c r="AY158" s="18" t="s">
        <v>165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284</v>
      </c>
      <c r="BM158" s="238" t="s">
        <v>444</v>
      </c>
    </row>
    <row r="159" s="2" customFormat="1" ht="66.75" customHeight="1">
      <c r="A159" s="39"/>
      <c r="B159" s="40"/>
      <c r="C159" s="227" t="s">
        <v>294</v>
      </c>
      <c r="D159" s="227" t="s">
        <v>167</v>
      </c>
      <c r="E159" s="228" t="s">
        <v>2970</v>
      </c>
      <c r="F159" s="229" t="s">
        <v>2971</v>
      </c>
      <c r="G159" s="230" t="s">
        <v>302</v>
      </c>
      <c r="H159" s="231">
        <v>16.5</v>
      </c>
      <c r="I159" s="232"/>
      <c r="J159" s="233">
        <f>ROUND(I159*H159,2)</f>
        <v>0</v>
      </c>
      <c r="K159" s="229" t="s">
        <v>1</v>
      </c>
      <c r="L159" s="45"/>
      <c r="M159" s="234" t="s">
        <v>1</v>
      </c>
      <c r="N159" s="235" t="s">
        <v>43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284</v>
      </c>
      <c r="AT159" s="238" t="s">
        <v>167</v>
      </c>
      <c r="AU159" s="238" t="s">
        <v>85</v>
      </c>
      <c r="AY159" s="18" t="s">
        <v>165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85</v>
      </c>
      <c r="BK159" s="239">
        <f>ROUND(I159*H159,2)</f>
        <v>0</v>
      </c>
      <c r="BL159" s="18" t="s">
        <v>284</v>
      </c>
      <c r="BM159" s="238" t="s">
        <v>453</v>
      </c>
    </row>
    <row r="160" s="2" customFormat="1" ht="66.75" customHeight="1">
      <c r="A160" s="39"/>
      <c r="B160" s="40"/>
      <c r="C160" s="227" t="s">
        <v>299</v>
      </c>
      <c r="D160" s="227" t="s">
        <v>167</v>
      </c>
      <c r="E160" s="228" t="s">
        <v>2972</v>
      </c>
      <c r="F160" s="229" t="s">
        <v>2973</v>
      </c>
      <c r="G160" s="230" t="s">
        <v>302</v>
      </c>
      <c r="H160" s="231">
        <v>13</v>
      </c>
      <c r="I160" s="232"/>
      <c r="J160" s="233">
        <f>ROUND(I160*H160,2)</f>
        <v>0</v>
      </c>
      <c r="K160" s="229" t="s">
        <v>1</v>
      </c>
      <c r="L160" s="45"/>
      <c r="M160" s="234" t="s">
        <v>1</v>
      </c>
      <c r="N160" s="235" t="s">
        <v>43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284</v>
      </c>
      <c r="AT160" s="238" t="s">
        <v>167</v>
      </c>
      <c r="AU160" s="238" t="s">
        <v>85</v>
      </c>
      <c r="AY160" s="18" t="s">
        <v>165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284</v>
      </c>
      <c r="BM160" s="238" t="s">
        <v>471</v>
      </c>
    </row>
    <row r="161" s="2" customFormat="1" ht="66.75" customHeight="1">
      <c r="A161" s="39"/>
      <c r="B161" s="40"/>
      <c r="C161" s="227" t="s">
        <v>308</v>
      </c>
      <c r="D161" s="227" t="s">
        <v>167</v>
      </c>
      <c r="E161" s="228" t="s">
        <v>2974</v>
      </c>
      <c r="F161" s="229" t="s">
        <v>2975</v>
      </c>
      <c r="G161" s="230" t="s">
        <v>302</v>
      </c>
      <c r="H161" s="231">
        <v>21</v>
      </c>
      <c r="I161" s="232"/>
      <c r="J161" s="233">
        <f>ROUND(I161*H161,2)</f>
        <v>0</v>
      </c>
      <c r="K161" s="229" t="s">
        <v>1</v>
      </c>
      <c r="L161" s="45"/>
      <c r="M161" s="234" t="s">
        <v>1</v>
      </c>
      <c r="N161" s="235" t="s">
        <v>43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284</v>
      </c>
      <c r="AT161" s="238" t="s">
        <v>167</v>
      </c>
      <c r="AU161" s="238" t="s">
        <v>85</v>
      </c>
      <c r="AY161" s="18" t="s">
        <v>165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85</v>
      </c>
      <c r="BK161" s="239">
        <f>ROUND(I161*H161,2)</f>
        <v>0</v>
      </c>
      <c r="BL161" s="18" t="s">
        <v>284</v>
      </c>
      <c r="BM161" s="238" t="s">
        <v>480</v>
      </c>
    </row>
    <row r="162" s="2" customFormat="1" ht="66.75" customHeight="1">
      <c r="A162" s="39"/>
      <c r="B162" s="40"/>
      <c r="C162" s="227" t="s">
        <v>316</v>
      </c>
      <c r="D162" s="227" t="s">
        <v>167</v>
      </c>
      <c r="E162" s="228" t="s">
        <v>2976</v>
      </c>
      <c r="F162" s="229" t="s">
        <v>2977</v>
      </c>
      <c r="G162" s="230" t="s">
        <v>302</v>
      </c>
      <c r="H162" s="231">
        <v>4.5</v>
      </c>
      <c r="I162" s="232"/>
      <c r="J162" s="233">
        <f>ROUND(I162*H162,2)</f>
        <v>0</v>
      </c>
      <c r="K162" s="229" t="s">
        <v>1</v>
      </c>
      <c r="L162" s="45"/>
      <c r="M162" s="234" t="s">
        <v>1</v>
      </c>
      <c r="N162" s="235" t="s">
        <v>43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284</v>
      </c>
      <c r="AT162" s="238" t="s">
        <v>167</v>
      </c>
      <c r="AU162" s="238" t="s">
        <v>85</v>
      </c>
      <c r="AY162" s="18" t="s">
        <v>165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85</v>
      </c>
      <c r="BK162" s="239">
        <f>ROUND(I162*H162,2)</f>
        <v>0</v>
      </c>
      <c r="BL162" s="18" t="s">
        <v>284</v>
      </c>
      <c r="BM162" s="238" t="s">
        <v>497</v>
      </c>
    </row>
    <row r="163" s="2" customFormat="1" ht="66.75" customHeight="1">
      <c r="A163" s="39"/>
      <c r="B163" s="40"/>
      <c r="C163" s="227" t="s">
        <v>7</v>
      </c>
      <c r="D163" s="227" t="s">
        <v>167</v>
      </c>
      <c r="E163" s="228" t="s">
        <v>1356</v>
      </c>
      <c r="F163" s="229" t="s">
        <v>1357</v>
      </c>
      <c r="G163" s="230" t="s">
        <v>302</v>
      </c>
      <c r="H163" s="231">
        <v>5</v>
      </c>
      <c r="I163" s="232"/>
      <c r="J163" s="233">
        <f>ROUND(I163*H163,2)</f>
        <v>0</v>
      </c>
      <c r="K163" s="229" t="s">
        <v>1</v>
      </c>
      <c r="L163" s="45"/>
      <c r="M163" s="234" t="s">
        <v>1</v>
      </c>
      <c r="N163" s="235" t="s">
        <v>43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284</v>
      </c>
      <c r="AT163" s="238" t="s">
        <v>167</v>
      </c>
      <c r="AU163" s="238" t="s">
        <v>85</v>
      </c>
      <c r="AY163" s="18" t="s">
        <v>165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284</v>
      </c>
      <c r="BM163" s="238" t="s">
        <v>506</v>
      </c>
    </row>
    <row r="164" s="2" customFormat="1" ht="66.75" customHeight="1">
      <c r="A164" s="39"/>
      <c r="B164" s="40"/>
      <c r="C164" s="227" t="s">
        <v>326</v>
      </c>
      <c r="D164" s="227" t="s">
        <v>167</v>
      </c>
      <c r="E164" s="228" t="s">
        <v>2891</v>
      </c>
      <c r="F164" s="229" t="s">
        <v>2892</v>
      </c>
      <c r="G164" s="230" t="s">
        <v>302</v>
      </c>
      <c r="H164" s="231">
        <v>16.5</v>
      </c>
      <c r="I164" s="232"/>
      <c r="J164" s="233">
        <f>ROUND(I164*H164,2)</f>
        <v>0</v>
      </c>
      <c r="K164" s="229" t="s">
        <v>1</v>
      </c>
      <c r="L164" s="45"/>
      <c r="M164" s="234" t="s">
        <v>1</v>
      </c>
      <c r="N164" s="235" t="s">
        <v>43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284</v>
      </c>
      <c r="AT164" s="238" t="s">
        <v>167</v>
      </c>
      <c r="AU164" s="238" t="s">
        <v>85</v>
      </c>
      <c r="AY164" s="18" t="s">
        <v>165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85</v>
      </c>
      <c r="BK164" s="239">
        <f>ROUND(I164*H164,2)</f>
        <v>0</v>
      </c>
      <c r="BL164" s="18" t="s">
        <v>284</v>
      </c>
      <c r="BM164" s="238" t="s">
        <v>514</v>
      </c>
    </row>
    <row r="165" s="2" customFormat="1" ht="66.75" customHeight="1">
      <c r="A165" s="39"/>
      <c r="B165" s="40"/>
      <c r="C165" s="227" t="s">
        <v>334</v>
      </c>
      <c r="D165" s="227" t="s">
        <v>167</v>
      </c>
      <c r="E165" s="228" t="s">
        <v>2978</v>
      </c>
      <c r="F165" s="229" t="s">
        <v>2979</v>
      </c>
      <c r="G165" s="230" t="s">
        <v>302</v>
      </c>
      <c r="H165" s="231">
        <v>21</v>
      </c>
      <c r="I165" s="232"/>
      <c r="J165" s="233">
        <f>ROUND(I165*H165,2)</f>
        <v>0</v>
      </c>
      <c r="K165" s="229" t="s">
        <v>1</v>
      </c>
      <c r="L165" s="45"/>
      <c r="M165" s="234" t="s">
        <v>1</v>
      </c>
      <c r="N165" s="235" t="s">
        <v>43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284</v>
      </c>
      <c r="AT165" s="238" t="s">
        <v>167</v>
      </c>
      <c r="AU165" s="238" t="s">
        <v>85</v>
      </c>
      <c r="AY165" s="18" t="s">
        <v>165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85</v>
      </c>
      <c r="BK165" s="239">
        <f>ROUND(I165*H165,2)</f>
        <v>0</v>
      </c>
      <c r="BL165" s="18" t="s">
        <v>284</v>
      </c>
      <c r="BM165" s="238" t="s">
        <v>524</v>
      </c>
    </row>
    <row r="166" s="2" customFormat="1" ht="66.75" customHeight="1">
      <c r="A166" s="39"/>
      <c r="B166" s="40"/>
      <c r="C166" s="227" t="s">
        <v>339</v>
      </c>
      <c r="D166" s="227" t="s">
        <v>167</v>
      </c>
      <c r="E166" s="228" t="s">
        <v>2980</v>
      </c>
      <c r="F166" s="229" t="s">
        <v>2981</v>
      </c>
      <c r="G166" s="230" t="s">
        <v>302</v>
      </c>
      <c r="H166" s="231">
        <v>6</v>
      </c>
      <c r="I166" s="232"/>
      <c r="J166" s="233">
        <f>ROUND(I166*H166,2)</f>
        <v>0</v>
      </c>
      <c r="K166" s="229" t="s">
        <v>1</v>
      </c>
      <c r="L166" s="45"/>
      <c r="M166" s="234" t="s">
        <v>1</v>
      </c>
      <c r="N166" s="235" t="s">
        <v>43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284</v>
      </c>
      <c r="AT166" s="238" t="s">
        <v>167</v>
      </c>
      <c r="AU166" s="238" t="s">
        <v>85</v>
      </c>
      <c r="AY166" s="18" t="s">
        <v>165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284</v>
      </c>
      <c r="BM166" s="238" t="s">
        <v>534</v>
      </c>
    </row>
    <row r="167" s="2" customFormat="1" ht="24.15" customHeight="1">
      <c r="A167" s="39"/>
      <c r="B167" s="40"/>
      <c r="C167" s="227" t="s">
        <v>377</v>
      </c>
      <c r="D167" s="227" t="s">
        <v>167</v>
      </c>
      <c r="E167" s="228" t="s">
        <v>1659</v>
      </c>
      <c r="F167" s="229" t="s">
        <v>1660</v>
      </c>
      <c r="G167" s="230" t="s">
        <v>702</v>
      </c>
      <c r="H167" s="231">
        <v>0.17100000000000001</v>
      </c>
      <c r="I167" s="232"/>
      <c r="J167" s="233">
        <f>ROUND(I167*H167,2)</f>
        <v>0</v>
      </c>
      <c r="K167" s="229" t="s">
        <v>1</v>
      </c>
      <c r="L167" s="45"/>
      <c r="M167" s="234" t="s">
        <v>1</v>
      </c>
      <c r="N167" s="235" t="s">
        <v>43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284</v>
      </c>
      <c r="AT167" s="238" t="s">
        <v>167</v>
      </c>
      <c r="AU167" s="238" t="s">
        <v>85</v>
      </c>
      <c r="AY167" s="18" t="s">
        <v>165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85</v>
      </c>
      <c r="BK167" s="239">
        <f>ROUND(I167*H167,2)</f>
        <v>0</v>
      </c>
      <c r="BL167" s="18" t="s">
        <v>284</v>
      </c>
      <c r="BM167" s="238" t="s">
        <v>543</v>
      </c>
    </row>
    <row r="168" s="2" customFormat="1">
      <c r="A168" s="39"/>
      <c r="B168" s="40"/>
      <c r="C168" s="41"/>
      <c r="D168" s="242" t="s">
        <v>770</v>
      </c>
      <c r="E168" s="41"/>
      <c r="F168" s="294" t="s">
        <v>1362</v>
      </c>
      <c r="G168" s="41"/>
      <c r="H168" s="41"/>
      <c r="I168" s="295"/>
      <c r="J168" s="41"/>
      <c r="K168" s="41"/>
      <c r="L168" s="45"/>
      <c r="M168" s="296"/>
      <c r="N168" s="297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770</v>
      </c>
      <c r="AU168" s="18" t="s">
        <v>85</v>
      </c>
    </row>
    <row r="169" s="12" customFormat="1" ht="25.92" customHeight="1">
      <c r="A169" s="12"/>
      <c r="B169" s="211"/>
      <c r="C169" s="212"/>
      <c r="D169" s="213" t="s">
        <v>77</v>
      </c>
      <c r="E169" s="214" t="s">
        <v>2893</v>
      </c>
      <c r="F169" s="214" t="s">
        <v>2894</v>
      </c>
      <c r="G169" s="212"/>
      <c r="H169" s="212"/>
      <c r="I169" s="215"/>
      <c r="J169" s="216">
        <f>BK169</f>
        <v>0</v>
      </c>
      <c r="K169" s="212"/>
      <c r="L169" s="217"/>
      <c r="M169" s="218"/>
      <c r="N169" s="219"/>
      <c r="O169" s="219"/>
      <c r="P169" s="220">
        <f>SUM(P170:P187)</f>
        <v>0</v>
      </c>
      <c r="Q169" s="219"/>
      <c r="R169" s="220">
        <f>SUM(R170:R187)</f>
        <v>0</v>
      </c>
      <c r="S169" s="219"/>
      <c r="T169" s="221">
        <f>SUM(T170:T187)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2" t="s">
        <v>87</v>
      </c>
      <c r="AT169" s="223" t="s">
        <v>77</v>
      </c>
      <c r="AU169" s="223" t="s">
        <v>78</v>
      </c>
      <c r="AY169" s="222" t="s">
        <v>165</v>
      </c>
      <c r="BK169" s="224">
        <f>SUM(BK170:BK187)</f>
        <v>0</v>
      </c>
    </row>
    <row r="170" s="2" customFormat="1" ht="16.5" customHeight="1">
      <c r="A170" s="39"/>
      <c r="B170" s="40"/>
      <c r="C170" s="227" t="s">
        <v>382</v>
      </c>
      <c r="D170" s="227" t="s">
        <v>167</v>
      </c>
      <c r="E170" s="228" t="s">
        <v>2982</v>
      </c>
      <c r="F170" s="229" t="s">
        <v>2983</v>
      </c>
      <c r="G170" s="230" t="s">
        <v>2915</v>
      </c>
      <c r="H170" s="231">
        <v>2</v>
      </c>
      <c r="I170" s="232"/>
      <c r="J170" s="233">
        <f>ROUND(I170*H170,2)</f>
        <v>0</v>
      </c>
      <c r="K170" s="229" t="s">
        <v>1</v>
      </c>
      <c r="L170" s="45"/>
      <c r="M170" s="234" t="s">
        <v>1</v>
      </c>
      <c r="N170" s="235" t="s">
        <v>43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284</v>
      </c>
      <c r="AT170" s="238" t="s">
        <v>167</v>
      </c>
      <c r="AU170" s="238" t="s">
        <v>85</v>
      </c>
      <c r="AY170" s="18" t="s">
        <v>165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284</v>
      </c>
      <c r="BM170" s="238" t="s">
        <v>554</v>
      </c>
    </row>
    <row r="171" s="2" customFormat="1" ht="16.5" customHeight="1">
      <c r="A171" s="39"/>
      <c r="B171" s="40"/>
      <c r="C171" s="227" t="s">
        <v>390</v>
      </c>
      <c r="D171" s="227" t="s">
        <v>167</v>
      </c>
      <c r="E171" s="228" t="s">
        <v>2984</v>
      </c>
      <c r="F171" s="229" t="s">
        <v>2985</v>
      </c>
      <c r="G171" s="230" t="s">
        <v>302</v>
      </c>
      <c r="H171" s="231">
        <v>6</v>
      </c>
      <c r="I171" s="232"/>
      <c r="J171" s="233">
        <f>ROUND(I171*H171,2)</f>
        <v>0</v>
      </c>
      <c r="K171" s="229" t="s">
        <v>1</v>
      </c>
      <c r="L171" s="45"/>
      <c r="M171" s="234" t="s">
        <v>1</v>
      </c>
      <c r="N171" s="235" t="s">
        <v>43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284</v>
      </c>
      <c r="AT171" s="238" t="s">
        <v>167</v>
      </c>
      <c r="AU171" s="238" t="s">
        <v>85</v>
      </c>
      <c r="AY171" s="18" t="s">
        <v>165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85</v>
      </c>
      <c r="BK171" s="239">
        <f>ROUND(I171*H171,2)</f>
        <v>0</v>
      </c>
      <c r="BL171" s="18" t="s">
        <v>284</v>
      </c>
      <c r="BM171" s="238" t="s">
        <v>587</v>
      </c>
    </row>
    <row r="172" s="2" customFormat="1" ht="16.5" customHeight="1">
      <c r="A172" s="39"/>
      <c r="B172" s="40"/>
      <c r="C172" s="227" t="s">
        <v>396</v>
      </c>
      <c r="D172" s="227" t="s">
        <v>167</v>
      </c>
      <c r="E172" s="228" t="s">
        <v>2895</v>
      </c>
      <c r="F172" s="229" t="s">
        <v>2896</v>
      </c>
      <c r="G172" s="230" t="s">
        <v>1455</v>
      </c>
      <c r="H172" s="231">
        <v>2</v>
      </c>
      <c r="I172" s="232"/>
      <c r="J172" s="233">
        <f>ROUND(I172*H172,2)</f>
        <v>0</v>
      </c>
      <c r="K172" s="229" t="s">
        <v>1</v>
      </c>
      <c r="L172" s="45"/>
      <c r="M172" s="234" t="s">
        <v>1</v>
      </c>
      <c r="N172" s="235" t="s">
        <v>43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284</v>
      </c>
      <c r="AT172" s="238" t="s">
        <v>167</v>
      </c>
      <c r="AU172" s="238" t="s">
        <v>85</v>
      </c>
      <c r="AY172" s="18" t="s">
        <v>165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85</v>
      </c>
      <c r="BK172" s="239">
        <f>ROUND(I172*H172,2)</f>
        <v>0</v>
      </c>
      <c r="BL172" s="18" t="s">
        <v>284</v>
      </c>
      <c r="BM172" s="238" t="s">
        <v>636</v>
      </c>
    </row>
    <row r="173" s="2" customFormat="1" ht="37.8" customHeight="1">
      <c r="A173" s="39"/>
      <c r="B173" s="40"/>
      <c r="C173" s="227" t="s">
        <v>408</v>
      </c>
      <c r="D173" s="227" t="s">
        <v>167</v>
      </c>
      <c r="E173" s="228" t="s">
        <v>2986</v>
      </c>
      <c r="F173" s="229" t="s">
        <v>2987</v>
      </c>
      <c r="G173" s="230" t="s">
        <v>1455</v>
      </c>
      <c r="H173" s="231">
        <v>40</v>
      </c>
      <c r="I173" s="232"/>
      <c r="J173" s="233">
        <f>ROUND(I173*H173,2)</f>
        <v>0</v>
      </c>
      <c r="K173" s="229" t="s">
        <v>1</v>
      </c>
      <c r="L173" s="45"/>
      <c r="M173" s="234" t="s">
        <v>1</v>
      </c>
      <c r="N173" s="235" t="s">
        <v>43</v>
      </c>
      <c r="O173" s="92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284</v>
      </c>
      <c r="AT173" s="238" t="s">
        <v>167</v>
      </c>
      <c r="AU173" s="238" t="s">
        <v>85</v>
      </c>
      <c r="AY173" s="18" t="s">
        <v>165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85</v>
      </c>
      <c r="BK173" s="239">
        <f>ROUND(I173*H173,2)</f>
        <v>0</v>
      </c>
      <c r="BL173" s="18" t="s">
        <v>284</v>
      </c>
      <c r="BM173" s="238" t="s">
        <v>681</v>
      </c>
    </row>
    <row r="174" s="2" customFormat="1" ht="24.15" customHeight="1">
      <c r="A174" s="39"/>
      <c r="B174" s="40"/>
      <c r="C174" s="227" t="s">
        <v>421</v>
      </c>
      <c r="D174" s="227" t="s">
        <v>167</v>
      </c>
      <c r="E174" s="228" t="s">
        <v>2988</v>
      </c>
      <c r="F174" s="229" t="s">
        <v>2989</v>
      </c>
      <c r="G174" s="230" t="s">
        <v>385</v>
      </c>
      <c r="H174" s="231">
        <v>1</v>
      </c>
      <c r="I174" s="232"/>
      <c r="J174" s="233">
        <f>ROUND(I174*H174,2)</f>
        <v>0</v>
      </c>
      <c r="K174" s="229" t="s">
        <v>1</v>
      </c>
      <c r="L174" s="45"/>
      <c r="M174" s="234" t="s">
        <v>1</v>
      </c>
      <c r="N174" s="235" t="s">
        <v>43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284</v>
      </c>
      <c r="AT174" s="238" t="s">
        <v>167</v>
      </c>
      <c r="AU174" s="238" t="s">
        <v>85</v>
      </c>
      <c r="AY174" s="18" t="s">
        <v>165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85</v>
      </c>
      <c r="BK174" s="239">
        <f>ROUND(I174*H174,2)</f>
        <v>0</v>
      </c>
      <c r="BL174" s="18" t="s">
        <v>284</v>
      </c>
      <c r="BM174" s="238" t="s">
        <v>689</v>
      </c>
    </row>
    <row r="175" s="2" customFormat="1" ht="24.15" customHeight="1">
      <c r="A175" s="39"/>
      <c r="B175" s="40"/>
      <c r="C175" s="227" t="s">
        <v>426</v>
      </c>
      <c r="D175" s="227" t="s">
        <v>167</v>
      </c>
      <c r="E175" s="228" t="s">
        <v>2990</v>
      </c>
      <c r="F175" s="229" t="s">
        <v>2991</v>
      </c>
      <c r="G175" s="230" t="s">
        <v>385</v>
      </c>
      <c r="H175" s="231">
        <v>2</v>
      </c>
      <c r="I175" s="232"/>
      <c r="J175" s="233">
        <f>ROUND(I175*H175,2)</f>
        <v>0</v>
      </c>
      <c r="K175" s="229" t="s">
        <v>1</v>
      </c>
      <c r="L175" s="45"/>
      <c r="M175" s="234" t="s">
        <v>1</v>
      </c>
      <c r="N175" s="235" t="s">
        <v>43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284</v>
      </c>
      <c r="AT175" s="238" t="s">
        <v>167</v>
      </c>
      <c r="AU175" s="238" t="s">
        <v>85</v>
      </c>
      <c r="AY175" s="18" t="s">
        <v>165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284</v>
      </c>
      <c r="BM175" s="238" t="s">
        <v>699</v>
      </c>
    </row>
    <row r="176" s="2" customFormat="1" ht="44.25" customHeight="1">
      <c r="A176" s="39"/>
      <c r="B176" s="40"/>
      <c r="C176" s="227" t="s">
        <v>444</v>
      </c>
      <c r="D176" s="227" t="s">
        <v>167</v>
      </c>
      <c r="E176" s="228" t="s">
        <v>2992</v>
      </c>
      <c r="F176" s="229" t="s">
        <v>2993</v>
      </c>
      <c r="G176" s="230" t="s">
        <v>385</v>
      </c>
      <c r="H176" s="231">
        <v>2</v>
      </c>
      <c r="I176" s="232"/>
      <c r="J176" s="233">
        <f>ROUND(I176*H176,2)</f>
        <v>0</v>
      </c>
      <c r="K176" s="229" t="s">
        <v>1</v>
      </c>
      <c r="L176" s="45"/>
      <c r="M176" s="234" t="s">
        <v>1</v>
      </c>
      <c r="N176" s="235" t="s">
        <v>43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284</v>
      </c>
      <c r="AT176" s="238" t="s">
        <v>167</v>
      </c>
      <c r="AU176" s="238" t="s">
        <v>85</v>
      </c>
      <c r="AY176" s="18" t="s">
        <v>165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85</v>
      </c>
      <c r="BK176" s="239">
        <f>ROUND(I176*H176,2)</f>
        <v>0</v>
      </c>
      <c r="BL176" s="18" t="s">
        <v>284</v>
      </c>
      <c r="BM176" s="238" t="s">
        <v>708</v>
      </c>
    </row>
    <row r="177" s="2" customFormat="1" ht="37.8" customHeight="1">
      <c r="A177" s="39"/>
      <c r="B177" s="40"/>
      <c r="C177" s="227" t="s">
        <v>449</v>
      </c>
      <c r="D177" s="227" t="s">
        <v>167</v>
      </c>
      <c r="E177" s="228" t="s">
        <v>2994</v>
      </c>
      <c r="F177" s="229" t="s">
        <v>2995</v>
      </c>
      <c r="G177" s="230" t="s">
        <v>385</v>
      </c>
      <c r="H177" s="231">
        <v>2</v>
      </c>
      <c r="I177" s="232"/>
      <c r="J177" s="233">
        <f>ROUND(I177*H177,2)</f>
        <v>0</v>
      </c>
      <c r="K177" s="229" t="s">
        <v>1</v>
      </c>
      <c r="L177" s="45"/>
      <c r="M177" s="234" t="s">
        <v>1</v>
      </c>
      <c r="N177" s="235" t="s">
        <v>43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284</v>
      </c>
      <c r="AT177" s="238" t="s">
        <v>167</v>
      </c>
      <c r="AU177" s="238" t="s">
        <v>85</v>
      </c>
      <c r="AY177" s="18" t="s">
        <v>165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85</v>
      </c>
      <c r="BK177" s="239">
        <f>ROUND(I177*H177,2)</f>
        <v>0</v>
      </c>
      <c r="BL177" s="18" t="s">
        <v>284</v>
      </c>
      <c r="BM177" s="238" t="s">
        <v>719</v>
      </c>
    </row>
    <row r="178" s="2" customFormat="1" ht="37.8" customHeight="1">
      <c r="A178" s="39"/>
      <c r="B178" s="40"/>
      <c r="C178" s="227" t="s">
        <v>453</v>
      </c>
      <c r="D178" s="227" t="s">
        <v>167</v>
      </c>
      <c r="E178" s="228" t="s">
        <v>2996</v>
      </c>
      <c r="F178" s="229" t="s">
        <v>2997</v>
      </c>
      <c r="G178" s="230" t="s">
        <v>385</v>
      </c>
      <c r="H178" s="231">
        <v>2</v>
      </c>
      <c r="I178" s="232"/>
      <c r="J178" s="233">
        <f>ROUND(I178*H178,2)</f>
        <v>0</v>
      </c>
      <c r="K178" s="229" t="s">
        <v>1</v>
      </c>
      <c r="L178" s="45"/>
      <c r="M178" s="234" t="s">
        <v>1</v>
      </c>
      <c r="N178" s="235" t="s">
        <v>43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284</v>
      </c>
      <c r="AT178" s="238" t="s">
        <v>167</v>
      </c>
      <c r="AU178" s="238" t="s">
        <v>85</v>
      </c>
      <c r="AY178" s="18" t="s">
        <v>165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85</v>
      </c>
      <c r="BK178" s="239">
        <f>ROUND(I178*H178,2)</f>
        <v>0</v>
      </c>
      <c r="BL178" s="18" t="s">
        <v>284</v>
      </c>
      <c r="BM178" s="238" t="s">
        <v>730</v>
      </c>
    </row>
    <row r="179" s="2" customFormat="1" ht="24.15" customHeight="1">
      <c r="A179" s="39"/>
      <c r="B179" s="40"/>
      <c r="C179" s="227" t="s">
        <v>458</v>
      </c>
      <c r="D179" s="227" t="s">
        <v>167</v>
      </c>
      <c r="E179" s="228" t="s">
        <v>2998</v>
      </c>
      <c r="F179" s="229" t="s">
        <v>2999</v>
      </c>
      <c r="G179" s="230" t="s">
        <v>385</v>
      </c>
      <c r="H179" s="231">
        <v>2</v>
      </c>
      <c r="I179" s="232"/>
      <c r="J179" s="233">
        <f>ROUND(I179*H179,2)</f>
        <v>0</v>
      </c>
      <c r="K179" s="229" t="s">
        <v>1</v>
      </c>
      <c r="L179" s="45"/>
      <c r="M179" s="234" t="s">
        <v>1</v>
      </c>
      <c r="N179" s="235" t="s">
        <v>43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284</v>
      </c>
      <c r="AT179" s="238" t="s">
        <v>167</v>
      </c>
      <c r="AU179" s="238" t="s">
        <v>85</v>
      </c>
      <c r="AY179" s="18" t="s">
        <v>165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85</v>
      </c>
      <c r="BK179" s="239">
        <f>ROUND(I179*H179,2)</f>
        <v>0</v>
      </c>
      <c r="BL179" s="18" t="s">
        <v>284</v>
      </c>
      <c r="BM179" s="238" t="s">
        <v>744</v>
      </c>
    </row>
    <row r="180" s="2" customFormat="1" ht="21.75" customHeight="1">
      <c r="A180" s="39"/>
      <c r="B180" s="40"/>
      <c r="C180" s="227" t="s">
        <v>471</v>
      </c>
      <c r="D180" s="227" t="s">
        <v>167</v>
      </c>
      <c r="E180" s="228" t="s">
        <v>3000</v>
      </c>
      <c r="F180" s="229" t="s">
        <v>3001</v>
      </c>
      <c r="G180" s="230" t="s">
        <v>385</v>
      </c>
      <c r="H180" s="231">
        <v>2</v>
      </c>
      <c r="I180" s="232"/>
      <c r="J180" s="233">
        <f>ROUND(I180*H180,2)</f>
        <v>0</v>
      </c>
      <c r="K180" s="229" t="s">
        <v>1</v>
      </c>
      <c r="L180" s="45"/>
      <c r="M180" s="234" t="s">
        <v>1</v>
      </c>
      <c r="N180" s="235" t="s">
        <v>43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284</v>
      </c>
      <c r="AT180" s="238" t="s">
        <v>167</v>
      </c>
      <c r="AU180" s="238" t="s">
        <v>85</v>
      </c>
      <c r="AY180" s="18" t="s">
        <v>165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85</v>
      </c>
      <c r="BK180" s="239">
        <f>ROUND(I180*H180,2)</f>
        <v>0</v>
      </c>
      <c r="BL180" s="18" t="s">
        <v>284</v>
      </c>
      <c r="BM180" s="238" t="s">
        <v>766</v>
      </c>
    </row>
    <row r="181" s="2" customFormat="1" ht="21.75" customHeight="1">
      <c r="A181" s="39"/>
      <c r="B181" s="40"/>
      <c r="C181" s="227" t="s">
        <v>475</v>
      </c>
      <c r="D181" s="227" t="s">
        <v>167</v>
      </c>
      <c r="E181" s="228" t="s">
        <v>3002</v>
      </c>
      <c r="F181" s="229" t="s">
        <v>3003</v>
      </c>
      <c r="G181" s="230" t="s">
        <v>385</v>
      </c>
      <c r="H181" s="231">
        <v>2</v>
      </c>
      <c r="I181" s="232"/>
      <c r="J181" s="233">
        <f>ROUND(I181*H181,2)</f>
        <v>0</v>
      </c>
      <c r="K181" s="229" t="s">
        <v>1</v>
      </c>
      <c r="L181" s="45"/>
      <c r="M181" s="234" t="s">
        <v>1</v>
      </c>
      <c r="N181" s="235" t="s">
        <v>43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284</v>
      </c>
      <c r="AT181" s="238" t="s">
        <v>167</v>
      </c>
      <c r="AU181" s="238" t="s">
        <v>85</v>
      </c>
      <c r="AY181" s="18" t="s">
        <v>165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284</v>
      </c>
      <c r="BM181" s="238" t="s">
        <v>795</v>
      </c>
    </row>
    <row r="182" s="2" customFormat="1" ht="16.5" customHeight="1">
      <c r="A182" s="39"/>
      <c r="B182" s="40"/>
      <c r="C182" s="227" t="s">
        <v>480</v>
      </c>
      <c r="D182" s="227" t="s">
        <v>167</v>
      </c>
      <c r="E182" s="228" t="s">
        <v>3004</v>
      </c>
      <c r="F182" s="229" t="s">
        <v>3005</v>
      </c>
      <c r="G182" s="230" t="s">
        <v>385</v>
      </c>
      <c r="H182" s="231">
        <v>1</v>
      </c>
      <c r="I182" s="232"/>
      <c r="J182" s="233">
        <f>ROUND(I182*H182,2)</f>
        <v>0</v>
      </c>
      <c r="K182" s="229" t="s">
        <v>1</v>
      </c>
      <c r="L182" s="45"/>
      <c r="M182" s="234" t="s">
        <v>1</v>
      </c>
      <c r="N182" s="235" t="s">
        <v>43</v>
      </c>
      <c r="O182" s="92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284</v>
      </c>
      <c r="AT182" s="238" t="s">
        <v>167</v>
      </c>
      <c r="AU182" s="238" t="s">
        <v>85</v>
      </c>
      <c r="AY182" s="18" t="s">
        <v>165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85</v>
      </c>
      <c r="BK182" s="239">
        <f>ROUND(I182*H182,2)</f>
        <v>0</v>
      </c>
      <c r="BL182" s="18" t="s">
        <v>284</v>
      </c>
      <c r="BM182" s="238" t="s">
        <v>804</v>
      </c>
    </row>
    <row r="183" s="2" customFormat="1" ht="24.15" customHeight="1">
      <c r="A183" s="39"/>
      <c r="B183" s="40"/>
      <c r="C183" s="227" t="s">
        <v>485</v>
      </c>
      <c r="D183" s="227" t="s">
        <v>167</v>
      </c>
      <c r="E183" s="228" t="s">
        <v>3006</v>
      </c>
      <c r="F183" s="229" t="s">
        <v>3007</v>
      </c>
      <c r="G183" s="230" t="s">
        <v>385</v>
      </c>
      <c r="H183" s="231">
        <v>1</v>
      </c>
      <c r="I183" s="232"/>
      <c r="J183" s="233">
        <f>ROUND(I183*H183,2)</f>
        <v>0</v>
      </c>
      <c r="K183" s="229" t="s">
        <v>1</v>
      </c>
      <c r="L183" s="45"/>
      <c r="M183" s="234" t="s">
        <v>1</v>
      </c>
      <c r="N183" s="235" t="s">
        <v>43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284</v>
      </c>
      <c r="AT183" s="238" t="s">
        <v>167</v>
      </c>
      <c r="AU183" s="238" t="s">
        <v>85</v>
      </c>
      <c r="AY183" s="18" t="s">
        <v>165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284</v>
      </c>
      <c r="BM183" s="238" t="s">
        <v>816</v>
      </c>
    </row>
    <row r="184" s="2" customFormat="1" ht="24.15" customHeight="1">
      <c r="A184" s="39"/>
      <c r="B184" s="40"/>
      <c r="C184" s="227" t="s">
        <v>497</v>
      </c>
      <c r="D184" s="227" t="s">
        <v>167</v>
      </c>
      <c r="E184" s="228" t="s">
        <v>3008</v>
      </c>
      <c r="F184" s="229" t="s">
        <v>3009</v>
      </c>
      <c r="G184" s="230" t="s">
        <v>385</v>
      </c>
      <c r="H184" s="231">
        <v>1</v>
      </c>
      <c r="I184" s="232"/>
      <c r="J184" s="233">
        <f>ROUND(I184*H184,2)</f>
        <v>0</v>
      </c>
      <c r="K184" s="229" t="s">
        <v>1</v>
      </c>
      <c r="L184" s="45"/>
      <c r="M184" s="234" t="s">
        <v>1</v>
      </c>
      <c r="N184" s="235" t="s">
        <v>43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284</v>
      </c>
      <c r="AT184" s="238" t="s">
        <v>167</v>
      </c>
      <c r="AU184" s="238" t="s">
        <v>85</v>
      </c>
      <c r="AY184" s="18" t="s">
        <v>165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85</v>
      </c>
      <c r="BK184" s="239">
        <f>ROUND(I184*H184,2)</f>
        <v>0</v>
      </c>
      <c r="BL184" s="18" t="s">
        <v>284</v>
      </c>
      <c r="BM184" s="238" t="s">
        <v>824</v>
      </c>
    </row>
    <row r="185" s="2" customFormat="1" ht="49.05" customHeight="1">
      <c r="A185" s="39"/>
      <c r="B185" s="40"/>
      <c r="C185" s="227" t="s">
        <v>502</v>
      </c>
      <c r="D185" s="227" t="s">
        <v>167</v>
      </c>
      <c r="E185" s="228" t="s">
        <v>3010</v>
      </c>
      <c r="F185" s="229" t="s">
        <v>3011</v>
      </c>
      <c r="G185" s="230" t="s">
        <v>385</v>
      </c>
      <c r="H185" s="231">
        <v>1</v>
      </c>
      <c r="I185" s="232"/>
      <c r="J185" s="233">
        <f>ROUND(I185*H185,2)</f>
        <v>0</v>
      </c>
      <c r="K185" s="229" t="s">
        <v>1</v>
      </c>
      <c r="L185" s="45"/>
      <c r="M185" s="234" t="s">
        <v>1</v>
      </c>
      <c r="N185" s="235" t="s">
        <v>43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284</v>
      </c>
      <c r="AT185" s="238" t="s">
        <v>167</v>
      </c>
      <c r="AU185" s="238" t="s">
        <v>85</v>
      </c>
      <c r="AY185" s="18" t="s">
        <v>165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85</v>
      </c>
      <c r="BK185" s="239">
        <f>ROUND(I185*H185,2)</f>
        <v>0</v>
      </c>
      <c r="BL185" s="18" t="s">
        <v>284</v>
      </c>
      <c r="BM185" s="238" t="s">
        <v>833</v>
      </c>
    </row>
    <row r="186" s="2" customFormat="1" ht="24.15" customHeight="1">
      <c r="A186" s="39"/>
      <c r="B186" s="40"/>
      <c r="C186" s="227" t="s">
        <v>506</v>
      </c>
      <c r="D186" s="227" t="s">
        <v>167</v>
      </c>
      <c r="E186" s="228" t="s">
        <v>3012</v>
      </c>
      <c r="F186" s="229" t="s">
        <v>3013</v>
      </c>
      <c r="G186" s="230" t="s">
        <v>702</v>
      </c>
      <c r="H186" s="231">
        <v>1.272</v>
      </c>
      <c r="I186" s="232"/>
      <c r="J186" s="233">
        <f>ROUND(I186*H186,2)</f>
        <v>0</v>
      </c>
      <c r="K186" s="229" t="s">
        <v>1</v>
      </c>
      <c r="L186" s="45"/>
      <c r="M186" s="234" t="s">
        <v>1</v>
      </c>
      <c r="N186" s="235" t="s">
        <v>43</v>
      </c>
      <c r="O186" s="92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284</v>
      </c>
      <c r="AT186" s="238" t="s">
        <v>167</v>
      </c>
      <c r="AU186" s="238" t="s">
        <v>85</v>
      </c>
      <c r="AY186" s="18" t="s">
        <v>165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85</v>
      </c>
      <c r="BK186" s="239">
        <f>ROUND(I186*H186,2)</f>
        <v>0</v>
      </c>
      <c r="BL186" s="18" t="s">
        <v>284</v>
      </c>
      <c r="BM186" s="238" t="s">
        <v>844</v>
      </c>
    </row>
    <row r="187" s="2" customFormat="1">
      <c r="A187" s="39"/>
      <c r="B187" s="40"/>
      <c r="C187" s="41"/>
      <c r="D187" s="242" t="s">
        <v>770</v>
      </c>
      <c r="E187" s="41"/>
      <c r="F187" s="294" t="s">
        <v>1869</v>
      </c>
      <c r="G187" s="41"/>
      <c r="H187" s="41"/>
      <c r="I187" s="295"/>
      <c r="J187" s="41"/>
      <c r="K187" s="41"/>
      <c r="L187" s="45"/>
      <c r="M187" s="296"/>
      <c r="N187" s="297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770</v>
      </c>
      <c r="AU187" s="18" t="s">
        <v>85</v>
      </c>
    </row>
    <row r="188" s="12" customFormat="1" ht="25.92" customHeight="1">
      <c r="A188" s="12"/>
      <c r="B188" s="211"/>
      <c r="C188" s="212"/>
      <c r="D188" s="213" t="s">
        <v>77</v>
      </c>
      <c r="E188" s="214" t="s">
        <v>1363</v>
      </c>
      <c r="F188" s="214" t="s">
        <v>1364</v>
      </c>
      <c r="G188" s="212"/>
      <c r="H188" s="212"/>
      <c r="I188" s="215"/>
      <c r="J188" s="216">
        <f>BK188</f>
        <v>0</v>
      </c>
      <c r="K188" s="212"/>
      <c r="L188" s="217"/>
      <c r="M188" s="218"/>
      <c r="N188" s="219"/>
      <c r="O188" s="219"/>
      <c r="P188" s="220">
        <f>SUM(P189:P211)</f>
        <v>0</v>
      </c>
      <c r="Q188" s="219"/>
      <c r="R188" s="220">
        <f>SUM(R189:R211)</f>
        <v>0</v>
      </c>
      <c r="S188" s="219"/>
      <c r="T188" s="221">
        <f>SUM(T189:T211)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2" t="s">
        <v>87</v>
      </c>
      <c r="AT188" s="223" t="s">
        <v>77</v>
      </c>
      <c r="AU188" s="223" t="s">
        <v>78</v>
      </c>
      <c r="AY188" s="222" t="s">
        <v>165</v>
      </c>
      <c r="BK188" s="224">
        <f>SUM(BK189:BK211)</f>
        <v>0</v>
      </c>
    </row>
    <row r="189" s="2" customFormat="1" ht="33" customHeight="1">
      <c r="A189" s="39"/>
      <c r="B189" s="40"/>
      <c r="C189" s="227" t="s">
        <v>510</v>
      </c>
      <c r="D189" s="227" t="s">
        <v>167</v>
      </c>
      <c r="E189" s="228" t="s">
        <v>3014</v>
      </c>
      <c r="F189" s="229" t="s">
        <v>3015</v>
      </c>
      <c r="G189" s="230" t="s">
        <v>385</v>
      </c>
      <c r="H189" s="231">
        <v>5</v>
      </c>
      <c r="I189" s="232"/>
      <c r="J189" s="233">
        <f>ROUND(I189*H189,2)</f>
        <v>0</v>
      </c>
      <c r="K189" s="229" t="s">
        <v>1</v>
      </c>
      <c r="L189" s="45"/>
      <c r="M189" s="234" t="s">
        <v>1</v>
      </c>
      <c r="N189" s="235" t="s">
        <v>43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284</v>
      </c>
      <c r="AT189" s="238" t="s">
        <v>167</v>
      </c>
      <c r="AU189" s="238" t="s">
        <v>85</v>
      </c>
      <c r="AY189" s="18" t="s">
        <v>165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85</v>
      </c>
      <c r="BK189" s="239">
        <f>ROUND(I189*H189,2)</f>
        <v>0</v>
      </c>
      <c r="BL189" s="18" t="s">
        <v>284</v>
      </c>
      <c r="BM189" s="238" t="s">
        <v>854</v>
      </c>
    </row>
    <row r="190" s="2" customFormat="1" ht="37.8" customHeight="1">
      <c r="A190" s="39"/>
      <c r="B190" s="40"/>
      <c r="C190" s="227" t="s">
        <v>514</v>
      </c>
      <c r="D190" s="227" t="s">
        <v>167</v>
      </c>
      <c r="E190" s="228" t="s">
        <v>3016</v>
      </c>
      <c r="F190" s="229" t="s">
        <v>3017</v>
      </c>
      <c r="G190" s="230" t="s">
        <v>385</v>
      </c>
      <c r="H190" s="231">
        <v>1</v>
      </c>
      <c r="I190" s="232"/>
      <c r="J190" s="233">
        <f>ROUND(I190*H190,2)</f>
        <v>0</v>
      </c>
      <c r="K190" s="229" t="s">
        <v>1</v>
      </c>
      <c r="L190" s="45"/>
      <c r="M190" s="234" t="s">
        <v>1</v>
      </c>
      <c r="N190" s="235" t="s">
        <v>43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284</v>
      </c>
      <c r="AT190" s="238" t="s">
        <v>167</v>
      </c>
      <c r="AU190" s="238" t="s">
        <v>85</v>
      </c>
      <c r="AY190" s="18" t="s">
        <v>165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85</v>
      </c>
      <c r="BK190" s="239">
        <f>ROUND(I190*H190,2)</f>
        <v>0</v>
      </c>
      <c r="BL190" s="18" t="s">
        <v>284</v>
      </c>
      <c r="BM190" s="238" t="s">
        <v>863</v>
      </c>
    </row>
    <row r="191" s="2" customFormat="1" ht="37.8" customHeight="1">
      <c r="A191" s="39"/>
      <c r="B191" s="40"/>
      <c r="C191" s="227" t="s">
        <v>518</v>
      </c>
      <c r="D191" s="227" t="s">
        <v>167</v>
      </c>
      <c r="E191" s="228" t="s">
        <v>3018</v>
      </c>
      <c r="F191" s="229" t="s">
        <v>3019</v>
      </c>
      <c r="G191" s="230" t="s">
        <v>385</v>
      </c>
      <c r="H191" s="231">
        <v>8</v>
      </c>
      <c r="I191" s="232"/>
      <c r="J191" s="233">
        <f>ROUND(I191*H191,2)</f>
        <v>0</v>
      </c>
      <c r="K191" s="229" t="s">
        <v>1</v>
      </c>
      <c r="L191" s="45"/>
      <c r="M191" s="234" t="s">
        <v>1</v>
      </c>
      <c r="N191" s="235" t="s">
        <v>43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284</v>
      </c>
      <c r="AT191" s="238" t="s">
        <v>167</v>
      </c>
      <c r="AU191" s="238" t="s">
        <v>85</v>
      </c>
      <c r="AY191" s="18" t="s">
        <v>165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284</v>
      </c>
      <c r="BM191" s="238" t="s">
        <v>874</v>
      </c>
    </row>
    <row r="192" s="2" customFormat="1" ht="37.8" customHeight="1">
      <c r="A192" s="39"/>
      <c r="B192" s="40"/>
      <c r="C192" s="227" t="s">
        <v>524</v>
      </c>
      <c r="D192" s="227" t="s">
        <v>167</v>
      </c>
      <c r="E192" s="228" t="s">
        <v>3020</v>
      </c>
      <c r="F192" s="229" t="s">
        <v>3021</v>
      </c>
      <c r="G192" s="230" t="s">
        <v>385</v>
      </c>
      <c r="H192" s="231">
        <v>6</v>
      </c>
      <c r="I192" s="232"/>
      <c r="J192" s="233">
        <f>ROUND(I192*H192,2)</f>
        <v>0</v>
      </c>
      <c r="K192" s="229" t="s">
        <v>1</v>
      </c>
      <c r="L192" s="45"/>
      <c r="M192" s="234" t="s">
        <v>1</v>
      </c>
      <c r="N192" s="235" t="s">
        <v>43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284</v>
      </c>
      <c r="AT192" s="238" t="s">
        <v>167</v>
      </c>
      <c r="AU192" s="238" t="s">
        <v>85</v>
      </c>
      <c r="AY192" s="18" t="s">
        <v>165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85</v>
      </c>
      <c r="BK192" s="239">
        <f>ROUND(I192*H192,2)</f>
        <v>0</v>
      </c>
      <c r="BL192" s="18" t="s">
        <v>284</v>
      </c>
      <c r="BM192" s="238" t="s">
        <v>884</v>
      </c>
    </row>
    <row r="193" s="2" customFormat="1" ht="37.8" customHeight="1">
      <c r="A193" s="39"/>
      <c r="B193" s="40"/>
      <c r="C193" s="227" t="s">
        <v>529</v>
      </c>
      <c r="D193" s="227" t="s">
        <v>167</v>
      </c>
      <c r="E193" s="228" t="s">
        <v>3022</v>
      </c>
      <c r="F193" s="229" t="s">
        <v>3023</v>
      </c>
      <c r="G193" s="230" t="s">
        <v>385</v>
      </c>
      <c r="H193" s="231">
        <v>4</v>
      </c>
      <c r="I193" s="232"/>
      <c r="J193" s="233">
        <f>ROUND(I193*H193,2)</f>
        <v>0</v>
      </c>
      <c r="K193" s="229" t="s">
        <v>1</v>
      </c>
      <c r="L193" s="45"/>
      <c r="M193" s="234" t="s">
        <v>1</v>
      </c>
      <c r="N193" s="235" t="s">
        <v>43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284</v>
      </c>
      <c r="AT193" s="238" t="s">
        <v>167</v>
      </c>
      <c r="AU193" s="238" t="s">
        <v>85</v>
      </c>
      <c r="AY193" s="18" t="s">
        <v>165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85</v>
      </c>
      <c r="BK193" s="239">
        <f>ROUND(I193*H193,2)</f>
        <v>0</v>
      </c>
      <c r="BL193" s="18" t="s">
        <v>284</v>
      </c>
      <c r="BM193" s="238" t="s">
        <v>894</v>
      </c>
    </row>
    <row r="194" s="2" customFormat="1" ht="37.8" customHeight="1">
      <c r="A194" s="39"/>
      <c r="B194" s="40"/>
      <c r="C194" s="227" t="s">
        <v>534</v>
      </c>
      <c r="D194" s="227" t="s">
        <v>167</v>
      </c>
      <c r="E194" s="228" t="s">
        <v>3024</v>
      </c>
      <c r="F194" s="229" t="s">
        <v>3025</v>
      </c>
      <c r="G194" s="230" t="s">
        <v>385</v>
      </c>
      <c r="H194" s="231">
        <v>2</v>
      </c>
      <c r="I194" s="232"/>
      <c r="J194" s="233">
        <f>ROUND(I194*H194,2)</f>
        <v>0</v>
      </c>
      <c r="K194" s="229" t="s">
        <v>1</v>
      </c>
      <c r="L194" s="45"/>
      <c r="M194" s="234" t="s">
        <v>1</v>
      </c>
      <c r="N194" s="235" t="s">
        <v>43</v>
      </c>
      <c r="O194" s="92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284</v>
      </c>
      <c r="AT194" s="238" t="s">
        <v>167</v>
      </c>
      <c r="AU194" s="238" t="s">
        <v>85</v>
      </c>
      <c r="AY194" s="18" t="s">
        <v>165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85</v>
      </c>
      <c r="BK194" s="239">
        <f>ROUND(I194*H194,2)</f>
        <v>0</v>
      </c>
      <c r="BL194" s="18" t="s">
        <v>284</v>
      </c>
      <c r="BM194" s="238" t="s">
        <v>904</v>
      </c>
    </row>
    <row r="195" s="2" customFormat="1" ht="37.8" customHeight="1">
      <c r="A195" s="39"/>
      <c r="B195" s="40"/>
      <c r="C195" s="227" t="s">
        <v>539</v>
      </c>
      <c r="D195" s="227" t="s">
        <v>167</v>
      </c>
      <c r="E195" s="228" t="s">
        <v>3026</v>
      </c>
      <c r="F195" s="229" t="s">
        <v>3027</v>
      </c>
      <c r="G195" s="230" t="s">
        <v>385</v>
      </c>
      <c r="H195" s="231">
        <v>2</v>
      </c>
      <c r="I195" s="232"/>
      <c r="J195" s="233">
        <f>ROUND(I195*H195,2)</f>
        <v>0</v>
      </c>
      <c r="K195" s="229" t="s">
        <v>1</v>
      </c>
      <c r="L195" s="45"/>
      <c r="M195" s="234" t="s">
        <v>1</v>
      </c>
      <c r="N195" s="235" t="s">
        <v>43</v>
      </c>
      <c r="O195" s="92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284</v>
      </c>
      <c r="AT195" s="238" t="s">
        <v>167</v>
      </c>
      <c r="AU195" s="238" t="s">
        <v>85</v>
      </c>
      <c r="AY195" s="18" t="s">
        <v>165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85</v>
      </c>
      <c r="BK195" s="239">
        <f>ROUND(I195*H195,2)</f>
        <v>0</v>
      </c>
      <c r="BL195" s="18" t="s">
        <v>284</v>
      </c>
      <c r="BM195" s="238" t="s">
        <v>912</v>
      </c>
    </row>
    <row r="196" s="2" customFormat="1" ht="24.15" customHeight="1">
      <c r="A196" s="39"/>
      <c r="B196" s="40"/>
      <c r="C196" s="227" t="s">
        <v>543</v>
      </c>
      <c r="D196" s="227" t="s">
        <v>167</v>
      </c>
      <c r="E196" s="228" t="s">
        <v>1365</v>
      </c>
      <c r="F196" s="229" t="s">
        <v>3028</v>
      </c>
      <c r="G196" s="230" t="s">
        <v>2915</v>
      </c>
      <c r="H196" s="231">
        <v>20</v>
      </c>
      <c r="I196" s="232"/>
      <c r="J196" s="233">
        <f>ROUND(I196*H196,2)</f>
        <v>0</v>
      </c>
      <c r="K196" s="229" t="s">
        <v>1</v>
      </c>
      <c r="L196" s="45"/>
      <c r="M196" s="234" t="s">
        <v>1</v>
      </c>
      <c r="N196" s="235" t="s">
        <v>43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284</v>
      </c>
      <c r="AT196" s="238" t="s">
        <v>167</v>
      </c>
      <c r="AU196" s="238" t="s">
        <v>85</v>
      </c>
      <c r="AY196" s="18" t="s">
        <v>165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85</v>
      </c>
      <c r="BK196" s="239">
        <f>ROUND(I196*H196,2)</f>
        <v>0</v>
      </c>
      <c r="BL196" s="18" t="s">
        <v>284</v>
      </c>
      <c r="BM196" s="238" t="s">
        <v>924</v>
      </c>
    </row>
    <row r="197" s="2" customFormat="1" ht="24.15" customHeight="1">
      <c r="A197" s="39"/>
      <c r="B197" s="40"/>
      <c r="C197" s="227" t="s">
        <v>547</v>
      </c>
      <c r="D197" s="227" t="s">
        <v>167</v>
      </c>
      <c r="E197" s="228" t="s">
        <v>3029</v>
      </c>
      <c r="F197" s="229" t="s">
        <v>3030</v>
      </c>
      <c r="G197" s="230" t="s">
        <v>2915</v>
      </c>
      <c r="H197" s="231">
        <v>2</v>
      </c>
      <c r="I197" s="232"/>
      <c r="J197" s="233">
        <f>ROUND(I197*H197,2)</f>
        <v>0</v>
      </c>
      <c r="K197" s="229" t="s">
        <v>1</v>
      </c>
      <c r="L197" s="45"/>
      <c r="M197" s="234" t="s">
        <v>1</v>
      </c>
      <c r="N197" s="235" t="s">
        <v>43</v>
      </c>
      <c r="O197" s="92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284</v>
      </c>
      <c r="AT197" s="238" t="s">
        <v>167</v>
      </c>
      <c r="AU197" s="238" t="s">
        <v>85</v>
      </c>
      <c r="AY197" s="18" t="s">
        <v>165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85</v>
      </c>
      <c r="BK197" s="239">
        <f>ROUND(I197*H197,2)</f>
        <v>0</v>
      </c>
      <c r="BL197" s="18" t="s">
        <v>284</v>
      </c>
      <c r="BM197" s="238" t="s">
        <v>934</v>
      </c>
    </row>
    <row r="198" s="2" customFormat="1" ht="24.15" customHeight="1">
      <c r="A198" s="39"/>
      <c r="B198" s="40"/>
      <c r="C198" s="227" t="s">
        <v>554</v>
      </c>
      <c r="D198" s="227" t="s">
        <v>167</v>
      </c>
      <c r="E198" s="228" t="s">
        <v>3031</v>
      </c>
      <c r="F198" s="229" t="s">
        <v>3032</v>
      </c>
      <c r="G198" s="230" t="s">
        <v>2915</v>
      </c>
      <c r="H198" s="231">
        <v>4</v>
      </c>
      <c r="I198" s="232"/>
      <c r="J198" s="233">
        <f>ROUND(I198*H198,2)</f>
        <v>0</v>
      </c>
      <c r="K198" s="229" t="s">
        <v>1</v>
      </c>
      <c r="L198" s="45"/>
      <c r="M198" s="234" t="s">
        <v>1</v>
      </c>
      <c r="N198" s="235" t="s">
        <v>43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284</v>
      </c>
      <c r="AT198" s="238" t="s">
        <v>167</v>
      </c>
      <c r="AU198" s="238" t="s">
        <v>85</v>
      </c>
      <c r="AY198" s="18" t="s">
        <v>165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85</v>
      </c>
      <c r="BK198" s="239">
        <f>ROUND(I198*H198,2)</f>
        <v>0</v>
      </c>
      <c r="BL198" s="18" t="s">
        <v>284</v>
      </c>
      <c r="BM198" s="238" t="s">
        <v>946</v>
      </c>
    </row>
    <row r="199" s="2" customFormat="1" ht="16.5" customHeight="1">
      <c r="A199" s="39"/>
      <c r="B199" s="40"/>
      <c r="C199" s="227" t="s">
        <v>576</v>
      </c>
      <c r="D199" s="227" t="s">
        <v>167</v>
      </c>
      <c r="E199" s="228" t="s">
        <v>3033</v>
      </c>
      <c r="F199" s="229" t="s">
        <v>3034</v>
      </c>
      <c r="G199" s="230" t="s">
        <v>385</v>
      </c>
      <c r="H199" s="231">
        <v>4</v>
      </c>
      <c r="I199" s="232"/>
      <c r="J199" s="233">
        <f>ROUND(I199*H199,2)</f>
        <v>0</v>
      </c>
      <c r="K199" s="229" t="s">
        <v>1</v>
      </c>
      <c r="L199" s="45"/>
      <c r="M199" s="234" t="s">
        <v>1</v>
      </c>
      <c r="N199" s="235" t="s">
        <v>43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284</v>
      </c>
      <c r="AT199" s="238" t="s">
        <v>167</v>
      </c>
      <c r="AU199" s="238" t="s">
        <v>85</v>
      </c>
      <c r="AY199" s="18" t="s">
        <v>165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85</v>
      </c>
      <c r="BK199" s="239">
        <f>ROUND(I199*H199,2)</f>
        <v>0</v>
      </c>
      <c r="BL199" s="18" t="s">
        <v>284</v>
      </c>
      <c r="BM199" s="238" t="s">
        <v>957</v>
      </c>
    </row>
    <row r="200" s="2" customFormat="1" ht="44.25" customHeight="1">
      <c r="A200" s="39"/>
      <c r="B200" s="40"/>
      <c r="C200" s="227" t="s">
        <v>587</v>
      </c>
      <c r="D200" s="227" t="s">
        <v>167</v>
      </c>
      <c r="E200" s="228" t="s">
        <v>3035</v>
      </c>
      <c r="F200" s="229" t="s">
        <v>3036</v>
      </c>
      <c r="G200" s="230" t="s">
        <v>385</v>
      </c>
      <c r="H200" s="231">
        <v>6</v>
      </c>
      <c r="I200" s="232"/>
      <c r="J200" s="233">
        <f>ROUND(I200*H200,2)</f>
        <v>0</v>
      </c>
      <c r="K200" s="229" t="s">
        <v>1</v>
      </c>
      <c r="L200" s="45"/>
      <c r="M200" s="234" t="s">
        <v>1</v>
      </c>
      <c r="N200" s="235" t="s">
        <v>43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284</v>
      </c>
      <c r="AT200" s="238" t="s">
        <v>167</v>
      </c>
      <c r="AU200" s="238" t="s">
        <v>85</v>
      </c>
      <c r="AY200" s="18" t="s">
        <v>165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284</v>
      </c>
      <c r="BM200" s="238" t="s">
        <v>990</v>
      </c>
    </row>
    <row r="201" s="2" customFormat="1" ht="44.25" customHeight="1">
      <c r="A201" s="39"/>
      <c r="B201" s="40"/>
      <c r="C201" s="227" t="s">
        <v>593</v>
      </c>
      <c r="D201" s="227" t="s">
        <v>167</v>
      </c>
      <c r="E201" s="228" t="s">
        <v>3037</v>
      </c>
      <c r="F201" s="229" t="s">
        <v>3038</v>
      </c>
      <c r="G201" s="230" t="s">
        <v>385</v>
      </c>
      <c r="H201" s="231">
        <v>4</v>
      </c>
      <c r="I201" s="232"/>
      <c r="J201" s="233">
        <f>ROUND(I201*H201,2)</f>
        <v>0</v>
      </c>
      <c r="K201" s="229" t="s">
        <v>1</v>
      </c>
      <c r="L201" s="45"/>
      <c r="M201" s="234" t="s">
        <v>1</v>
      </c>
      <c r="N201" s="235" t="s">
        <v>43</v>
      </c>
      <c r="O201" s="92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284</v>
      </c>
      <c r="AT201" s="238" t="s">
        <v>167</v>
      </c>
      <c r="AU201" s="238" t="s">
        <v>85</v>
      </c>
      <c r="AY201" s="18" t="s">
        <v>165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85</v>
      </c>
      <c r="BK201" s="239">
        <f>ROUND(I201*H201,2)</f>
        <v>0</v>
      </c>
      <c r="BL201" s="18" t="s">
        <v>284</v>
      </c>
      <c r="BM201" s="238" t="s">
        <v>1014</v>
      </c>
    </row>
    <row r="202" s="2" customFormat="1" ht="44.25" customHeight="1">
      <c r="A202" s="39"/>
      <c r="B202" s="40"/>
      <c r="C202" s="227" t="s">
        <v>636</v>
      </c>
      <c r="D202" s="227" t="s">
        <v>167</v>
      </c>
      <c r="E202" s="228" t="s">
        <v>2897</v>
      </c>
      <c r="F202" s="229" t="s">
        <v>2898</v>
      </c>
      <c r="G202" s="230" t="s">
        <v>385</v>
      </c>
      <c r="H202" s="231">
        <v>2</v>
      </c>
      <c r="I202" s="232"/>
      <c r="J202" s="233">
        <f>ROUND(I202*H202,2)</f>
        <v>0</v>
      </c>
      <c r="K202" s="229" t="s">
        <v>1</v>
      </c>
      <c r="L202" s="45"/>
      <c r="M202" s="234" t="s">
        <v>1</v>
      </c>
      <c r="N202" s="235" t="s">
        <v>43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284</v>
      </c>
      <c r="AT202" s="238" t="s">
        <v>167</v>
      </c>
      <c r="AU202" s="238" t="s">
        <v>85</v>
      </c>
      <c r="AY202" s="18" t="s">
        <v>165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85</v>
      </c>
      <c r="BK202" s="239">
        <f>ROUND(I202*H202,2)</f>
        <v>0</v>
      </c>
      <c r="BL202" s="18" t="s">
        <v>284</v>
      </c>
      <c r="BM202" s="238" t="s">
        <v>1036</v>
      </c>
    </row>
    <row r="203" s="2" customFormat="1" ht="44.25" customHeight="1">
      <c r="A203" s="39"/>
      <c r="B203" s="40"/>
      <c r="C203" s="227" t="s">
        <v>642</v>
      </c>
      <c r="D203" s="227" t="s">
        <v>167</v>
      </c>
      <c r="E203" s="228" t="s">
        <v>3039</v>
      </c>
      <c r="F203" s="229" t="s">
        <v>3040</v>
      </c>
      <c r="G203" s="230" t="s">
        <v>385</v>
      </c>
      <c r="H203" s="231">
        <v>2</v>
      </c>
      <c r="I203" s="232"/>
      <c r="J203" s="233">
        <f>ROUND(I203*H203,2)</f>
        <v>0</v>
      </c>
      <c r="K203" s="229" t="s">
        <v>1</v>
      </c>
      <c r="L203" s="45"/>
      <c r="M203" s="234" t="s">
        <v>1</v>
      </c>
      <c r="N203" s="235" t="s">
        <v>43</v>
      </c>
      <c r="O203" s="92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284</v>
      </c>
      <c r="AT203" s="238" t="s">
        <v>167</v>
      </c>
      <c r="AU203" s="238" t="s">
        <v>85</v>
      </c>
      <c r="AY203" s="18" t="s">
        <v>165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85</v>
      </c>
      <c r="BK203" s="239">
        <f>ROUND(I203*H203,2)</f>
        <v>0</v>
      </c>
      <c r="BL203" s="18" t="s">
        <v>284</v>
      </c>
      <c r="BM203" s="238" t="s">
        <v>1051</v>
      </c>
    </row>
    <row r="204" s="2" customFormat="1" ht="37.8" customHeight="1">
      <c r="A204" s="39"/>
      <c r="B204" s="40"/>
      <c r="C204" s="227" t="s">
        <v>681</v>
      </c>
      <c r="D204" s="227" t="s">
        <v>167</v>
      </c>
      <c r="E204" s="228" t="s">
        <v>3041</v>
      </c>
      <c r="F204" s="229" t="s">
        <v>3042</v>
      </c>
      <c r="G204" s="230" t="s">
        <v>385</v>
      </c>
      <c r="H204" s="231">
        <v>1</v>
      </c>
      <c r="I204" s="232"/>
      <c r="J204" s="233">
        <f>ROUND(I204*H204,2)</f>
        <v>0</v>
      </c>
      <c r="K204" s="229" t="s">
        <v>1</v>
      </c>
      <c r="L204" s="45"/>
      <c r="M204" s="234" t="s">
        <v>1</v>
      </c>
      <c r="N204" s="235" t="s">
        <v>43</v>
      </c>
      <c r="O204" s="92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284</v>
      </c>
      <c r="AT204" s="238" t="s">
        <v>167</v>
      </c>
      <c r="AU204" s="238" t="s">
        <v>85</v>
      </c>
      <c r="AY204" s="18" t="s">
        <v>165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85</v>
      </c>
      <c r="BK204" s="239">
        <f>ROUND(I204*H204,2)</f>
        <v>0</v>
      </c>
      <c r="BL204" s="18" t="s">
        <v>284</v>
      </c>
      <c r="BM204" s="238" t="s">
        <v>1066</v>
      </c>
    </row>
    <row r="205" s="2" customFormat="1" ht="37.8" customHeight="1">
      <c r="A205" s="39"/>
      <c r="B205" s="40"/>
      <c r="C205" s="227" t="s">
        <v>685</v>
      </c>
      <c r="D205" s="227" t="s">
        <v>167</v>
      </c>
      <c r="E205" s="228" t="s">
        <v>2899</v>
      </c>
      <c r="F205" s="229" t="s">
        <v>2900</v>
      </c>
      <c r="G205" s="230" t="s">
        <v>385</v>
      </c>
      <c r="H205" s="231">
        <v>2</v>
      </c>
      <c r="I205" s="232"/>
      <c r="J205" s="233">
        <f>ROUND(I205*H205,2)</f>
        <v>0</v>
      </c>
      <c r="K205" s="229" t="s">
        <v>1</v>
      </c>
      <c r="L205" s="45"/>
      <c r="M205" s="234" t="s">
        <v>1</v>
      </c>
      <c r="N205" s="235" t="s">
        <v>43</v>
      </c>
      <c r="O205" s="92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284</v>
      </c>
      <c r="AT205" s="238" t="s">
        <v>167</v>
      </c>
      <c r="AU205" s="238" t="s">
        <v>85</v>
      </c>
      <c r="AY205" s="18" t="s">
        <v>165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85</v>
      </c>
      <c r="BK205" s="239">
        <f>ROUND(I205*H205,2)</f>
        <v>0</v>
      </c>
      <c r="BL205" s="18" t="s">
        <v>284</v>
      </c>
      <c r="BM205" s="238" t="s">
        <v>1078</v>
      </c>
    </row>
    <row r="206" s="2" customFormat="1" ht="37.8" customHeight="1">
      <c r="A206" s="39"/>
      <c r="B206" s="40"/>
      <c r="C206" s="227" t="s">
        <v>689</v>
      </c>
      <c r="D206" s="227" t="s">
        <v>167</v>
      </c>
      <c r="E206" s="228" t="s">
        <v>3043</v>
      </c>
      <c r="F206" s="229" t="s">
        <v>3044</v>
      </c>
      <c r="G206" s="230" t="s">
        <v>385</v>
      </c>
      <c r="H206" s="231">
        <v>1</v>
      </c>
      <c r="I206" s="232"/>
      <c r="J206" s="233">
        <f>ROUND(I206*H206,2)</f>
        <v>0</v>
      </c>
      <c r="K206" s="229" t="s">
        <v>1</v>
      </c>
      <c r="L206" s="45"/>
      <c r="M206" s="234" t="s">
        <v>1</v>
      </c>
      <c r="N206" s="235" t="s">
        <v>43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284</v>
      </c>
      <c r="AT206" s="238" t="s">
        <v>167</v>
      </c>
      <c r="AU206" s="238" t="s">
        <v>85</v>
      </c>
      <c r="AY206" s="18" t="s">
        <v>165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85</v>
      </c>
      <c r="BK206" s="239">
        <f>ROUND(I206*H206,2)</f>
        <v>0</v>
      </c>
      <c r="BL206" s="18" t="s">
        <v>284</v>
      </c>
      <c r="BM206" s="238" t="s">
        <v>1091</v>
      </c>
    </row>
    <row r="207" s="2" customFormat="1" ht="44.25" customHeight="1">
      <c r="A207" s="39"/>
      <c r="B207" s="40"/>
      <c r="C207" s="227" t="s">
        <v>693</v>
      </c>
      <c r="D207" s="227" t="s">
        <v>167</v>
      </c>
      <c r="E207" s="228" t="s">
        <v>3045</v>
      </c>
      <c r="F207" s="229" t="s">
        <v>3046</v>
      </c>
      <c r="G207" s="230" t="s">
        <v>385</v>
      </c>
      <c r="H207" s="231">
        <v>1</v>
      </c>
      <c r="I207" s="232"/>
      <c r="J207" s="233">
        <f>ROUND(I207*H207,2)</f>
        <v>0</v>
      </c>
      <c r="K207" s="229" t="s">
        <v>1</v>
      </c>
      <c r="L207" s="45"/>
      <c r="M207" s="234" t="s">
        <v>1</v>
      </c>
      <c r="N207" s="235" t="s">
        <v>43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284</v>
      </c>
      <c r="AT207" s="238" t="s">
        <v>167</v>
      </c>
      <c r="AU207" s="238" t="s">
        <v>85</v>
      </c>
      <c r="AY207" s="18" t="s">
        <v>165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284</v>
      </c>
      <c r="BM207" s="238" t="s">
        <v>1102</v>
      </c>
    </row>
    <row r="208" s="2" customFormat="1" ht="33" customHeight="1">
      <c r="A208" s="39"/>
      <c r="B208" s="40"/>
      <c r="C208" s="227" t="s">
        <v>699</v>
      </c>
      <c r="D208" s="227" t="s">
        <v>167</v>
      </c>
      <c r="E208" s="228" t="s">
        <v>3047</v>
      </c>
      <c r="F208" s="229" t="s">
        <v>3048</v>
      </c>
      <c r="G208" s="230" t="s">
        <v>385</v>
      </c>
      <c r="H208" s="231">
        <v>1</v>
      </c>
      <c r="I208" s="232"/>
      <c r="J208" s="233">
        <f>ROUND(I208*H208,2)</f>
        <v>0</v>
      </c>
      <c r="K208" s="229" t="s">
        <v>1</v>
      </c>
      <c r="L208" s="45"/>
      <c r="M208" s="234" t="s">
        <v>1</v>
      </c>
      <c r="N208" s="235" t="s">
        <v>43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284</v>
      </c>
      <c r="AT208" s="238" t="s">
        <v>167</v>
      </c>
      <c r="AU208" s="238" t="s">
        <v>85</v>
      </c>
      <c r="AY208" s="18" t="s">
        <v>165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85</v>
      </c>
      <c r="BK208" s="239">
        <f>ROUND(I208*H208,2)</f>
        <v>0</v>
      </c>
      <c r="BL208" s="18" t="s">
        <v>284</v>
      </c>
      <c r="BM208" s="238" t="s">
        <v>1112</v>
      </c>
    </row>
    <row r="209" s="2" customFormat="1" ht="76.35" customHeight="1">
      <c r="A209" s="39"/>
      <c r="B209" s="40"/>
      <c r="C209" s="227" t="s">
        <v>704</v>
      </c>
      <c r="D209" s="227" t="s">
        <v>167</v>
      </c>
      <c r="E209" s="228" t="s">
        <v>3049</v>
      </c>
      <c r="F209" s="229" t="s">
        <v>3050</v>
      </c>
      <c r="G209" s="230" t="s">
        <v>385</v>
      </c>
      <c r="H209" s="231">
        <v>2</v>
      </c>
      <c r="I209" s="232"/>
      <c r="J209" s="233">
        <f>ROUND(I209*H209,2)</f>
        <v>0</v>
      </c>
      <c r="K209" s="229" t="s">
        <v>1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284</v>
      </c>
      <c r="AT209" s="238" t="s">
        <v>167</v>
      </c>
      <c r="AU209" s="238" t="s">
        <v>85</v>
      </c>
      <c r="AY209" s="18" t="s">
        <v>165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85</v>
      </c>
      <c r="BK209" s="239">
        <f>ROUND(I209*H209,2)</f>
        <v>0</v>
      </c>
      <c r="BL209" s="18" t="s">
        <v>284</v>
      </c>
      <c r="BM209" s="238" t="s">
        <v>1121</v>
      </c>
    </row>
    <row r="210" s="2" customFormat="1" ht="24.15" customHeight="1">
      <c r="A210" s="39"/>
      <c r="B210" s="40"/>
      <c r="C210" s="227" t="s">
        <v>708</v>
      </c>
      <c r="D210" s="227" t="s">
        <v>167</v>
      </c>
      <c r="E210" s="228" t="s">
        <v>2901</v>
      </c>
      <c r="F210" s="229" t="s">
        <v>2902</v>
      </c>
      <c r="G210" s="230" t="s">
        <v>170</v>
      </c>
      <c r="H210" s="231">
        <v>5</v>
      </c>
      <c r="I210" s="232"/>
      <c r="J210" s="233">
        <f>ROUND(I210*H210,2)</f>
        <v>0</v>
      </c>
      <c r="K210" s="229" t="s">
        <v>1</v>
      </c>
      <c r="L210" s="45"/>
      <c r="M210" s="234" t="s">
        <v>1</v>
      </c>
      <c r="N210" s="235" t="s">
        <v>43</v>
      </c>
      <c r="O210" s="92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284</v>
      </c>
      <c r="AT210" s="238" t="s">
        <v>167</v>
      </c>
      <c r="AU210" s="238" t="s">
        <v>85</v>
      </c>
      <c r="AY210" s="18" t="s">
        <v>165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85</v>
      </c>
      <c r="BK210" s="239">
        <f>ROUND(I210*H210,2)</f>
        <v>0</v>
      </c>
      <c r="BL210" s="18" t="s">
        <v>284</v>
      </c>
      <c r="BM210" s="238" t="s">
        <v>1131</v>
      </c>
    </row>
    <row r="211" s="2" customFormat="1" ht="21.75" customHeight="1">
      <c r="A211" s="39"/>
      <c r="B211" s="40"/>
      <c r="C211" s="227" t="s">
        <v>713</v>
      </c>
      <c r="D211" s="227" t="s">
        <v>167</v>
      </c>
      <c r="E211" s="228" t="s">
        <v>1370</v>
      </c>
      <c r="F211" s="229" t="s">
        <v>1371</v>
      </c>
      <c r="G211" s="230" t="s">
        <v>702</v>
      </c>
      <c r="H211" s="231">
        <v>26.082999999999998</v>
      </c>
      <c r="I211" s="232"/>
      <c r="J211" s="233">
        <f>ROUND(I211*H211,2)</f>
        <v>0</v>
      </c>
      <c r="K211" s="229" t="s">
        <v>1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284</v>
      </c>
      <c r="AT211" s="238" t="s">
        <v>167</v>
      </c>
      <c r="AU211" s="238" t="s">
        <v>85</v>
      </c>
      <c r="AY211" s="18" t="s">
        <v>165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284</v>
      </c>
      <c r="BM211" s="238" t="s">
        <v>1141</v>
      </c>
    </row>
    <row r="212" s="12" customFormat="1" ht="25.92" customHeight="1">
      <c r="A212" s="12"/>
      <c r="B212" s="211"/>
      <c r="C212" s="212"/>
      <c r="D212" s="213" t="s">
        <v>77</v>
      </c>
      <c r="E212" s="214" t="s">
        <v>1372</v>
      </c>
      <c r="F212" s="214" t="s">
        <v>1373</v>
      </c>
      <c r="G212" s="212"/>
      <c r="H212" s="212"/>
      <c r="I212" s="215"/>
      <c r="J212" s="216">
        <f>BK212</f>
        <v>0</v>
      </c>
      <c r="K212" s="212"/>
      <c r="L212" s="217"/>
      <c r="M212" s="218"/>
      <c r="N212" s="219"/>
      <c r="O212" s="219"/>
      <c r="P212" s="220">
        <f>SUM(P213:P253)</f>
        <v>0</v>
      </c>
      <c r="Q212" s="219"/>
      <c r="R212" s="220">
        <f>SUM(R213:R253)</f>
        <v>0</v>
      </c>
      <c r="S212" s="219"/>
      <c r="T212" s="221">
        <f>SUM(T213:T253)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2" t="s">
        <v>87</v>
      </c>
      <c r="AT212" s="223" t="s">
        <v>77</v>
      </c>
      <c r="AU212" s="223" t="s">
        <v>78</v>
      </c>
      <c r="AY212" s="222" t="s">
        <v>165</v>
      </c>
      <c r="BK212" s="224">
        <f>SUM(BK213:BK253)</f>
        <v>0</v>
      </c>
    </row>
    <row r="213" s="2" customFormat="1" ht="24.15" customHeight="1">
      <c r="A213" s="39"/>
      <c r="B213" s="40"/>
      <c r="C213" s="227" t="s">
        <v>719</v>
      </c>
      <c r="D213" s="227" t="s">
        <v>167</v>
      </c>
      <c r="E213" s="228" t="s">
        <v>3051</v>
      </c>
      <c r="F213" s="229" t="s">
        <v>3052</v>
      </c>
      <c r="G213" s="230" t="s">
        <v>385</v>
      </c>
      <c r="H213" s="231">
        <v>4</v>
      </c>
      <c r="I213" s="232"/>
      <c r="J213" s="233">
        <f>ROUND(I213*H213,2)</f>
        <v>0</v>
      </c>
      <c r="K213" s="229" t="s">
        <v>1</v>
      </c>
      <c r="L213" s="45"/>
      <c r="M213" s="234" t="s">
        <v>1</v>
      </c>
      <c r="N213" s="235" t="s">
        <v>43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284</v>
      </c>
      <c r="AT213" s="238" t="s">
        <v>167</v>
      </c>
      <c r="AU213" s="238" t="s">
        <v>85</v>
      </c>
      <c r="AY213" s="18" t="s">
        <v>165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85</v>
      </c>
      <c r="BK213" s="239">
        <f>ROUND(I213*H213,2)</f>
        <v>0</v>
      </c>
      <c r="BL213" s="18" t="s">
        <v>284</v>
      </c>
      <c r="BM213" s="238" t="s">
        <v>1150</v>
      </c>
    </row>
    <row r="214" s="2" customFormat="1" ht="24.15" customHeight="1">
      <c r="A214" s="39"/>
      <c r="B214" s="40"/>
      <c r="C214" s="227" t="s">
        <v>725</v>
      </c>
      <c r="D214" s="227" t="s">
        <v>167</v>
      </c>
      <c r="E214" s="228" t="s">
        <v>3053</v>
      </c>
      <c r="F214" s="229" t="s">
        <v>3054</v>
      </c>
      <c r="G214" s="230" t="s">
        <v>385</v>
      </c>
      <c r="H214" s="231">
        <v>4</v>
      </c>
      <c r="I214" s="232"/>
      <c r="J214" s="233">
        <f>ROUND(I214*H214,2)</f>
        <v>0</v>
      </c>
      <c r="K214" s="229" t="s">
        <v>1</v>
      </c>
      <c r="L214" s="45"/>
      <c r="M214" s="234" t="s">
        <v>1</v>
      </c>
      <c r="N214" s="235" t="s">
        <v>43</v>
      </c>
      <c r="O214" s="92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284</v>
      </c>
      <c r="AT214" s="238" t="s">
        <v>167</v>
      </c>
      <c r="AU214" s="238" t="s">
        <v>85</v>
      </c>
      <c r="AY214" s="18" t="s">
        <v>165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85</v>
      </c>
      <c r="BK214" s="239">
        <f>ROUND(I214*H214,2)</f>
        <v>0</v>
      </c>
      <c r="BL214" s="18" t="s">
        <v>284</v>
      </c>
      <c r="BM214" s="238" t="s">
        <v>1160</v>
      </c>
    </row>
    <row r="215" s="2" customFormat="1" ht="24.15" customHeight="1">
      <c r="A215" s="39"/>
      <c r="B215" s="40"/>
      <c r="C215" s="227" t="s">
        <v>730</v>
      </c>
      <c r="D215" s="227" t="s">
        <v>167</v>
      </c>
      <c r="E215" s="228" t="s">
        <v>1376</v>
      </c>
      <c r="F215" s="229" t="s">
        <v>1377</v>
      </c>
      <c r="G215" s="230" t="s">
        <v>385</v>
      </c>
      <c r="H215" s="231">
        <v>2</v>
      </c>
      <c r="I215" s="232"/>
      <c r="J215" s="233">
        <f>ROUND(I215*H215,2)</f>
        <v>0</v>
      </c>
      <c r="K215" s="229" t="s">
        <v>1</v>
      </c>
      <c r="L215" s="45"/>
      <c r="M215" s="234" t="s">
        <v>1</v>
      </c>
      <c r="N215" s="235" t="s">
        <v>43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284</v>
      </c>
      <c r="AT215" s="238" t="s">
        <v>167</v>
      </c>
      <c r="AU215" s="238" t="s">
        <v>85</v>
      </c>
      <c r="AY215" s="18" t="s">
        <v>165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85</v>
      </c>
      <c r="BK215" s="239">
        <f>ROUND(I215*H215,2)</f>
        <v>0</v>
      </c>
      <c r="BL215" s="18" t="s">
        <v>284</v>
      </c>
      <c r="BM215" s="238" t="s">
        <v>1176</v>
      </c>
    </row>
    <row r="216" s="2" customFormat="1" ht="24.15" customHeight="1">
      <c r="A216" s="39"/>
      <c r="B216" s="40"/>
      <c r="C216" s="227" t="s">
        <v>736</v>
      </c>
      <c r="D216" s="227" t="s">
        <v>167</v>
      </c>
      <c r="E216" s="228" t="s">
        <v>3055</v>
      </c>
      <c r="F216" s="229" t="s">
        <v>3056</v>
      </c>
      <c r="G216" s="230" t="s">
        <v>385</v>
      </c>
      <c r="H216" s="231">
        <v>2</v>
      </c>
      <c r="I216" s="232"/>
      <c r="J216" s="233">
        <f>ROUND(I216*H216,2)</f>
        <v>0</v>
      </c>
      <c r="K216" s="229" t="s">
        <v>1</v>
      </c>
      <c r="L216" s="45"/>
      <c r="M216" s="234" t="s">
        <v>1</v>
      </c>
      <c r="N216" s="235" t="s">
        <v>43</v>
      </c>
      <c r="O216" s="92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284</v>
      </c>
      <c r="AT216" s="238" t="s">
        <v>167</v>
      </c>
      <c r="AU216" s="238" t="s">
        <v>85</v>
      </c>
      <c r="AY216" s="18" t="s">
        <v>165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85</v>
      </c>
      <c r="BK216" s="239">
        <f>ROUND(I216*H216,2)</f>
        <v>0</v>
      </c>
      <c r="BL216" s="18" t="s">
        <v>284</v>
      </c>
      <c r="BM216" s="238" t="s">
        <v>1185</v>
      </c>
    </row>
    <row r="217" s="2" customFormat="1" ht="24.15" customHeight="1">
      <c r="A217" s="39"/>
      <c r="B217" s="40"/>
      <c r="C217" s="227" t="s">
        <v>744</v>
      </c>
      <c r="D217" s="227" t="s">
        <v>167</v>
      </c>
      <c r="E217" s="228" t="s">
        <v>3057</v>
      </c>
      <c r="F217" s="229" t="s">
        <v>3058</v>
      </c>
      <c r="G217" s="230" t="s">
        <v>302</v>
      </c>
      <c r="H217" s="231">
        <v>6</v>
      </c>
      <c r="I217" s="232"/>
      <c r="J217" s="233">
        <f>ROUND(I217*H217,2)</f>
        <v>0</v>
      </c>
      <c r="K217" s="229" t="s">
        <v>1</v>
      </c>
      <c r="L217" s="45"/>
      <c r="M217" s="234" t="s">
        <v>1</v>
      </c>
      <c r="N217" s="235" t="s">
        <v>43</v>
      </c>
      <c r="O217" s="92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284</v>
      </c>
      <c r="AT217" s="238" t="s">
        <v>167</v>
      </c>
      <c r="AU217" s="238" t="s">
        <v>85</v>
      </c>
      <c r="AY217" s="18" t="s">
        <v>165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85</v>
      </c>
      <c r="BK217" s="239">
        <f>ROUND(I217*H217,2)</f>
        <v>0</v>
      </c>
      <c r="BL217" s="18" t="s">
        <v>284</v>
      </c>
      <c r="BM217" s="238" t="s">
        <v>1230</v>
      </c>
    </row>
    <row r="218" s="2" customFormat="1" ht="24.15" customHeight="1">
      <c r="A218" s="39"/>
      <c r="B218" s="40"/>
      <c r="C218" s="227" t="s">
        <v>752</v>
      </c>
      <c r="D218" s="227" t="s">
        <v>167</v>
      </c>
      <c r="E218" s="228" t="s">
        <v>3059</v>
      </c>
      <c r="F218" s="229" t="s">
        <v>3060</v>
      </c>
      <c r="G218" s="230" t="s">
        <v>302</v>
      </c>
      <c r="H218" s="231">
        <v>4</v>
      </c>
      <c r="I218" s="232"/>
      <c r="J218" s="233">
        <f>ROUND(I218*H218,2)</f>
        <v>0</v>
      </c>
      <c r="K218" s="229" t="s">
        <v>1</v>
      </c>
      <c r="L218" s="45"/>
      <c r="M218" s="234" t="s">
        <v>1</v>
      </c>
      <c r="N218" s="235" t="s">
        <v>43</v>
      </c>
      <c r="O218" s="92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284</v>
      </c>
      <c r="AT218" s="238" t="s">
        <v>167</v>
      </c>
      <c r="AU218" s="238" t="s">
        <v>85</v>
      </c>
      <c r="AY218" s="18" t="s">
        <v>165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85</v>
      </c>
      <c r="BK218" s="239">
        <f>ROUND(I218*H218,2)</f>
        <v>0</v>
      </c>
      <c r="BL218" s="18" t="s">
        <v>284</v>
      </c>
      <c r="BM218" s="238" t="s">
        <v>1245</v>
      </c>
    </row>
    <row r="219" s="2" customFormat="1" ht="24.15" customHeight="1">
      <c r="A219" s="39"/>
      <c r="B219" s="40"/>
      <c r="C219" s="227" t="s">
        <v>766</v>
      </c>
      <c r="D219" s="227" t="s">
        <v>167</v>
      </c>
      <c r="E219" s="228" t="s">
        <v>3061</v>
      </c>
      <c r="F219" s="229" t="s">
        <v>3062</v>
      </c>
      <c r="G219" s="230" t="s">
        <v>302</v>
      </c>
      <c r="H219" s="231">
        <v>7</v>
      </c>
      <c r="I219" s="232"/>
      <c r="J219" s="233">
        <f>ROUND(I219*H219,2)</f>
        <v>0</v>
      </c>
      <c r="K219" s="229" t="s">
        <v>1</v>
      </c>
      <c r="L219" s="45"/>
      <c r="M219" s="234" t="s">
        <v>1</v>
      </c>
      <c r="N219" s="235" t="s">
        <v>43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284</v>
      </c>
      <c r="AT219" s="238" t="s">
        <v>167</v>
      </c>
      <c r="AU219" s="238" t="s">
        <v>85</v>
      </c>
      <c r="AY219" s="18" t="s">
        <v>165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85</v>
      </c>
      <c r="BK219" s="239">
        <f>ROUND(I219*H219,2)</f>
        <v>0</v>
      </c>
      <c r="BL219" s="18" t="s">
        <v>284</v>
      </c>
      <c r="BM219" s="238" t="s">
        <v>1266</v>
      </c>
    </row>
    <row r="220" s="2" customFormat="1" ht="24.15" customHeight="1">
      <c r="A220" s="39"/>
      <c r="B220" s="40"/>
      <c r="C220" s="227" t="s">
        <v>773</v>
      </c>
      <c r="D220" s="227" t="s">
        <v>167</v>
      </c>
      <c r="E220" s="228" t="s">
        <v>3063</v>
      </c>
      <c r="F220" s="229" t="s">
        <v>3064</v>
      </c>
      <c r="G220" s="230" t="s">
        <v>302</v>
      </c>
      <c r="H220" s="231">
        <v>13</v>
      </c>
      <c r="I220" s="232"/>
      <c r="J220" s="233">
        <f>ROUND(I220*H220,2)</f>
        <v>0</v>
      </c>
      <c r="K220" s="229" t="s">
        <v>1</v>
      </c>
      <c r="L220" s="45"/>
      <c r="M220" s="234" t="s">
        <v>1</v>
      </c>
      <c r="N220" s="235" t="s">
        <v>43</v>
      </c>
      <c r="O220" s="92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284</v>
      </c>
      <c r="AT220" s="238" t="s">
        <v>167</v>
      </c>
      <c r="AU220" s="238" t="s">
        <v>85</v>
      </c>
      <c r="AY220" s="18" t="s">
        <v>165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85</v>
      </c>
      <c r="BK220" s="239">
        <f>ROUND(I220*H220,2)</f>
        <v>0</v>
      </c>
      <c r="BL220" s="18" t="s">
        <v>284</v>
      </c>
      <c r="BM220" s="238" t="s">
        <v>1275</v>
      </c>
    </row>
    <row r="221" s="2" customFormat="1" ht="24.15" customHeight="1">
      <c r="A221" s="39"/>
      <c r="B221" s="40"/>
      <c r="C221" s="227" t="s">
        <v>795</v>
      </c>
      <c r="D221" s="227" t="s">
        <v>167</v>
      </c>
      <c r="E221" s="228" t="s">
        <v>3065</v>
      </c>
      <c r="F221" s="229" t="s">
        <v>3066</v>
      </c>
      <c r="G221" s="230" t="s">
        <v>302</v>
      </c>
      <c r="H221" s="231">
        <v>4.5</v>
      </c>
      <c r="I221" s="232"/>
      <c r="J221" s="233">
        <f>ROUND(I221*H221,2)</f>
        <v>0</v>
      </c>
      <c r="K221" s="229" t="s">
        <v>1</v>
      </c>
      <c r="L221" s="45"/>
      <c r="M221" s="234" t="s">
        <v>1</v>
      </c>
      <c r="N221" s="235" t="s">
        <v>43</v>
      </c>
      <c r="O221" s="92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284</v>
      </c>
      <c r="AT221" s="238" t="s">
        <v>167</v>
      </c>
      <c r="AU221" s="238" t="s">
        <v>85</v>
      </c>
      <c r="AY221" s="18" t="s">
        <v>165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85</v>
      </c>
      <c r="BK221" s="239">
        <f>ROUND(I221*H221,2)</f>
        <v>0</v>
      </c>
      <c r="BL221" s="18" t="s">
        <v>284</v>
      </c>
      <c r="BM221" s="238" t="s">
        <v>1463</v>
      </c>
    </row>
    <row r="222" s="2" customFormat="1" ht="24.15" customHeight="1">
      <c r="A222" s="39"/>
      <c r="B222" s="40"/>
      <c r="C222" s="227" t="s">
        <v>799</v>
      </c>
      <c r="D222" s="227" t="s">
        <v>167</v>
      </c>
      <c r="E222" s="228" t="s">
        <v>3067</v>
      </c>
      <c r="F222" s="229" t="s">
        <v>3068</v>
      </c>
      <c r="G222" s="230" t="s">
        <v>302</v>
      </c>
      <c r="H222" s="231">
        <v>5</v>
      </c>
      <c r="I222" s="232"/>
      <c r="J222" s="233">
        <f>ROUND(I222*H222,2)</f>
        <v>0</v>
      </c>
      <c r="K222" s="229" t="s">
        <v>1</v>
      </c>
      <c r="L222" s="45"/>
      <c r="M222" s="234" t="s">
        <v>1</v>
      </c>
      <c r="N222" s="235" t="s">
        <v>43</v>
      </c>
      <c r="O222" s="92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284</v>
      </c>
      <c r="AT222" s="238" t="s">
        <v>167</v>
      </c>
      <c r="AU222" s="238" t="s">
        <v>85</v>
      </c>
      <c r="AY222" s="18" t="s">
        <v>165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85</v>
      </c>
      <c r="BK222" s="239">
        <f>ROUND(I222*H222,2)</f>
        <v>0</v>
      </c>
      <c r="BL222" s="18" t="s">
        <v>284</v>
      </c>
      <c r="BM222" s="238" t="s">
        <v>1466</v>
      </c>
    </row>
    <row r="223" s="2" customFormat="1" ht="33" customHeight="1">
      <c r="A223" s="39"/>
      <c r="B223" s="40"/>
      <c r="C223" s="227" t="s">
        <v>804</v>
      </c>
      <c r="D223" s="227" t="s">
        <v>167</v>
      </c>
      <c r="E223" s="228" t="s">
        <v>1410</v>
      </c>
      <c r="F223" s="229" t="s">
        <v>1411</v>
      </c>
      <c r="G223" s="230" t="s">
        <v>385</v>
      </c>
      <c r="H223" s="231">
        <v>10</v>
      </c>
      <c r="I223" s="232"/>
      <c r="J223" s="233">
        <f>ROUND(I223*H223,2)</f>
        <v>0</v>
      </c>
      <c r="K223" s="229" t="s">
        <v>1</v>
      </c>
      <c r="L223" s="45"/>
      <c r="M223" s="234" t="s">
        <v>1</v>
      </c>
      <c r="N223" s="235" t="s">
        <v>43</v>
      </c>
      <c r="O223" s="92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284</v>
      </c>
      <c r="AT223" s="238" t="s">
        <v>167</v>
      </c>
      <c r="AU223" s="238" t="s">
        <v>85</v>
      </c>
      <c r="AY223" s="18" t="s">
        <v>165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85</v>
      </c>
      <c r="BK223" s="239">
        <f>ROUND(I223*H223,2)</f>
        <v>0</v>
      </c>
      <c r="BL223" s="18" t="s">
        <v>284</v>
      </c>
      <c r="BM223" s="238" t="s">
        <v>1469</v>
      </c>
    </row>
    <row r="224" s="2" customFormat="1" ht="33" customHeight="1">
      <c r="A224" s="39"/>
      <c r="B224" s="40"/>
      <c r="C224" s="227" t="s">
        <v>811</v>
      </c>
      <c r="D224" s="227" t="s">
        <v>167</v>
      </c>
      <c r="E224" s="228" t="s">
        <v>3069</v>
      </c>
      <c r="F224" s="229" t="s">
        <v>3070</v>
      </c>
      <c r="G224" s="230" t="s">
        <v>385</v>
      </c>
      <c r="H224" s="231">
        <v>2</v>
      </c>
      <c r="I224" s="232"/>
      <c r="J224" s="233">
        <f>ROUND(I224*H224,2)</f>
        <v>0</v>
      </c>
      <c r="K224" s="229" t="s">
        <v>1</v>
      </c>
      <c r="L224" s="45"/>
      <c r="M224" s="234" t="s">
        <v>1</v>
      </c>
      <c r="N224" s="235" t="s">
        <v>43</v>
      </c>
      <c r="O224" s="92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284</v>
      </c>
      <c r="AT224" s="238" t="s">
        <v>167</v>
      </c>
      <c r="AU224" s="238" t="s">
        <v>85</v>
      </c>
      <c r="AY224" s="18" t="s">
        <v>165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85</v>
      </c>
      <c r="BK224" s="239">
        <f>ROUND(I224*H224,2)</f>
        <v>0</v>
      </c>
      <c r="BL224" s="18" t="s">
        <v>284</v>
      </c>
      <c r="BM224" s="238" t="s">
        <v>1472</v>
      </c>
    </row>
    <row r="225" s="2" customFormat="1" ht="33" customHeight="1">
      <c r="A225" s="39"/>
      <c r="B225" s="40"/>
      <c r="C225" s="227" t="s">
        <v>816</v>
      </c>
      <c r="D225" s="227" t="s">
        <v>167</v>
      </c>
      <c r="E225" s="228" t="s">
        <v>1412</v>
      </c>
      <c r="F225" s="229" t="s">
        <v>1413</v>
      </c>
      <c r="G225" s="230" t="s">
        <v>385</v>
      </c>
      <c r="H225" s="231">
        <v>2</v>
      </c>
      <c r="I225" s="232"/>
      <c r="J225" s="233">
        <f>ROUND(I225*H225,2)</f>
        <v>0</v>
      </c>
      <c r="K225" s="229" t="s">
        <v>1</v>
      </c>
      <c r="L225" s="45"/>
      <c r="M225" s="234" t="s">
        <v>1</v>
      </c>
      <c r="N225" s="235" t="s">
        <v>43</v>
      </c>
      <c r="O225" s="92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8" t="s">
        <v>284</v>
      </c>
      <c r="AT225" s="238" t="s">
        <v>167</v>
      </c>
      <c r="AU225" s="238" t="s">
        <v>85</v>
      </c>
      <c r="AY225" s="18" t="s">
        <v>165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8" t="s">
        <v>85</v>
      </c>
      <c r="BK225" s="239">
        <f>ROUND(I225*H225,2)</f>
        <v>0</v>
      </c>
      <c r="BL225" s="18" t="s">
        <v>284</v>
      </c>
      <c r="BM225" s="238" t="s">
        <v>1475</v>
      </c>
    </row>
    <row r="226" s="2" customFormat="1" ht="33" customHeight="1">
      <c r="A226" s="39"/>
      <c r="B226" s="40"/>
      <c r="C226" s="227" t="s">
        <v>820</v>
      </c>
      <c r="D226" s="227" t="s">
        <v>167</v>
      </c>
      <c r="E226" s="228" t="s">
        <v>1414</v>
      </c>
      <c r="F226" s="229" t="s">
        <v>1415</v>
      </c>
      <c r="G226" s="230" t="s">
        <v>385</v>
      </c>
      <c r="H226" s="231">
        <v>8</v>
      </c>
      <c r="I226" s="232"/>
      <c r="J226" s="233">
        <f>ROUND(I226*H226,2)</f>
        <v>0</v>
      </c>
      <c r="K226" s="229" t="s">
        <v>1</v>
      </c>
      <c r="L226" s="45"/>
      <c r="M226" s="234" t="s">
        <v>1</v>
      </c>
      <c r="N226" s="235" t="s">
        <v>43</v>
      </c>
      <c r="O226" s="92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284</v>
      </c>
      <c r="AT226" s="238" t="s">
        <v>167</v>
      </c>
      <c r="AU226" s="238" t="s">
        <v>85</v>
      </c>
      <c r="AY226" s="18" t="s">
        <v>165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85</v>
      </c>
      <c r="BK226" s="239">
        <f>ROUND(I226*H226,2)</f>
        <v>0</v>
      </c>
      <c r="BL226" s="18" t="s">
        <v>284</v>
      </c>
      <c r="BM226" s="238" t="s">
        <v>1480</v>
      </c>
    </row>
    <row r="227" s="2" customFormat="1" ht="33" customHeight="1">
      <c r="A227" s="39"/>
      <c r="B227" s="40"/>
      <c r="C227" s="227" t="s">
        <v>824</v>
      </c>
      <c r="D227" s="227" t="s">
        <v>167</v>
      </c>
      <c r="E227" s="228" t="s">
        <v>1416</v>
      </c>
      <c r="F227" s="229" t="s">
        <v>1417</v>
      </c>
      <c r="G227" s="230" t="s">
        <v>385</v>
      </c>
      <c r="H227" s="231">
        <v>4</v>
      </c>
      <c r="I227" s="232"/>
      <c r="J227" s="233">
        <f>ROUND(I227*H227,2)</f>
        <v>0</v>
      </c>
      <c r="K227" s="229" t="s">
        <v>1</v>
      </c>
      <c r="L227" s="45"/>
      <c r="M227" s="234" t="s">
        <v>1</v>
      </c>
      <c r="N227" s="235" t="s">
        <v>43</v>
      </c>
      <c r="O227" s="92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284</v>
      </c>
      <c r="AT227" s="238" t="s">
        <v>167</v>
      </c>
      <c r="AU227" s="238" t="s">
        <v>85</v>
      </c>
      <c r="AY227" s="18" t="s">
        <v>165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85</v>
      </c>
      <c r="BK227" s="239">
        <f>ROUND(I227*H227,2)</f>
        <v>0</v>
      </c>
      <c r="BL227" s="18" t="s">
        <v>284</v>
      </c>
      <c r="BM227" s="238" t="s">
        <v>1483</v>
      </c>
    </row>
    <row r="228" s="2" customFormat="1" ht="33" customHeight="1">
      <c r="A228" s="39"/>
      <c r="B228" s="40"/>
      <c r="C228" s="227" t="s">
        <v>829</v>
      </c>
      <c r="D228" s="227" t="s">
        <v>167</v>
      </c>
      <c r="E228" s="228" t="s">
        <v>1418</v>
      </c>
      <c r="F228" s="229" t="s">
        <v>1419</v>
      </c>
      <c r="G228" s="230" t="s">
        <v>385</v>
      </c>
      <c r="H228" s="231">
        <v>4</v>
      </c>
      <c r="I228" s="232"/>
      <c r="J228" s="233">
        <f>ROUND(I228*H228,2)</f>
        <v>0</v>
      </c>
      <c r="K228" s="229" t="s">
        <v>1</v>
      </c>
      <c r="L228" s="45"/>
      <c r="M228" s="234" t="s">
        <v>1</v>
      </c>
      <c r="N228" s="235" t="s">
        <v>43</v>
      </c>
      <c r="O228" s="92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284</v>
      </c>
      <c r="AT228" s="238" t="s">
        <v>167</v>
      </c>
      <c r="AU228" s="238" t="s">
        <v>85</v>
      </c>
      <c r="AY228" s="18" t="s">
        <v>165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85</v>
      </c>
      <c r="BK228" s="239">
        <f>ROUND(I228*H228,2)</f>
        <v>0</v>
      </c>
      <c r="BL228" s="18" t="s">
        <v>284</v>
      </c>
      <c r="BM228" s="238" t="s">
        <v>1486</v>
      </c>
    </row>
    <row r="229" s="2" customFormat="1" ht="37.8" customHeight="1">
      <c r="A229" s="39"/>
      <c r="B229" s="40"/>
      <c r="C229" s="227" t="s">
        <v>833</v>
      </c>
      <c r="D229" s="227" t="s">
        <v>167</v>
      </c>
      <c r="E229" s="228" t="s">
        <v>2903</v>
      </c>
      <c r="F229" s="229" t="s">
        <v>2904</v>
      </c>
      <c r="G229" s="230" t="s">
        <v>302</v>
      </c>
      <c r="H229" s="231">
        <v>16.5</v>
      </c>
      <c r="I229" s="232"/>
      <c r="J229" s="233">
        <f>ROUND(I229*H229,2)</f>
        <v>0</v>
      </c>
      <c r="K229" s="229" t="s">
        <v>1</v>
      </c>
      <c r="L229" s="45"/>
      <c r="M229" s="234" t="s">
        <v>1</v>
      </c>
      <c r="N229" s="235" t="s">
        <v>43</v>
      </c>
      <c r="O229" s="92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284</v>
      </c>
      <c r="AT229" s="238" t="s">
        <v>167</v>
      </c>
      <c r="AU229" s="238" t="s">
        <v>85</v>
      </c>
      <c r="AY229" s="18" t="s">
        <v>165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85</v>
      </c>
      <c r="BK229" s="239">
        <f>ROUND(I229*H229,2)</f>
        <v>0</v>
      </c>
      <c r="BL229" s="18" t="s">
        <v>284</v>
      </c>
      <c r="BM229" s="238" t="s">
        <v>1489</v>
      </c>
    </row>
    <row r="230" s="2" customFormat="1" ht="37.8" customHeight="1">
      <c r="A230" s="39"/>
      <c r="B230" s="40"/>
      <c r="C230" s="227" t="s">
        <v>839</v>
      </c>
      <c r="D230" s="227" t="s">
        <v>167</v>
      </c>
      <c r="E230" s="228" t="s">
        <v>3071</v>
      </c>
      <c r="F230" s="229" t="s">
        <v>3072</v>
      </c>
      <c r="G230" s="230" t="s">
        <v>302</v>
      </c>
      <c r="H230" s="231">
        <v>21</v>
      </c>
      <c r="I230" s="232"/>
      <c r="J230" s="233">
        <f>ROUND(I230*H230,2)</f>
        <v>0</v>
      </c>
      <c r="K230" s="229" t="s">
        <v>1</v>
      </c>
      <c r="L230" s="45"/>
      <c r="M230" s="234" t="s">
        <v>1</v>
      </c>
      <c r="N230" s="235" t="s">
        <v>43</v>
      </c>
      <c r="O230" s="92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8" t="s">
        <v>284</v>
      </c>
      <c r="AT230" s="238" t="s">
        <v>167</v>
      </c>
      <c r="AU230" s="238" t="s">
        <v>85</v>
      </c>
      <c r="AY230" s="18" t="s">
        <v>165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8" t="s">
        <v>85</v>
      </c>
      <c r="BK230" s="239">
        <f>ROUND(I230*H230,2)</f>
        <v>0</v>
      </c>
      <c r="BL230" s="18" t="s">
        <v>284</v>
      </c>
      <c r="BM230" s="238" t="s">
        <v>1492</v>
      </c>
    </row>
    <row r="231" s="2" customFormat="1" ht="44.25" customHeight="1">
      <c r="A231" s="39"/>
      <c r="B231" s="40"/>
      <c r="C231" s="227" t="s">
        <v>844</v>
      </c>
      <c r="D231" s="227" t="s">
        <v>167</v>
      </c>
      <c r="E231" s="228" t="s">
        <v>3073</v>
      </c>
      <c r="F231" s="229" t="s">
        <v>3074</v>
      </c>
      <c r="G231" s="230" t="s">
        <v>385</v>
      </c>
      <c r="H231" s="231">
        <v>2</v>
      </c>
      <c r="I231" s="232"/>
      <c r="J231" s="233">
        <f>ROUND(I231*H231,2)</f>
        <v>0</v>
      </c>
      <c r="K231" s="229" t="s">
        <v>1</v>
      </c>
      <c r="L231" s="45"/>
      <c r="M231" s="234" t="s">
        <v>1</v>
      </c>
      <c r="N231" s="235" t="s">
        <v>43</v>
      </c>
      <c r="O231" s="92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284</v>
      </c>
      <c r="AT231" s="238" t="s">
        <v>167</v>
      </c>
      <c r="AU231" s="238" t="s">
        <v>85</v>
      </c>
      <c r="AY231" s="18" t="s">
        <v>165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85</v>
      </c>
      <c r="BK231" s="239">
        <f>ROUND(I231*H231,2)</f>
        <v>0</v>
      </c>
      <c r="BL231" s="18" t="s">
        <v>284</v>
      </c>
      <c r="BM231" s="238" t="s">
        <v>1495</v>
      </c>
    </row>
    <row r="232" s="2" customFormat="1" ht="16.5" customHeight="1">
      <c r="A232" s="39"/>
      <c r="B232" s="40"/>
      <c r="C232" s="227" t="s">
        <v>849</v>
      </c>
      <c r="D232" s="227" t="s">
        <v>167</v>
      </c>
      <c r="E232" s="228" t="s">
        <v>3075</v>
      </c>
      <c r="F232" s="229" t="s">
        <v>3076</v>
      </c>
      <c r="G232" s="230" t="s">
        <v>385</v>
      </c>
      <c r="H232" s="231">
        <v>6</v>
      </c>
      <c r="I232" s="232"/>
      <c r="J232" s="233">
        <f>ROUND(I232*H232,2)</f>
        <v>0</v>
      </c>
      <c r="K232" s="229" t="s">
        <v>1</v>
      </c>
      <c r="L232" s="45"/>
      <c r="M232" s="234" t="s">
        <v>1</v>
      </c>
      <c r="N232" s="235" t="s">
        <v>43</v>
      </c>
      <c r="O232" s="92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8" t="s">
        <v>284</v>
      </c>
      <c r="AT232" s="238" t="s">
        <v>167</v>
      </c>
      <c r="AU232" s="238" t="s">
        <v>85</v>
      </c>
      <c r="AY232" s="18" t="s">
        <v>165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8" t="s">
        <v>85</v>
      </c>
      <c r="BK232" s="239">
        <f>ROUND(I232*H232,2)</f>
        <v>0</v>
      </c>
      <c r="BL232" s="18" t="s">
        <v>284</v>
      </c>
      <c r="BM232" s="238" t="s">
        <v>1498</v>
      </c>
    </row>
    <row r="233" s="2" customFormat="1" ht="16.5" customHeight="1">
      <c r="A233" s="39"/>
      <c r="B233" s="40"/>
      <c r="C233" s="227" t="s">
        <v>854</v>
      </c>
      <c r="D233" s="227" t="s">
        <v>167</v>
      </c>
      <c r="E233" s="228" t="s">
        <v>3077</v>
      </c>
      <c r="F233" s="229" t="s">
        <v>3078</v>
      </c>
      <c r="G233" s="230" t="s">
        <v>385</v>
      </c>
      <c r="H233" s="231">
        <v>2</v>
      </c>
      <c r="I233" s="232"/>
      <c r="J233" s="233">
        <f>ROUND(I233*H233,2)</f>
        <v>0</v>
      </c>
      <c r="K233" s="229" t="s">
        <v>1</v>
      </c>
      <c r="L233" s="45"/>
      <c r="M233" s="234" t="s">
        <v>1</v>
      </c>
      <c r="N233" s="235" t="s">
        <v>43</v>
      </c>
      <c r="O233" s="92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8" t="s">
        <v>284</v>
      </c>
      <c r="AT233" s="238" t="s">
        <v>167</v>
      </c>
      <c r="AU233" s="238" t="s">
        <v>85</v>
      </c>
      <c r="AY233" s="18" t="s">
        <v>165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8" t="s">
        <v>85</v>
      </c>
      <c r="BK233" s="239">
        <f>ROUND(I233*H233,2)</f>
        <v>0</v>
      </c>
      <c r="BL233" s="18" t="s">
        <v>284</v>
      </c>
      <c r="BM233" s="238" t="s">
        <v>1501</v>
      </c>
    </row>
    <row r="234" s="2" customFormat="1" ht="16.5" customHeight="1">
      <c r="A234" s="39"/>
      <c r="B234" s="40"/>
      <c r="C234" s="227" t="s">
        <v>858</v>
      </c>
      <c r="D234" s="227" t="s">
        <v>167</v>
      </c>
      <c r="E234" s="228" t="s">
        <v>3079</v>
      </c>
      <c r="F234" s="229" t="s">
        <v>3080</v>
      </c>
      <c r="G234" s="230" t="s">
        <v>385</v>
      </c>
      <c r="H234" s="231">
        <v>12</v>
      </c>
      <c r="I234" s="232"/>
      <c r="J234" s="233">
        <f>ROUND(I234*H234,2)</f>
        <v>0</v>
      </c>
      <c r="K234" s="229" t="s">
        <v>1</v>
      </c>
      <c r="L234" s="45"/>
      <c r="M234" s="234" t="s">
        <v>1</v>
      </c>
      <c r="N234" s="235" t="s">
        <v>43</v>
      </c>
      <c r="O234" s="92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284</v>
      </c>
      <c r="AT234" s="238" t="s">
        <v>167</v>
      </c>
      <c r="AU234" s="238" t="s">
        <v>85</v>
      </c>
      <c r="AY234" s="18" t="s">
        <v>165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85</v>
      </c>
      <c r="BK234" s="239">
        <f>ROUND(I234*H234,2)</f>
        <v>0</v>
      </c>
      <c r="BL234" s="18" t="s">
        <v>284</v>
      </c>
      <c r="BM234" s="238" t="s">
        <v>1504</v>
      </c>
    </row>
    <row r="235" s="2" customFormat="1" ht="16.5" customHeight="1">
      <c r="A235" s="39"/>
      <c r="B235" s="40"/>
      <c r="C235" s="227" t="s">
        <v>863</v>
      </c>
      <c r="D235" s="227" t="s">
        <v>167</v>
      </c>
      <c r="E235" s="228" t="s">
        <v>3081</v>
      </c>
      <c r="F235" s="229" t="s">
        <v>3082</v>
      </c>
      <c r="G235" s="230" t="s">
        <v>385</v>
      </c>
      <c r="H235" s="231">
        <v>12</v>
      </c>
      <c r="I235" s="232"/>
      <c r="J235" s="233">
        <f>ROUND(I235*H235,2)</f>
        <v>0</v>
      </c>
      <c r="K235" s="229" t="s">
        <v>1</v>
      </c>
      <c r="L235" s="45"/>
      <c r="M235" s="234" t="s">
        <v>1</v>
      </c>
      <c r="N235" s="235" t="s">
        <v>43</v>
      </c>
      <c r="O235" s="92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284</v>
      </c>
      <c r="AT235" s="238" t="s">
        <v>167</v>
      </c>
      <c r="AU235" s="238" t="s">
        <v>85</v>
      </c>
      <c r="AY235" s="18" t="s">
        <v>165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85</v>
      </c>
      <c r="BK235" s="239">
        <f>ROUND(I235*H235,2)</f>
        <v>0</v>
      </c>
      <c r="BL235" s="18" t="s">
        <v>284</v>
      </c>
      <c r="BM235" s="238" t="s">
        <v>1507</v>
      </c>
    </row>
    <row r="236" s="2" customFormat="1" ht="16.5" customHeight="1">
      <c r="A236" s="39"/>
      <c r="B236" s="40"/>
      <c r="C236" s="227" t="s">
        <v>867</v>
      </c>
      <c r="D236" s="227" t="s">
        <v>167</v>
      </c>
      <c r="E236" s="228" t="s">
        <v>3083</v>
      </c>
      <c r="F236" s="229" t="s">
        <v>3084</v>
      </c>
      <c r="G236" s="230" t="s">
        <v>385</v>
      </c>
      <c r="H236" s="231">
        <v>8</v>
      </c>
      <c r="I236" s="232"/>
      <c r="J236" s="233">
        <f>ROUND(I236*H236,2)</f>
        <v>0</v>
      </c>
      <c r="K236" s="229" t="s">
        <v>1</v>
      </c>
      <c r="L236" s="45"/>
      <c r="M236" s="234" t="s">
        <v>1</v>
      </c>
      <c r="N236" s="235" t="s">
        <v>43</v>
      </c>
      <c r="O236" s="92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284</v>
      </c>
      <c r="AT236" s="238" t="s">
        <v>167</v>
      </c>
      <c r="AU236" s="238" t="s">
        <v>85</v>
      </c>
      <c r="AY236" s="18" t="s">
        <v>165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85</v>
      </c>
      <c r="BK236" s="239">
        <f>ROUND(I236*H236,2)</f>
        <v>0</v>
      </c>
      <c r="BL236" s="18" t="s">
        <v>284</v>
      </c>
      <c r="BM236" s="238" t="s">
        <v>1510</v>
      </c>
    </row>
    <row r="237" s="2" customFormat="1" ht="16.5" customHeight="1">
      <c r="A237" s="39"/>
      <c r="B237" s="40"/>
      <c r="C237" s="227" t="s">
        <v>874</v>
      </c>
      <c r="D237" s="227" t="s">
        <v>167</v>
      </c>
      <c r="E237" s="228" t="s">
        <v>3085</v>
      </c>
      <c r="F237" s="229" t="s">
        <v>3086</v>
      </c>
      <c r="G237" s="230" t="s">
        <v>385</v>
      </c>
      <c r="H237" s="231">
        <v>8</v>
      </c>
      <c r="I237" s="232"/>
      <c r="J237" s="233">
        <f>ROUND(I237*H237,2)</f>
        <v>0</v>
      </c>
      <c r="K237" s="229" t="s">
        <v>1</v>
      </c>
      <c r="L237" s="45"/>
      <c r="M237" s="234" t="s">
        <v>1</v>
      </c>
      <c r="N237" s="235" t="s">
        <v>43</v>
      </c>
      <c r="O237" s="92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8" t="s">
        <v>284</v>
      </c>
      <c r="AT237" s="238" t="s">
        <v>167</v>
      </c>
      <c r="AU237" s="238" t="s">
        <v>85</v>
      </c>
      <c r="AY237" s="18" t="s">
        <v>165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8" t="s">
        <v>85</v>
      </c>
      <c r="BK237" s="239">
        <f>ROUND(I237*H237,2)</f>
        <v>0</v>
      </c>
      <c r="BL237" s="18" t="s">
        <v>284</v>
      </c>
      <c r="BM237" s="238" t="s">
        <v>1513</v>
      </c>
    </row>
    <row r="238" s="2" customFormat="1" ht="16.5" customHeight="1">
      <c r="A238" s="39"/>
      <c r="B238" s="40"/>
      <c r="C238" s="227" t="s">
        <v>876</v>
      </c>
      <c r="D238" s="227" t="s">
        <v>167</v>
      </c>
      <c r="E238" s="228" t="s">
        <v>2905</v>
      </c>
      <c r="F238" s="229" t="s">
        <v>2906</v>
      </c>
      <c r="G238" s="230" t="s">
        <v>385</v>
      </c>
      <c r="H238" s="231">
        <v>4</v>
      </c>
      <c r="I238" s="232"/>
      <c r="J238" s="233">
        <f>ROUND(I238*H238,2)</f>
        <v>0</v>
      </c>
      <c r="K238" s="229" t="s">
        <v>1</v>
      </c>
      <c r="L238" s="45"/>
      <c r="M238" s="234" t="s">
        <v>1</v>
      </c>
      <c r="N238" s="235" t="s">
        <v>43</v>
      </c>
      <c r="O238" s="92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284</v>
      </c>
      <c r="AT238" s="238" t="s">
        <v>167</v>
      </c>
      <c r="AU238" s="238" t="s">
        <v>85</v>
      </c>
      <c r="AY238" s="18" t="s">
        <v>165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85</v>
      </c>
      <c r="BK238" s="239">
        <f>ROUND(I238*H238,2)</f>
        <v>0</v>
      </c>
      <c r="BL238" s="18" t="s">
        <v>284</v>
      </c>
      <c r="BM238" s="238" t="s">
        <v>1516</v>
      </c>
    </row>
    <row r="239" s="2" customFormat="1" ht="16.5" customHeight="1">
      <c r="A239" s="39"/>
      <c r="B239" s="40"/>
      <c r="C239" s="227" t="s">
        <v>884</v>
      </c>
      <c r="D239" s="227" t="s">
        <v>167</v>
      </c>
      <c r="E239" s="228" t="s">
        <v>3087</v>
      </c>
      <c r="F239" s="229" t="s">
        <v>3088</v>
      </c>
      <c r="G239" s="230" t="s">
        <v>385</v>
      </c>
      <c r="H239" s="231">
        <v>4</v>
      </c>
      <c r="I239" s="232"/>
      <c r="J239" s="233">
        <f>ROUND(I239*H239,2)</f>
        <v>0</v>
      </c>
      <c r="K239" s="229" t="s">
        <v>1</v>
      </c>
      <c r="L239" s="45"/>
      <c r="M239" s="234" t="s">
        <v>1</v>
      </c>
      <c r="N239" s="235" t="s">
        <v>43</v>
      </c>
      <c r="O239" s="92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284</v>
      </c>
      <c r="AT239" s="238" t="s">
        <v>167</v>
      </c>
      <c r="AU239" s="238" t="s">
        <v>85</v>
      </c>
      <c r="AY239" s="18" t="s">
        <v>165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85</v>
      </c>
      <c r="BK239" s="239">
        <f>ROUND(I239*H239,2)</f>
        <v>0</v>
      </c>
      <c r="BL239" s="18" t="s">
        <v>284</v>
      </c>
      <c r="BM239" s="238" t="s">
        <v>1519</v>
      </c>
    </row>
    <row r="240" s="2" customFormat="1" ht="37.8" customHeight="1">
      <c r="A240" s="39"/>
      <c r="B240" s="40"/>
      <c r="C240" s="227" t="s">
        <v>890</v>
      </c>
      <c r="D240" s="227" t="s">
        <v>167</v>
      </c>
      <c r="E240" s="228" t="s">
        <v>3089</v>
      </c>
      <c r="F240" s="229" t="s">
        <v>3090</v>
      </c>
      <c r="G240" s="230" t="s">
        <v>385</v>
      </c>
      <c r="H240" s="231">
        <v>4</v>
      </c>
      <c r="I240" s="232"/>
      <c r="J240" s="233">
        <f>ROUND(I240*H240,2)</f>
        <v>0</v>
      </c>
      <c r="K240" s="229" t="s">
        <v>1</v>
      </c>
      <c r="L240" s="45"/>
      <c r="M240" s="234" t="s">
        <v>1</v>
      </c>
      <c r="N240" s="235" t="s">
        <v>43</v>
      </c>
      <c r="O240" s="92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284</v>
      </c>
      <c r="AT240" s="238" t="s">
        <v>167</v>
      </c>
      <c r="AU240" s="238" t="s">
        <v>85</v>
      </c>
      <c r="AY240" s="18" t="s">
        <v>165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85</v>
      </c>
      <c r="BK240" s="239">
        <f>ROUND(I240*H240,2)</f>
        <v>0</v>
      </c>
      <c r="BL240" s="18" t="s">
        <v>284</v>
      </c>
      <c r="BM240" s="238" t="s">
        <v>1522</v>
      </c>
    </row>
    <row r="241" s="2" customFormat="1" ht="24.15" customHeight="1">
      <c r="A241" s="39"/>
      <c r="B241" s="40"/>
      <c r="C241" s="227" t="s">
        <v>894</v>
      </c>
      <c r="D241" s="227" t="s">
        <v>167</v>
      </c>
      <c r="E241" s="228" t="s">
        <v>1441</v>
      </c>
      <c r="F241" s="229" t="s">
        <v>1442</v>
      </c>
      <c r="G241" s="230" t="s">
        <v>302</v>
      </c>
      <c r="H241" s="231">
        <v>24</v>
      </c>
      <c r="I241" s="232"/>
      <c r="J241" s="233">
        <f>ROUND(I241*H241,2)</f>
        <v>0</v>
      </c>
      <c r="K241" s="229" t="s">
        <v>1</v>
      </c>
      <c r="L241" s="45"/>
      <c r="M241" s="234" t="s">
        <v>1</v>
      </c>
      <c r="N241" s="235" t="s">
        <v>43</v>
      </c>
      <c r="O241" s="92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284</v>
      </c>
      <c r="AT241" s="238" t="s">
        <v>167</v>
      </c>
      <c r="AU241" s="238" t="s">
        <v>85</v>
      </c>
      <c r="AY241" s="18" t="s">
        <v>165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85</v>
      </c>
      <c r="BK241" s="239">
        <f>ROUND(I241*H241,2)</f>
        <v>0</v>
      </c>
      <c r="BL241" s="18" t="s">
        <v>284</v>
      </c>
      <c r="BM241" s="238" t="s">
        <v>1525</v>
      </c>
    </row>
    <row r="242" s="2" customFormat="1" ht="24.15" customHeight="1">
      <c r="A242" s="39"/>
      <c r="B242" s="40"/>
      <c r="C242" s="227" t="s">
        <v>899</v>
      </c>
      <c r="D242" s="227" t="s">
        <v>167</v>
      </c>
      <c r="E242" s="228" t="s">
        <v>1445</v>
      </c>
      <c r="F242" s="229" t="s">
        <v>1446</v>
      </c>
      <c r="G242" s="230" t="s">
        <v>302</v>
      </c>
      <c r="H242" s="231">
        <v>9.5</v>
      </c>
      <c r="I242" s="232"/>
      <c r="J242" s="233">
        <f>ROUND(I242*H242,2)</f>
        <v>0</v>
      </c>
      <c r="K242" s="229" t="s">
        <v>1</v>
      </c>
      <c r="L242" s="45"/>
      <c r="M242" s="234" t="s">
        <v>1</v>
      </c>
      <c r="N242" s="235" t="s">
        <v>43</v>
      </c>
      <c r="O242" s="92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284</v>
      </c>
      <c r="AT242" s="238" t="s">
        <v>167</v>
      </c>
      <c r="AU242" s="238" t="s">
        <v>85</v>
      </c>
      <c r="AY242" s="18" t="s">
        <v>165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85</v>
      </c>
      <c r="BK242" s="239">
        <f>ROUND(I242*H242,2)</f>
        <v>0</v>
      </c>
      <c r="BL242" s="18" t="s">
        <v>284</v>
      </c>
      <c r="BM242" s="238" t="s">
        <v>1528</v>
      </c>
    </row>
    <row r="243" s="2" customFormat="1" ht="24.15" customHeight="1">
      <c r="A243" s="39"/>
      <c r="B243" s="40"/>
      <c r="C243" s="227" t="s">
        <v>904</v>
      </c>
      <c r="D243" s="227" t="s">
        <v>167</v>
      </c>
      <c r="E243" s="228" t="s">
        <v>1447</v>
      </c>
      <c r="F243" s="229" t="s">
        <v>1448</v>
      </c>
      <c r="G243" s="230" t="s">
        <v>302</v>
      </c>
      <c r="H243" s="231">
        <v>16.5</v>
      </c>
      <c r="I243" s="232"/>
      <c r="J243" s="233">
        <f>ROUND(I243*H243,2)</f>
        <v>0</v>
      </c>
      <c r="K243" s="229" t="s">
        <v>1</v>
      </c>
      <c r="L243" s="45"/>
      <c r="M243" s="234" t="s">
        <v>1</v>
      </c>
      <c r="N243" s="235" t="s">
        <v>43</v>
      </c>
      <c r="O243" s="92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8" t="s">
        <v>284</v>
      </c>
      <c r="AT243" s="238" t="s">
        <v>167</v>
      </c>
      <c r="AU243" s="238" t="s">
        <v>85</v>
      </c>
      <c r="AY243" s="18" t="s">
        <v>165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8" t="s">
        <v>85</v>
      </c>
      <c r="BK243" s="239">
        <f>ROUND(I243*H243,2)</f>
        <v>0</v>
      </c>
      <c r="BL243" s="18" t="s">
        <v>284</v>
      </c>
      <c r="BM243" s="238" t="s">
        <v>1531</v>
      </c>
    </row>
    <row r="244" s="2" customFormat="1" ht="24.15" customHeight="1">
      <c r="A244" s="39"/>
      <c r="B244" s="40"/>
      <c r="C244" s="227" t="s">
        <v>908</v>
      </c>
      <c r="D244" s="227" t="s">
        <v>167</v>
      </c>
      <c r="E244" s="228" t="s">
        <v>3091</v>
      </c>
      <c r="F244" s="229" t="s">
        <v>3092</v>
      </c>
      <c r="G244" s="230" t="s">
        <v>302</v>
      </c>
      <c r="H244" s="231">
        <v>21</v>
      </c>
      <c r="I244" s="232"/>
      <c r="J244" s="233">
        <f>ROUND(I244*H244,2)</f>
        <v>0</v>
      </c>
      <c r="K244" s="229" t="s">
        <v>1</v>
      </c>
      <c r="L244" s="45"/>
      <c r="M244" s="234" t="s">
        <v>1</v>
      </c>
      <c r="N244" s="235" t="s">
        <v>43</v>
      </c>
      <c r="O244" s="92"/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8" t="s">
        <v>284</v>
      </c>
      <c r="AT244" s="238" t="s">
        <v>167</v>
      </c>
      <c r="AU244" s="238" t="s">
        <v>85</v>
      </c>
      <c r="AY244" s="18" t="s">
        <v>165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8" t="s">
        <v>85</v>
      </c>
      <c r="BK244" s="239">
        <f>ROUND(I244*H244,2)</f>
        <v>0</v>
      </c>
      <c r="BL244" s="18" t="s">
        <v>284</v>
      </c>
      <c r="BM244" s="238" t="s">
        <v>1534</v>
      </c>
    </row>
    <row r="245" s="2" customFormat="1" ht="37.8" customHeight="1">
      <c r="A245" s="39"/>
      <c r="B245" s="40"/>
      <c r="C245" s="227" t="s">
        <v>912</v>
      </c>
      <c r="D245" s="227" t="s">
        <v>167</v>
      </c>
      <c r="E245" s="228" t="s">
        <v>3093</v>
      </c>
      <c r="F245" s="229" t="s">
        <v>3094</v>
      </c>
      <c r="G245" s="230" t="s">
        <v>385</v>
      </c>
      <c r="H245" s="231">
        <v>11</v>
      </c>
      <c r="I245" s="232"/>
      <c r="J245" s="233">
        <f>ROUND(I245*H245,2)</f>
        <v>0</v>
      </c>
      <c r="K245" s="229" t="s">
        <v>1</v>
      </c>
      <c r="L245" s="45"/>
      <c r="M245" s="234" t="s">
        <v>1</v>
      </c>
      <c r="N245" s="235" t="s">
        <v>43</v>
      </c>
      <c r="O245" s="92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284</v>
      </c>
      <c r="AT245" s="238" t="s">
        <v>167</v>
      </c>
      <c r="AU245" s="238" t="s">
        <v>85</v>
      </c>
      <c r="AY245" s="18" t="s">
        <v>165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85</v>
      </c>
      <c r="BK245" s="239">
        <f>ROUND(I245*H245,2)</f>
        <v>0</v>
      </c>
      <c r="BL245" s="18" t="s">
        <v>284</v>
      </c>
      <c r="BM245" s="238" t="s">
        <v>1537</v>
      </c>
    </row>
    <row r="246" s="2" customFormat="1" ht="37.8" customHeight="1">
      <c r="A246" s="39"/>
      <c r="B246" s="40"/>
      <c r="C246" s="227" t="s">
        <v>918</v>
      </c>
      <c r="D246" s="227" t="s">
        <v>167</v>
      </c>
      <c r="E246" s="228" t="s">
        <v>3095</v>
      </c>
      <c r="F246" s="229" t="s">
        <v>3096</v>
      </c>
      <c r="G246" s="230" t="s">
        <v>385</v>
      </c>
      <c r="H246" s="231">
        <v>2</v>
      </c>
      <c r="I246" s="232"/>
      <c r="J246" s="233">
        <f>ROUND(I246*H246,2)</f>
        <v>0</v>
      </c>
      <c r="K246" s="229" t="s">
        <v>1</v>
      </c>
      <c r="L246" s="45"/>
      <c r="M246" s="234" t="s">
        <v>1</v>
      </c>
      <c r="N246" s="235" t="s">
        <v>43</v>
      </c>
      <c r="O246" s="92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284</v>
      </c>
      <c r="AT246" s="238" t="s">
        <v>167</v>
      </c>
      <c r="AU246" s="238" t="s">
        <v>85</v>
      </c>
      <c r="AY246" s="18" t="s">
        <v>165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85</v>
      </c>
      <c r="BK246" s="239">
        <f>ROUND(I246*H246,2)</f>
        <v>0</v>
      </c>
      <c r="BL246" s="18" t="s">
        <v>284</v>
      </c>
      <c r="BM246" s="238" t="s">
        <v>1542</v>
      </c>
    </row>
    <row r="247" s="2" customFormat="1" ht="37.8" customHeight="1">
      <c r="A247" s="39"/>
      <c r="B247" s="40"/>
      <c r="C247" s="227" t="s">
        <v>924</v>
      </c>
      <c r="D247" s="227" t="s">
        <v>167</v>
      </c>
      <c r="E247" s="228" t="s">
        <v>3097</v>
      </c>
      <c r="F247" s="229" t="s">
        <v>3098</v>
      </c>
      <c r="G247" s="230" t="s">
        <v>385</v>
      </c>
      <c r="H247" s="231">
        <v>4</v>
      </c>
      <c r="I247" s="232"/>
      <c r="J247" s="233">
        <f>ROUND(I247*H247,2)</f>
        <v>0</v>
      </c>
      <c r="K247" s="229" t="s">
        <v>1</v>
      </c>
      <c r="L247" s="45"/>
      <c r="M247" s="234" t="s">
        <v>1</v>
      </c>
      <c r="N247" s="235" t="s">
        <v>43</v>
      </c>
      <c r="O247" s="92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284</v>
      </c>
      <c r="AT247" s="238" t="s">
        <v>167</v>
      </c>
      <c r="AU247" s="238" t="s">
        <v>85</v>
      </c>
      <c r="AY247" s="18" t="s">
        <v>165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85</v>
      </c>
      <c r="BK247" s="239">
        <f>ROUND(I247*H247,2)</f>
        <v>0</v>
      </c>
      <c r="BL247" s="18" t="s">
        <v>284</v>
      </c>
      <c r="BM247" s="238" t="s">
        <v>1545</v>
      </c>
    </row>
    <row r="248" s="2" customFormat="1" ht="24.15" customHeight="1">
      <c r="A248" s="39"/>
      <c r="B248" s="40"/>
      <c r="C248" s="227" t="s">
        <v>929</v>
      </c>
      <c r="D248" s="227" t="s">
        <v>167</v>
      </c>
      <c r="E248" s="228" t="s">
        <v>3099</v>
      </c>
      <c r="F248" s="229" t="s">
        <v>3100</v>
      </c>
      <c r="G248" s="230" t="s">
        <v>385</v>
      </c>
      <c r="H248" s="231">
        <v>2</v>
      </c>
      <c r="I248" s="232"/>
      <c r="J248" s="233">
        <f>ROUND(I248*H248,2)</f>
        <v>0</v>
      </c>
      <c r="K248" s="229" t="s">
        <v>1</v>
      </c>
      <c r="L248" s="45"/>
      <c r="M248" s="234" t="s">
        <v>1</v>
      </c>
      <c r="N248" s="235" t="s">
        <v>43</v>
      </c>
      <c r="O248" s="92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284</v>
      </c>
      <c r="AT248" s="238" t="s">
        <v>167</v>
      </c>
      <c r="AU248" s="238" t="s">
        <v>85</v>
      </c>
      <c r="AY248" s="18" t="s">
        <v>165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85</v>
      </c>
      <c r="BK248" s="239">
        <f>ROUND(I248*H248,2)</f>
        <v>0</v>
      </c>
      <c r="BL248" s="18" t="s">
        <v>284</v>
      </c>
      <c r="BM248" s="238" t="s">
        <v>1548</v>
      </c>
    </row>
    <row r="249" s="2" customFormat="1" ht="16.5" customHeight="1">
      <c r="A249" s="39"/>
      <c r="B249" s="40"/>
      <c r="C249" s="227" t="s">
        <v>934</v>
      </c>
      <c r="D249" s="227" t="s">
        <v>167</v>
      </c>
      <c r="E249" s="228" t="s">
        <v>3101</v>
      </c>
      <c r="F249" s="229" t="s">
        <v>3102</v>
      </c>
      <c r="G249" s="230" t="s">
        <v>385</v>
      </c>
      <c r="H249" s="231">
        <v>12</v>
      </c>
      <c r="I249" s="232"/>
      <c r="J249" s="233">
        <f>ROUND(I249*H249,2)</f>
        <v>0</v>
      </c>
      <c r="K249" s="229" t="s">
        <v>1</v>
      </c>
      <c r="L249" s="45"/>
      <c r="M249" s="234" t="s">
        <v>1</v>
      </c>
      <c r="N249" s="235" t="s">
        <v>43</v>
      </c>
      <c r="O249" s="92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8" t="s">
        <v>284</v>
      </c>
      <c r="AT249" s="238" t="s">
        <v>167</v>
      </c>
      <c r="AU249" s="238" t="s">
        <v>85</v>
      </c>
      <c r="AY249" s="18" t="s">
        <v>165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8" t="s">
        <v>85</v>
      </c>
      <c r="BK249" s="239">
        <f>ROUND(I249*H249,2)</f>
        <v>0</v>
      </c>
      <c r="BL249" s="18" t="s">
        <v>284</v>
      </c>
      <c r="BM249" s="238" t="s">
        <v>1551</v>
      </c>
    </row>
    <row r="250" s="2" customFormat="1" ht="16.5" customHeight="1">
      <c r="A250" s="39"/>
      <c r="B250" s="40"/>
      <c r="C250" s="227" t="s">
        <v>939</v>
      </c>
      <c r="D250" s="227" t="s">
        <v>167</v>
      </c>
      <c r="E250" s="228" t="s">
        <v>3103</v>
      </c>
      <c r="F250" s="229" t="s">
        <v>3104</v>
      </c>
      <c r="G250" s="230" t="s">
        <v>385</v>
      </c>
      <c r="H250" s="231">
        <v>8</v>
      </c>
      <c r="I250" s="232"/>
      <c r="J250" s="233">
        <f>ROUND(I250*H250,2)</f>
        <v>0</v>
      </c>
      <c r="K250" s="229" t="s">
        <v>1</v>
      </c>
      <c r="L250" s="45"/>
      <c r="M250" s="234" t="s">
        <v>1</v>
      </c>
      <c r="N250" s="235" t="s">
        <v>43</v>
      </c>
      <c r="O250" s="92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8" t="s">
        <v>284</v>
      </c>
      <c r="AT250" s="238" t="s">
        <v>167</v>
      </c>
      <c r="AU250" s="238" t="s">
        <v>85</v>
      </c>
      <c r="AY250" s="18" t="s">
        <v>165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8" t="s">
        <v>85</v>
      </c>
      <c r="BK250" s="239">
        <f>ROUND(I250*H250,2)</f>
        <v>0</v>
      </c>
      <c r="BL250" s="18" t="s">
        <v>284</v>
      </c>
      <c r="BM250" s="238" t="s">
        <v>1554</v>
      </c>
    </row>
    <row r="251" s="2" customFormat="1" ht="16.5" customHeight="1">
      <c r="A251" s="39"/>
      <c r="B251" s="40"/>
      <c r="C251" s="227" t="s">
        <v>946</v>
      </c>
      <c r="D251" s="227" t="s">
        <v>167</v>
      </c>
      <c r="E251" s="228" t="s">
        <v>2909</v>
      </c>
      <c r="F251" s="229" t="s">
        <v>2910</v>
      </c>
      <c r="G251" s="230" t="s">
        <v>385</v>
      </c>
      <c r="H251" s="231">
        <v>4</v>
      </c>
      <c r="I251" s="232"/>
      <c r="J251" s="233">
        <f>ROUND(I251*H251,2)</f>
        <v>0</v>
      </c>
      <c r="K251" s="229" t="s">
        <v>1</v>
      </c>
      <c r="L251" s="45"/>
      <c r="M251" s="234" t="s">
        <v>1</v>
      </c>
      <c r="N251" s="235" t="s">
        <v>43</v>
      </c>
      <c r="O251" s="92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8" t="s">
        <v>284</v>
      </c>
      <c r="AT251" s="238" t="s">
        <v>167</v>
      </c>
      <c r="AU251" s="238" t="s">
        <v>85</v>
      </c>
      <c r="AY251" s="18" t="s">
        <v>165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8" t="s">
        <v>85</v>
      </c>
      <c r="BK251" s="239">
        <f>ROUND(I251*H251,2)</f>
        <v>0</v>
      </c>
      <c r="BL251" s="18" t="s">
        <v>284</v>
      </c>
      <c r="BM251" s="238" t="s">
        <v>1557</v>
      </c>
    </row>
    <row r="252" s="2" customFormat="1" ht="16.5" customHeight="1">
      <c r="A252" s="39"/>
      <c r="B252" s="40"/>
      <c r="C252" s="227" t="s">
        <v>951</v>
      </c>
      <c r="D252" s="227" t="s">
        <v>167</v>
      </c>
      <c r="E252" s="228" t="s">
        <v>3105</v>
      </c>
      <c r="F252" s="229" t="s">
        <v>3106</v>
      </c>
      <c r="G252" s="230" t="s">
        <v>385</v>
      </c>
      <c r="H252" s="231">
        <v>4</v>
      </c>
      <c r="I252" s="232"/>
      <c r="J252" s="233">
        <f>ROUND(I252*H252,2)</f>
        <v>0</v>
      </c>
      <c r="K252" s="229" t="s">
        <v>1</v>
      </c>
      <c r="L252" s="45"/>
      <c r="M252" s="234" t="s">
        <v>1</v>
      </c>
      <c r="N252" s="235" t="s">
        <v>43</v>
      </c>
      <c r="O252" s="92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284</v>
      </c>
      <c r="AT252" s="238" t="s">
        <v>167</v>
      </c>
      <c r="AU252" s="238" t="s">
        <v>85</v>
      </c>
      <c r="AY252" s="18" t="s">
        <v>165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85</v>
      </c>
      <c r="BK252" s="239">
        <f>ROUND(I252*H252,2)</f>
        <v>0</v>
      </c>
      <c r="BL252" s="18" t="s">
        <v>284</v>
      </c>
      <c r="BM252" s="238" t="s">
        <v>1560</v>
      </c>
    </row>
    <row r="253" s="2" customFormat="1" ht="24.15" customHeight="1">
      <c r="A253" s="39"/>
      <c r="B253" s="40"/>
      <c r="C253" s="227" t="s">
        <v>957</v>
      </c>
      <c r="D253" s="227" t="s">
        <v>167</v>
      </c>
      <c r="E253" s="228" t="s">
        <v>2911</v>
      </c>
      <c r="F253" s="229" t="s">
        <v>2912</v>
      </c>
      <c r="G253" s="230" t="s">
        <v>702</v>
      </c>
      <c r="H253" s="231">
        <v>0.83299999999999996</v>
      </c>
      <c r="I253" s="232"/>
      <c r="J253" s="233">
        <f>ROUND(I253*H253,2)</f>
        <v>0</v>
      </c>
      <c r="K253" s="229" t="s">
        <v>1</v>
      </c>
      <c r="L253" s="45"/>
      <c r="M253" s="234" t="s">
        <v>1</v>
      </c>
      <c r="N253" s="235" t="s">
        <v>43</v>
      </c>
      <c r="O253" s="92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8" t="s">
        <v>284</v>
      </c>
      <c r="AT253" s="238" t="s">
        <v>167</v>
      </c>
      <c r="AU253" s="238" t="s">
        <v>85</v>
      </c>
      <c r="AY253" s="18" t="s">
        <v>165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8" t="s">
        <v>85</v>
      </c>
      <c r="BK253" s="239">
        <f>ROUND(I253*H253,2)</f>
        <v>0</v>
      </c>
      <c r="BL253" s="18" t="s">
        <v>284</v>
      </c>
      <c r="BM253" s="238" t="s">
        <v>1563</v>
      </c>
    </row>
    <row r="254" s="12" customFormat="1" ht="25.92" customHeight="1">
      <c r="A254" s="12"/>
      <c r="B254" s="211"/>
      <c r="C254" s="212"/>
      <c r="D254" s="213" t="s">
        <v>77</v>
      </c>
      <c r="E254" s="214" t="s">
        <v>1476</v>
      </c>
      <c r="F254" s="214" t="s">
        <v>1477</v>
      </c>
      <c r="G254" s="212"/>
      <c r="H254" s="212"/>
      <c r="I254" s="215"/>
      <c r="J254" s="216">
        <f>BK254</f>
        <v>0</v>
      </c>
      <c r="K254" s="212"/>
      <c r="L254" s="217"/>
      <c r="M254" s="218"/>
      <c r="N254" s="219"/>
      <c r="O254" s="219"/>
      <c r="P254" s="220">
        <f>SUM(P255:P295)</f>
        <v>0</v>
      </c>
      <c r="Q254" s="219"/>
      <c r="R254" s="220">
        <f>SUM(R255:R295)</f>
        <v>0</v>
      </c>
      <c r="S254" s="219"/>
      <c r="T254" s="221">
        <f>SUM(T255:T295)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22" t="s">
        <v>87</v>
      </c>
      <c r="AT254" s="223" t="s">
        <v>77</v>
      </c>
      <c r="AU254" s="223" t="s">
        <v>78</v>
      </c>
      <c r="AY254" s="222" t="s">
        <v>165</v>
      </c>
      <c r="BK254" s="224">
        <f>SUM(BK255:BK295)</f>
        <v>0</v>
      </c>
    </row>
    <row r="255" s="2" customFormat="1" ht="24.15" customHeight="1">
      <c r="A255" s="39"/>
      <c r="B255" s="40"/>
      <c r="C255" s="227" t="s">
        <v>964</v>
      </c>
      <c r="D255" s="227" t="s">
        <v>167</v>
      </c>
      <c r="E255" s="228" t="s">
        <v>3107</v>
      </c>
      <c r="F255" s="229" t="s">
        <v>3108</v>
      </c>
      <c r="G255" s="230" t="s">
        <v>2915</v>
      </c>
      <c r="H255" s="231">
        <v>10</v>
      </c>
      <c r="I255" s="232"/>
      <c r="J255" s="233">
        <f>ROUND(I255*H255,2)</f>
        <v>0</v>
      </c>
      <c r="K255" s="229" t="s">
        <v>1</v>
      </c>
      <c r="L255" s="45"/>
      <c r="M255" s="234" t="s">
        <v>1</v>
      </c>
      <c r="N255" s="235" t="s">
        <v>43</v>
      </c>
      <c r="O255" s="92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8" t="s">
        <v>284</v>
      </c>
      <c r="AT255" s="238" t="s">
        <v>167</v>
      </c>
      <c r="AU255" s="238" t="s">
        <v>85</v>
      </c>
      <c r="AY255" s="18" t="s">
        <v>165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8" t="s">
        <v>85</v>
      </c>
      <c r="BK255" s="239">
        <f>ROUND(I255*H255,2)</f>
        <v>0</v>
      </c>
      <c r="BL255" s="18" t="s">
        <v>284</v>
      </c>
      <c r="BM255" s="238" t="s">
        <v>1566</v>
      </c>
    </row>
    <row r="256" s="2" customFormat="1" ht="24.15" customHeight="1">
      <c r="A256" s="39"/>
      <c r="B256" s="40"/>
      <c r="C256" s="227" t="s">
        <v>990</v>
      </c>
      <c r="D256" s="227" t="s">
        <v>167</v>
      </c>
      <c r="E256" s="228" t="s">
        <v>3109</v>
      </c>
      <c r="F256" s="229" t="s">
        <v>3110</v>
      </c>
      <c r="G256" s="230" t="s">
        <v>2915</v>
      </c>
      <c r="H256" s="231">
        <v>10</v>
      </c>
      <c r="I256" s="232"/>
      <c r="J256" s="233">
        <f>ROUND(I256*H256,2)</f>
        <v>0</v>
      </c>
      <c r="K256" s="229" t="s">
        <v>1</v>
      </c>
      <c r="L256" s="45"/>
      <c r="M256" s="234" t="s">
        <v>1</v>
      </c>
      <c r="N256" s="235" t="s">
        <v>43</v>
      </c>
      <c r="O256" s="92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284</v>
      </c>
      <c r="AT256" s="238" t="s">
        <v>167</v>
      </c>
      <c r="AU256" s="238" t="s">
        <v>85</v>
      </c>
      <c r="AY256" s="18" t="s">
        <v>165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85</v>
      </c>
      <c r="BK256" s="239">
        <f>ROUND(I256*H256,2)</f>
        <v>0</v>
      </c>
      <c r="BL256" s="18" t="s">
        <v>284</v>
      </c>
      <c r="BM256" s="238" t="s">
        <v>1569</v>
      </c>
    </row>
    <row r="257" s="2" customFormat="1" ht="24.15" customHeight="1">
      <c r="A257" s="39"/>
      <c r="B257" s="40"/>
      <c r="C257" s="227" t="s">
        <v>998</v>
      </c>
      <c r="D257" s="227" t="s">
        <v>167</v>
      </c>
      <c r="E257" s="228" t="s">
        <v>2913</v>
      </c>
      <c r="F257" s="229" t="s">
        <v>2914</v>
      </c>
      <c r="G257" s="230" t="s">
        <v>2915</v>
      </c>
      <c r="H257" s="231">
        <v>4</v>
      </c>
      <c r="I257" s="232"/>
      <c r="J257" s="233">
        <f>ROUND(I257*H257,2)</f>
        <v>0</v>
      </c>
      <c r="K257" s="229" t="s">
        <v>1</v>
      </c>
      <c r="L257" s="45"/>
      <c r="M257" s="234" t="s">
        <v>1</v>
      </c>
      <c r="N257" s="235" t="s">
        <v>43</v>
      </c>
      <c r="O257" s="92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8" t="s">
        <v>284</v>
      </c>
      <c r="AT257" s="238" t="s">
        <v>167</v>
      </c>
      <c r="AU257" s="238" t="s">
        <v>85</v>
      </c>
      <c r="AY257" s="18" t="s">
        <v>165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8" t="s">
        <v>85</v>
      </c>
      <c r="BK257" s="239">
        <f>ROUND(I257*H257,2)</f>
        <v>0</v>
      </c>
      <c r="BL257" s="18" t="s">
        <v>284</v>
      </c>
      <c r="BM257" s="238" t="s">
        <v>1572</v>
      </c>
    </row>
    <row r="258" s="2" customFormat="1" ht="24.15" customHeight="1">
      <c r="A258" s="39"/>
      <c r="B258" s="40"/>
      <c r="C258" s="227" t="s">
        <v>1014</v>
      </c>
      <c r="D258" s="227" t="s">
        <v>167</v>
      </c>
      <c r="E258" s="228" t="s">
        <v>3111</v>
      </c>
      <c r="F258" s="229" t="s">
        <v>3112</v>
      </c>
      <c r="G258" s="230" t="s">
        <v>2915</v>
      </c>
      <c r="H258" s="231">
        <v>4</v>
      </c>
      <c r="I258" s="232"/>
      <c r="J258" s="233">
        <f>ROUND(I258*H258,2)</f>
        <v>0</v>
      </c>
      <c r="K258" s="229" t="s">
        <v>1</v>
      </c>
      <c r="L258" s="45"/>
      <c r="M258" s="234" t="s">
        <v>1</v>
      </c>
      <c r="N258" s="235" t="s">
        <v>43</v>
      </c>
      <c r="O258" s="92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8" t="s">
        <v>284</v>
      </c>
      <c r="AT258" s="238" t="s">
        <v>167</v>
      </c>
      <c r="AU258" s="238" t="s">
        <v>85</v>
      </c>
      <c r="AY258" s="18" t="s">
        <v>165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8" t="s">
        <v>85</v>
      </c>
      <c r="BK258" s="239">
        <f>ROUND(I258*H258,2)</f>
        <v>0</v>
      </c>
      <c r="BL258" s="18" t="s">
        <v>284</v>
      </c>
      <c r="BM258" s="238" t="s">
        <v>1575</v>
      </c>
    </row>
    <row r="259" s="2" customFormat="1" ht="24.15" customHeight="1">
      <c r="A259" s="39"/>
      <c r="B259" s="40"/>
      <c r="C259" s="227" t="s">
        <v>1019</v>
      </c>
      <c r="D259" s="227" t="s">
        <v>167</v>
      </c>
      <c r="E259" s="228" t="s">
        <v>3113</v>
      </c>
      <c r="F259" s="229" t="s">
        <v>3114</v>
      </c>
      <c r="G259" s="230" t="s">
        <v>2915</v>
      </c>
      <c r="H259" s="231">
        <v>4</v>
      </c>
      <c r="I259" s="232"/>
      <c r="J259" s="233">
        <f>ROUND(I259*H259,2)</f>
        <v>0</v>
      </c>
      <c r="K259" s="229" t="s">
        <v>1</v>
      </c>
      <c r="L259" s="45"/>
      <c r="M259" s="234" t="s">
        <v>1</v>
      </c>
      <c r="N259" s="235" t="s">
        <v>43</v>
      </c>
      <c r="O259" s="92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284</v>
      </c>
      <c r="AT259" s="238" t="s">
        <v>167</v>
      </c>
      <c r="AU259" s="238" t="s">
        <v>85</v>
      </c>
      <c r="AY259" s="18" t="s">
        <v>165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85</v>
      </c>
      <c r="BK259" s="239">
        <f>ROUND(I259*H259,2)</f>
        <v>0</v>
      </c>
      <c r="BL259" s="18" t="s">
        <v>284</v>
      </c>
      <c r="BM259" s="238" t="s">
        <v>1578</v>
      </c>
    </row>
    <row r="260" s="2" customFormat="1" ht="24.15" customHeight="1">
      <c r="A260" s="39"/>
      <c r="B260" s="40"/>
      <c r="C260" s="227" t="s">
        <v>1036</v>
      </c>
      <c r="D260" s="227" t="s">
        <v>167</v>
      </c>
      <c r="E260" s="228" t="s">
        <v>3115</v>
      </c>
      <c r="F260" s="229" t="s">
        <v>3116</v>
      </c>
      <c r="G260" s="230" t="s">
        <v>2915</v>
      </c>
      <c r="H260" s="231">
        <v>8</v>
      </c>
      <c r="I260" s="232"/>
      <c r="J260" s="233">
        <f>ROUND(I260*H260,2)</f>
        <v>0</v>
      </c>
      <c r="K260" s="229" t="s">
        <v>1</v>
      </c>
      <c r="L260" s="45"/>
      <c r="M260" s="234" t="s">
        <v>1</v>
      </c>
      <c r="N260" s="235" t="s">
        <v>43</v>
      </c>
      <c r="O260" s="92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8" t="s">
        <v>284</v>
      </c>
      <c r="AT260" s="238" t="s">
        <v>167</v>
      </c>
      <c r="AU260" s="238" t="s">
        <v>85</v>
      </c>
      <c r="AY260" s="18" t="s">
        <v>165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8" t="s">
        <v>85</v>
      </c>
      <c r="BK260" s="239">
        <f>ROUND(I260*H260,2)</f>
        <v>0</v>
      </c>
      <c r="BL260" s="18" t="s">
        <v>284</v>
      </c>
      <c r="BM260" s="238" t="s">
        <v>1581</v>
      </c>
    </row>
    <row r="261" s="2" customFormat="1" ht="24.15" customHeight="1">
      <c r="A261" s="39"/>
      <c r="B261" s="40"/>
      <c r="C261" s="227" t="s">
        <v>1041</v>
      </c>
      <c r="D261" s="227" t="s">
        <v>167</v>
      </c>
      <c r="E261" s="228" t="s">
        <v>3117</v>
      </c>
      <c r="F261" s="229" t="s">
        <v>3118</v>
      </c>
      <c r="G261" s="230" t="s">
        <v>2915</v>
      </c>
      <c r="H261" s="231">
        <v>8</v>
      </c>
      <c r="I261" s="232"/>
      <c r="J261" s="233">
        <f>ROUND(I261*H261,2)</f>
        <v>0</v>
      </c>
      <c r="K261" s="229" t="s">
        <v>1</v>
      </c>
      <c r="L261" s="45"/>
      <c r="M261" s="234" t="s">
        <v>1</v>
      </c>
      <c r="N261" s="235" t="s">
        <v>43</v>
      </c>
      <c r="O261" s="92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8" t="s">
        <v>284</v>
      </c>
      <c r="AT261" s="238" t="s">
        <v>167</v>
      </c>
      <c r="AU261" s="238" t="s">
        <v>85</v>
      </c>
      <c r="AY261" s="18" t="s">
        <v>165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8" t="s">
        <v>85</v>
      </c>
      <c r="BK261" s="239">
        <f>ROUND(I261*H261,2)</f>
        <v>0</v>
      </c>
      <c r="BL261" s="18" t="s">
        <v>284</v>
      </c>
      <c r="BM261" s="238" t="s">
        <v>1584</v>
      </c>
    </row>
    <row r="262" s="2" customFormat="1" ht="24.15" customHeight="1">
      <c r="A262" s="39"/>
      <c r="B262" s="40"/>
      <c r="C262" s="227" t="s">
        <v>1051</v>
      </c>
      <c r="D262" s="227" t="s">
        <v>167</v>
      </c>
      <c r="E262" s="228" t="s">
        <v>2916</v>
      </c>
      <c r="F262" s="229" t="s">
        <v>2917</v>
      </c>
      <c r="G262" s="230" t="s">
        <v>2915</v>
      </c>
      <c r="H262" s="231">
        <v>3</v>
      </c>
      <c r="I262" s="232"/>
      <c r="J262" s="233">
        <f>ROUND(I262*H262,2)</f>
        <v>0</v>
      </c>
      <c r="K262" s="229" t="s">
        <v>1</v>
      </c>
      <c r="L262" s="45"/>
      <c r="M262" s="234" t="s">
        <v>1</v>
      </c>
      <c r="N262" s="235" t="s">
        <v>43</v>
      </c>
      <c r="O262" s="92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8" t="s">
        <v>284</v>
      </c>
      <c r="AT262" s="238" t="s">
        <v>167</v>
      </c>
      <c r="AU262" s="238" t="s">
        <v>85</v>
      </c>
      <c r="AY262" s="18" t="s">
        <v>165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8" t="s">
        <v>85</v>
      </c>
      <c r="BK262" s="239">
        <f>ROUND(I262*H262,2)</f>
        <v>0</v>
      </c>
      <c r="BL262" s="18" t="s">
        <v>284</v>
      </c>
      <c r="BM262" s="238" t="s">
        <v>1587</v>
      </c>
    </row>
    <row r="263" s="2" customFormat="1" ht="24.15" customHeight="1">
      <c r="A263" s="39"/>
      <c r="B263" s="40"/>
      <c r="C263" s="227" t="s">
        <v>1061</v>
      </c>
      <c r="D263" s="227" t="s">
        <v>167</v>
      </c>
      <c r="E263" s="228" t="s">
        <v>3119</v>
      </c>
      <c r="F263" s="229" t="s">
        <v>3120</v>
      </c>
      <c r="G263" s="230" t="s">
        <v>2915</v>
      </c>
      <c r="H263" s="231">
        <v>3</v>
      </c>
      <c r="I263" s="232"/>
      <c r="J263" s="233">
        <f>ROUND(I263*H263,2)</f>
        <v>0</v>
      </c>
      <c r="K263" s="229" t="s">
        <v>1</v>
      </c>
      <c r="L263" s="45"/>
      <c r="M263" s="234" t="s">
        <v>1</v>
      </c>
      <c r="N263" s="235" t="s">
        <v>43</v>
      </c>
      <c r="O263" s="92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8" t="s">
        <v>284</v>
      </c>
      <c r="AT263" s="238" t="s">
        <v>167</v>
      </c>
      <c r="AU263" s="238" t="s">
        <v>85</v>
      </c>
      <c r="AY263" s="18" t="s">
        <v>165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8" t="s">
        <v>85</v>
      </c>
      <c r="BK263" s="239">
        <f>ROUND(I263*H263,2)</f>
        <v>0</v>
      </c>
      <c r="BL263" s="18" t="s">
        <v>284</v>
      </c>
      <c r="BM263" s="238" t="s">
        <v>1590</v>
      </c>
    </row>
    <row r="264" s="2" customFormat="1" ht="24.15" customHeight="1">
      <c r="A264" s="39"/>
      <c r="B264" s="40"/>
      <c r="C264" s="227" t="s">
        <v>1066</v>
      </c>
      <c r="D264" s="227" t="s">
        <v>167</v>
      </c>
      <c r="E264" s="228" t="s">
        <v>3121</v>
      </c>
      <c r="F264" s="229" t="s">
        <v>3122</v>
      </c>
      <c r="G264" s="230" t="s">
        <v>2915</v>
      </c>
      <c r="H264" s="231">
        <v>12</v>
      </c>
      <c r="I264" s="232"/>
      <c r="J264" s="233">
        <f>ROUND(I264*H264,2)</f>
        <v>0</v>
      </c>
      <c r="K264" s="229" t="s">
        <v>1</v>
      </c>
      <c r="L264" s="45"/>
      <c r="M264" s="234" t="s">
        <v>1</v>
      </c>
      <c r="N264" s="235" t="s">
        <v>43</v>
      </c>
      <c r="O264" s="92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8" t="s">
        <v>284</v>
      </c>
      <c r="AT264" s="238" t="s">
        <v>167</v>
      </c>
      <c r="AU264" s="238" t="s">
        <v>85</v>
      </c>
      <c r="AY264" s="18" t="s">
        <v>165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8" t="s">
        <v>85</v>
      </c>
      <c r="BK264" s="239">
        <f>ROUND(I264*H264,2)</f>
        <v>0</v>
      </c>
      <c r="BL264" s="18" t="s">
        <v>284</v>
      </c>
      <c r="BM264" s="238" t="s">
        <v>1593</v>
      </c>
    </row>
    <row r="265" s="2" customFormat="1" ht="24.15" customHeight="1">
      <c r="A265" s="39"/>
      <c r="B265" s="40"/>
      <c r="C265" s="227" t="s">
        <v>1072</v>
      </c>
      <c r="D265" s="227" t="s">
        <v>167</v>
      </c>
      <c r="E265" s="228" t="s">
        <v>3123</v>
      </c>
      <c r="F265" s="229" t="s">
        <v>3124</v>
      </c>
      <c r="G265" s="230" t="s">
        <v>2915</v>
      </c>
      <c r="H265" s="231">
        <v>8</v>
      </c>
      <c r="I265" s="232"/>
      <c r="J265" s="233">
        <f>ROUND(I265*H265,2)</f>
        <v>0</v>
      </c>
      <c r="K265" s="229" t="s">
        <v>1</v>
      </c>
      <c r="L265" s="45"/>
      <c r="M265" s="234" t="s">
        <v>1</v>
      </c>
      <c r="N265" s="235" t="s">
        <v>43</v>
      </c>
      <c r="O265" s="92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284</v>
      </c>
      <c r="AT265" s="238" t="s">
        <v>167</v>
      </c>
      <c r="AU265" s="238" t="s">
        <v>85</v>
      </c>
      <c r="AY265" s="18" t="s">
        <v>165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85</v>
      </c>
      <c r="BK265" s="239">
        <f>ROUND(I265*H265,2)</f>
        <v>0</v>
      </c>
      <c r="BL265" s="18" t="s">
        <v>284</v>
      </c>
      <c r="BM265" s="238" t="s">
        <v>1596</v>
      </c>
    </row>
    <row r="266" s="2" customFormat="1" ht="24.15" customHeight="1">
      <c r="A266" s="39"/>
      <c r="B266" s="40"/>
      <c r="C266" s="227" t="s">
        <v>1078</v>
      </c>
      <c r="D266" s="227" t="s">
        <v>167</v>
      </c>
      <c r="E266" s="228" t="s">
        <v>2918</v>
      </c>
      <c r="F266" s="229" t="s">
        <v>2919</v>
      </c>
      <c r="G266" s="230" t="s">
        <v>2915</v>
      </c>
      <c r="H266" s="231">
        <v>4</v>
      </c>
      <c r="I266" s="232"/>
      <c r="J266" s="233">
        <f>ROUND(I266*H266,2)</f>
        <v>0</v>
      </c>
      <c r="K266" s="229" t="s">
        <v>1</v>
      </c>
      <c r="L266" s="45"/>
      <c r="M266" s="234" t="s">
        <v>1</v>
      </c>
      <c r="N266" s="235" t="s">
        <v>43</v>
      </c>
      <c r="O266" s="92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8" t="s">
        <v>284</v>
      </c>
      <c r="AT266" s="238" t="s">
        <v>167</v>
      </c>
      <c r="AU266" s="238" t="s">
        <v>85</v>
      </c>
      <c r="AY266" s="18" t="s">
        <v>165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8" t="s">
        <v>85</v>
      </c>
      <c r="BK266" s="239">
        <f>ROUND(I266*H266,2)</f>
        <v>0</v>
      </c>
      <c r="BL266" s="18" t="s">
        <v>284</v>
      </c>
      <c r="BM266" s="238" t="s">
        <v>1599</v>
      </c>
    </row>
    <row r="267" s="2" customFormat="1" ht="24.15" customHeight="1">
      <c r="A267" s="39"/>
      <c r="B267" s="40"/>
      <c r="C267" s="227" t="s">
        <v>1087</v>
      </c>
      <c r="D267" s="227" t="s">
        <v>167</v>
      </c>
      <c r="E267" s="228" t="s">
        <v>3125</v>
      </c>
      <c r="F267" s="229" t="s">
        <v>3126</v>
      </c>
      <c r="G267" s="230" t="s">
        <v>2915</v>
      </c>
      <c r="H267" s="231">
        <v>4</v>
      </c>
      <c r="I267" s="232"/>
      <c r="J267" s="233">
        <f>ROUND(I267*H267,2)</f>
        <v>0</v>
      </c>
      <c r="K267" s="229" t="s">
        <v>1</v>
      </c>
      <c r="L267" s="45"/>
      <c r="M267" s="234" t="s">
        <v>1</v>
      </c>
      <c r="N267" s="235" t="s">
        <v>43</v>
      </c>
      <c r="O267" s="92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8" t="s">
        <v>284</v>
      </c>
      <c r="AT267" s="238" t="s">
        <v>167</v>
      </c>
      <c r="AU267" s="238" t="s">
        <v>85</v>
      </c>
      <c r="AY267" s="18" t="s">
        <v>165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8" t="s">
        <v>85</v>
      </c>
      <c r="BK267" s="239">
        <f>ROUND(I267*H267,2)</f>
        <v>0</v>
      </c>
      <c r="BL267" s="18" t="s">
        <v>284</v>
      </c>
      <c r="BM267" s="238" t="s">
        <v>1602</v>
      </c>
    </row>
    <row r="268" s="2" customFormat="1" ht="24.15" customHeight="1">
      <c r="A268" s="39"/>
      <c r="B268" s="40"/>
      <c r="C268" s="227" t="s">
        <v>1091</v>
      </c>
      <c r="D268" s="227" t="s">
        <v>167</v>
      </c>
      <c r="E268" s="228" t="s">
        <v>1490</v>
      </c>
      <c r="F268" s="229" t="s">
        <v>1491</v>
      </c>
      <c r="G268" s="230" t="s">
        <v>385</v>
      </c>
      <c r="H268" s="231">
        <v>41</v>
      </c>
      <c r="I268" s="232"/>
      <c r="J268" s="233">
        <f>ROUND(I268*H268,2)</f>
        <v>0</v>
      </c>
      <c r="K268" s="229" t="s">
        <v>1</v>
      </c>
      <c r="L268" s="45"/>
      <c r="M268" s="234" t="s">
        <v>1</v>
      </c>
      <c r="N268" s="235" t="s">
        <v>43</v>
      </c>
      <c r="O268" s="92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8" t="s">
        <v>284</v>
      </c>
      <c r="AT268" s="238" t="s">
        <v>167</v>
      </c>
      <c r="AU268" s="238" t="s">
        <v>85</v>
      </c>
      <c r="AY268" s="18" t="s">
        <v>165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8" t="s">
        <v>85</v>
      </c>
      <c r="BK268" s="239">
        <f>ROUND(I268*H268,2)</f>
        <v>0</v>
      </c>
      <c r="BL268" s="18" t="s">
        <v>284</v>
      </c>
      <c r="BM268" s="238" t="s">
        <v>1605</v>
      </c>
    </row>
    <row r="269" s="2" customFormat="1" ht="24.15" customHeight="1">
      <c r="A269" s="39"/>
      <c r="B269" s="40"/>
      <c r="C269" s="227" t="s">
        <v>1097</v>
      </c>
      <c r="D269" s="227" t="s">
        <v>167</v>
      </c>
      <c r="E269" s="228" t="s">
        <v>1493</v>
      </c>
      <c r="F269" s="229" t="s">
        <v>1494</v>
      </c>
      <c r="G269" s="230" t="s">
        <v>385</v>
      </c>
      <c r="H269" s="231">
        <v>5</v>
      </c>
      <c r="I269" s="232"/>
      <c r="J269" s="233">
        <f>ROUND(I269*H269,2)</f>
        <v>0</v>
      </c>
      <c r="K269" s="229" t="s">
        <v>1</v>
      </c>
      <c r="L269" s="45"/>
      <c r="M269" s="234" t="s">
        <v>1</v>
      </c>
      <c r="N269" s="235" t="s">
        <v>43</v>
      </c>
      <c r="O269" s="92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8" t="s">
        <v>284</v>
      </c>
      <c r="AT269" s="238" t="s">
        <v>167</v>
      </c>
      <c r="AU269" s="238" t="s">
        <v>85</v>
      </c>
      <c r="AY269" s="18" t="s">
        <v>165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8" t="s">
        <v>85</v>
      </c>
      <c r="BK269" s="239">
        <f>ROUND(I269*H269,2)</f>
        <v>0</v>
      </c>
      <c r="BL269" s="18" t="s">
        <v>284</v>
      </c>
      <c r="BM269" s="238" t="s">
        <v>1608</v>
      </c>
    </row>
    <row r="270" s="2" customFormat="1" ht="24.15" customHeight="1">
      <c r="A270" s="39"/>
      <c r="B270" s="40"/>
      <c r="C270" s="227" t="s">
        <v>1102</v>
      </c>
      <c r="D270" s="227" t="s">
        <v>167</v>
      </c>
      <c r="E270" s="228" t="s">
        <v>3127</v>
      </c>
      <c r="F270" s="229" t="s">
        <v>3128</v>
      </c>
      <c r="G270" s="230" t="s">
        <v>385</v>
      </c>
      <c r="H270" s="231">
        <v>2</v>
      </c>
      <c r="I270" s="232"/>
      <c r="J270" s="233">
        <f>ROUND(I270*H270,2)</f>
        <v>0</v>
      </c>
      <c r="K270" s="229" t="s">
        <v>1</v>
      </c>
      <c r="L270" s="45"/>
      <c r="M270" s="234" t="s">
        <v>1</v>
      </c>
      <c r="N270" s="235" t="s">
        <v>43</v>
      </c>
      <c r="O270" s="92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8" t="s">
        <v>284</v>
      </c>
      <c r="AT270" s="238" t="s">
        <v>167</v>
      </c>
      <c r="AU270" s="238" t="s">
        <v>85</v>
      </c>
      <c r="AY270" s="18" t="s">
        <v>165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8" t="s">
        <v>85</v>
      </c>
      <c r="BK270" s="239">
        <f>ROUND(I270*H270,2)</f>
        <v>0</v>
      </c>
      <c r="BL270" s="18" t="s">
        <v>284</v>
      </c>
      <c r="BM270" s="238" t="s">
        <v>1611</v>
      </c>
    </row>
    <row r="271" s="2" customFormat="1" ht="24.15" customHeight="1">
      <c r="A271" s="39"/>
      <c r="B271" s="40"/>
      <c r="C271" s="227" t="s">
        <v>1107</v>
      </c>
      <c r="D271" s="227" t="s">
        <v>167</v>
      </c>
      <c r="E271" s="228" t="s">
        <v>3129</v>
      </c>
      <c r="F271" s="229" t="s">
        <v>3130</v>
      </c>
      <c r="G271" s="230" t="s">
        <v>385</v>
      </c>
      <c r="H271" s="231">
        <v>2</v>
      </c>
      <c r="I271" s="232"/>
      <c r="J271" s="233">
        <f>ROUND(I271*H271,2)</f>
        <v>0</v>
      </c>
      <c r="K271" s="229" t="s">
        <v>1</v>
      </c>
      <c r="L271" s="45"/>
      <c r="M271" s="234" t="s">
        <v>1</v>
      </c>
      <c r="N271" s="235" t="s">
        <v>43</v>
      </c>
      <c r="O271" s="92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284</v>
      </c>
      <c r="AT271" s="238" t="s">
        <v>167</v>
      </c>
      <c r="AU271" s="238" t="s">
        <v>85</v>
      </c>
      <c r="AY271" s="18" t="s">
        <v>165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85</v>
      </c>
      <c r="BK271" s="239">
        <f>ROUND(I271*H271,2)</f>
        <v>0</v>
      </c>
      <c r="BL271" s="18" t="s">
        <v>284</v>
      </c>
      <c r="BM271" s="238" t="s">
        <v>1614</v>
      </c>
    </row>
    <row r="272" s="2" customFormat="1" ht="24.15" customHeight="1">
      <c r="A272" s="39"/>
      <c r="B272" s="40"/>
      <c r="C272" s="227" t="s">
        <v>1112</v>
      </c>
      <c r="D272" s="227" t="s">
        <v>167</v>
      </c>
      <c r="E272" s="228" t="s">
        <v>1496</v>
      </c>
      <c r="F272" s="229" t="s">
        <v>1497</v>
      </c>
      <c r="G272" s="230" t="s">
        <v>385</v>
      </c>
      <c r="H272" s="231">
        <v>4</v>
      </c>
      <c r="I272" s="232"/>
      <c r="J272" s="233">
        <f>ROUND(I272*H272,2)</f>
        <v>0</v>
      </c>
      <c r="K272" s="229" t="s">
        <v>1</v>
      </c>
      <c r="L272" s="45"/>
      <c r="M272" s="234" t="s">
        <v>1</v>
      </c>
      <c r="N272" s="235" t="s">
        <v>43</v>
      </c>
      <c r="O272" s="92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8" t="s">
        <v>284</v>
      </c>
      <c r="AT272" s="238" t="s">
        <v>167</v>
      </c>
      <c r="AU272" s="238" t="s">
        <v>85</v>
      </c>
      <c r="AY272" s="18" t="s">
        <v>165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8" t="s">
        <v>85</v>
      </c>
      <c r="BK272" s="239">
        <f>ROUND(I272*H272,2)</f>
        <v>0</v>
      </c>
      <c r="BL272" s="18" t="s">
        <v>284</v>
      </c>
      <c r="BM272" s="238" t="s">
        <v>1617</v>
      </c>
    </row>
    <row r="273" s="2" customFormat="1" ht="24.15" customHeight="1">
      <c r="A273" s="39"/>
      <c r="B273" s="40"/>
      <c r="C273" s="227" t="s">
        <v>1116</v>
      </c>
      <c r="D273" s="227" t="s">
        <v>167</v>
      </c>
      <c r="E273" s="228" t="s">
        <v>3131</v>
      </c>
      <c r="F273" s="229" t="s">
        <v>3132</v>
      </c>
      <c r="G273" s="230" t="s">
        <v>385</v>
      </c>
      <c r="H273" s="231">
        <v>10</v>
      </c>
      <c r="I273" s="232"/>
      <c r="J273" s="233">
        <f>ROUND(I273*H273,2)</f>
        <v>0</v>
      </c>
      <c r="K273" s="229" t="s">
        <v>1</v>
      </c>
      <c r="L273" s="45"/>
      <c r="M273" s="234" t="s">
        <v>1</v>
      </c>
      <c r="N273" s="235" t="s">
        <v>43</v>
      </c>
      <c r="O273" s="92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8" t="s">
        <v>284</v>
      </c>
      <c r="AT273" s="238" t="s">
        <v>167</v>
      </c>
      <c r="AU273" s="238" t="s">
        <v>85</v>
      </c>
      <c r="AY273" s="18" t="s">
        <v>165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8" t="s">
        <v>85</v>
      </c>
      <c r="BK273" s="239">
        <f>ROUND(I273*H273,2)</f>
        <v>0</v>
      </c>
      <c r="BL273" s="18" t="s">
        <v>284</v>
      </c>
      <c r="BM273" s="238" t="s">
        <v>1620</v>
      </c>
    </row>
    <row r="274" s="2" customFormat="1" ht="24.15" customHeight="1">
      <c r="A274" s="39"/>
      <c r="B274" s="40"/>
      <c r="C274" s="227" t="s">
        <v>1121</v>
      </c>
      <c r="D274" s="227" t="s">
        <v>167</v>
      </c>
      <c r="E274" s="228" t="s">
        <v>3133</v>
      </c>
      <c r="F274" s="229" t="s">
        <v>3134</v>
      </c>
      <c r="G274" s="230" t="s">
        <v>385</v>
      </c>
      <c r="H274" s="231">
        <v>2</v>
      </c>
      <c r="I274" s="232"/>
      <c r="J274" s="233">
        <f>ROUND(I274*H274,2)</f>
        <v>0</v>
      </c>
      <c r="K274" s="229" t="s">
        <v>1</v>
      </c>
      <c r="L274" s="45"/>
      <c r="M274" s="234" t="s">
        <v>1</v>
      </c>
      <c r="N274" s="235" t="s">
        <v>43</v>
      </c>
      <c r="O274" s="92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8" t="s">
        <v>284</v>
      </c>
      <c r="AT274" s="238" t="s">
        <v>167</v>
      </c>
      <c r="AU274" s="238" t="s">
        <v>85</v>
      </c>
      <c r="AY274" s="18" t="s">
        <v>165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8" t="s">
        <v>85</v>
      </c>
      <c r="BK274" s="239">
        <f>ROUND(I274*H274,2)</f>
        <v>0</v>
      </c>
      <c r="BL274" s="18" t="s">
        <v>284</v>
      </c>
      <c r="BM274" s="238" t="s">
        <v>1623</v>
      </c>
    </row>
    <row r="275" s="2" customFormat="1" ht="24.15" customHeight="1">
      <c r="A275" s="39"/>
      <c r="B275" s="40"/>
      <c r="C275" s="227" t="s">
        <v>1126</v>
      </c>
      <c r="D275" s="227" t="s">
        <v>167</v>
      </c>
      <c r="E275" s="228" t="s">
        <v>3135</v>
      </c>
      <c r="F275" s="229" t="s">
        <v>3136</v>
      </c>
      <c r="G275" s="230" t="s">
        <v>385</v>
      </c>
      <c r="H275" s="231">
        <v>2</v>
      </c>
      <c r="I275" s="232"/>
      <c r="J275" s="233">
        <f>ROUND(I275*H275,2)</f>
        <v>0</v>
      </c>
      <c r="K275" s="229" t="s">
        <v>1</v>
      </c>
      <c r="L275" s="45"/>
      <c r="M275" s="234" t="s">
        <v>1</v>
      </c>
      <c r="N275" s="235" t="s">
        <v>43</v>
      </c>
      <c r="O275" s="92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8" t="s">
        <v>284</v>
      </c>
      <c r="AT275" s="238" t="s">
        <v>167</v>
      </c>
      <c r="AU275" s="238" t="s">
        <v>85</v>
      </c>
      <c r="AY275" s="18" t="s">
        <v>165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8" t="s">
        <v>85</v>
      </c>
      <c r="BK275" s="239">
        <f>ROUND(I275*H275,2)</f>
        <v>0</v>
      </c>
      <c r="BL275" s="18" t="s">
        <v>284</v>
      </c>
      <c r="BM275" s="238" t="s">
        <v>3137</v>
      </c>
    </row>
    <row r="276" s="2" customFormat="1" ht="24.15" customHeight="1">
      <c r="A276" s="39"/>
      <c r="B276" s="40"/>
      <c r="C276" s="227" t="s">
        <v>1131</v>
      </c>
      <c r="D276" s="227" t="s">
        <v>167</v>
      </c>
      <c r="E276" s="228" t="s">
        <v>1505</v>
      </c>
      <c r="F276" s="229" t="s">
        <v>1506</v>
      </c>
      <c r="G276" s="230" t="s">
        <v>385</v>
      </c>
      <c r="H276" s="231">
        <v>4</v>
      </c>
      <c r="I276" s="232"/>
      <c r="J276" s="233">
        <f>ROUND(I276*H276,2)</f>
        <v>0</v>
      </c>
      <c r="K276" s="229" t="s">
        <v>1</v>
      </c>
      <c r="L276" s="45"/>
      <c r="M276" s="234" t="s">
        <v>1</v>
      </c>
      <c r="N276" s="235" t="s">
        <v>43</v>
      </c>
      <c r="O276" s="92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8" t="s">
        <v>284</v>
      </c>
      <c r="AT276" s="238" t="s">
        <v>167</v>
      </c>
      <c r="AU276" s="238" t="s">
        <v>85</v>
      </c>
      <c r="AY276" s="18" t="s">
        <v>165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8" t="s">
        <v>85</v>
      </c>
      <c r="BK276" s="239">
        <f>ROUND(I276*H276,2)</f>
        <v>0</v>
      </c>
      <c r="BL276" s="18" t="s">
        <v>284</v>
      </c>
      <c r="BM276" s="238" t="s">
        <v>3138</v>
      </c>
    </row>
    <row r="277" s="2" customFormat="1" ht="37.8" customHeight="1">
      <c r="A277" s="39"/>
      <c r="B277" s="40"/>
      <c r="C277" s="227" t="s">
        <v>1137</v>
      </c>
      <c r="D277" s="227" t="s">
        <v>167</v>
      </c>
      <c r="E277" s="228" t="s">
        <v>2920</v>
      </c>
      <c r="F277" s="229" t="s">
        <v>2921</v>
      </c>
      <c r="G277" s="230" t="s">
        <v>385</v>
      </c>
      <c r="H277" s="231">
        <v>12</v>
      </c>
      <c r="I277" s="232"/>
      <c r="J277" s="233">
        <f>ROUND(I277*H277,2)</f>
        <v>0</v>
      </c>
      <c r="K277" s="229" t="s">
        <v>1</v>
      </c>
      <c r="L277" s="45"/>
      <c r="M277" s="234" t="s">
        <v>1</v>
      </c>
      <c r="N277" s="235" t="s">
        <v>43</v>
      </c>
      <c r="O277" s="92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8" t="s">
        <v>284</v>
      </c>
      <c r="AT277" s="238" t="s">
        <v>167</v>
      </c>
      <c r="AU277" s="238" t="s">
        <v>85</v>
      </c>
      <c r="AY277" s="18" t="s">
        <v>165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8" t="s">
        <v>85</v>
      </c>
      <c r="BK277" s="239">
        <f>ROUND(I277*H277,2)</f>
        <v>0</v>
      </c>
      <c r="BL277" s="18" t="s">
        <v>284</v>
      </c>
      <c r="BM277" s="238" t="s">
        <v>3139</v>
      </c>
    </row>
    <row r="278" s="2" customFormat="1" ht="24.15" customHeight="1">
      <c r="A278" s="39"/>
      <c r="B278" s="40"/>
      <c r="C278" s="227" t="s">
        <v>1141</v>
      </c>
      <c r="D278" s="227" t="s">
        <v>167</v>
      </c>
      <c r="E278" s="228" t="s">
        <v>2924</v>
      </c>
      <c r="F278" s="229" t="s">
        <v>2925</v>
      </c>
      <c r="G278" s="230" t="s">
        <v>385</v>
      </c>
      <c r="H278" s="231">
        <v>1</v>
      </c>
      <c r="I278" s="232"/>
      <c r="J278" s="233">
        <f>ROUND(I278*H278,2)</f>
        <v>0</v>
      </c>
      <c r="K278" s="229" t="s">
        <v>1</v>
      </c>
      <c r="L278" s="45"/>
      <c r="M278" s="234" t="s">
        <v>1</v>
      </c>
      <c r="N278" s="235" t="s">
        <v>43</v>
      </c>
      <c r="O278" s="92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8" t="s">
        <v>284</v>
      </c>
      <c r="AT278" s="238" t="s">
        <v>167</v>
      </c>
      <c r="AU278" s="238" t="s">
        <v>85</v>
      </c>
      <c r="AY278" s="18" t="s">
        <v>165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8" t="s">
        <v>85</v>
      </c>
      <c r="BK278" s="239">
        <f>ROUND(I278*H278,2)</f>
        <v>0</v>
      </c>
      <c r="BL278" s="18" t="s">
        <v>284</v>
      </c>
      <c r="BM278" s="238" t="s">
        <v>3140</v>
      </c>
    </row>
    <row r="279" s="2" customFormat="1" ht="24.15" customHeight="1">
      <c r="A279" s="39"/>
      <c r="B279" s="40"/>
      <c r="C279" s="227" t="s">
        <v>1146</v>
      </c>
      <c r="D279" s="227" t="s">
        <v>167</v>
      </c>
      <c r="E279" s="228" t="s">
        <v>1508</v>
      </c>
      <c r="F279" s="229" t="s">
        <v>1509</v>
      </c>
      <c r="G279" s="230" t="s">
        <v>385</v>
      </c>
      <c r="H279" s="231">
        <v>41</v>
      </c>
      <c r="I279" s="232"/>
      <c r="J279" s="233">
        <f>ROUND(I279*H279,2)</f>
        <v>0</v>
      </c>
      <c r="K279" s="229" t="s">
        <v>1</v>
      </c>
      <c r="L279" s="45"/>
      <c r="M279" s="234" t="s">
        <v>1</v>
      </c>
      <c r="N279" s="235" t="s">
        <v>43</v>
      </c>
      <c r="O279" s="92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284</v>
      </c>
      <c r="AT279" s="238" t="s">
        <v>167</v>
      </c>
      <c r="AU279" s="238" t="s">
        <v>85</v>
      </c>
      <c r="AY279" s="18" t="s">
        <v>165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85</v>
      </c>
      <c r="BK279" s="239">
        <f>ROUND(I279*H279,2)</f>
        <v>0</v>
      </c>
      <c r="BL279" s="18" t="s">
        <v>284</v>
      </c>
      <c r="BM279" s="238" t="s">
        <v>3141</v>
      </c>
    </row>
    <row r="280" s="2" customFormat="1" ht="66.75" customHeight="1">
      <c r="A280" s="39"/>
      <c r="B280" s="40"/>
      <c r="C280" s="227" t="s">
        <v>1150</v>
      </c>
      <c r="D280" s="227" t="s">
        <v>167</v>
      </c>
      <c r="E280" s="228" t="s">
        <v>3142</v>
      </c>
      <c r="F280" s="229" t="s">
        <v>3143</v>
      </c>
      <c r="G280" s="230" t="s">
        <v>385</v>
      </c>
      <c r="H280" s="231">
        <v>4</v>
      </c>
      <c r="I280" s="232"/>
      <c r="J280" s="233">
        <f>ROUND(I280*H280,2)</f>
        <v>0</v>
      </c>
      <c r="K280" s="229" t="s">
        <v>1</v>
      </c>
      <c r="L280" s="45"/>
      <c r="M280" s="234" t="s">
        <v>1</v>
      </c>
      <c r="N280" s="235" t="s">
        <v>43</v>
      </c>
      <c r="O280" s="92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8" t="s">
        <v>284</v>
      </c>
      <c r="AT280" s="238" t="s">
        <v>167</v>
      </c>
      <c r="AU280" s="238" t="s">
        <v>85</v>
      </c>
      <c r="AY280" s="18" t="s">
        <v>165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8" t="s">
        <v>85</v>
      </c>
      <c r="BK280" s="239">
        <f>ROUND(I280*H280,2)</f>
        <v>0</v>
      </c>
      <c r="BL280" s="18" t="s">
        <v>284</v>
      </c>
      <c r="BM280" s="238" t="s">
        <v>3144</v>
      </c>
    </row>
    <row r="281" s="2" customFormat="1" ht="66.75" customHeight="1">
      <c r="A281" s="39"/>
      <c r="B281" s="40"/>
      <c r="C281" s="227" t="s">
        <v>1156</v>
      </c>
      <c r="D281" s="227" t="s">
        <v>167</v>
      </c>
      <c r="E281" s="228" t="s">
        <v>3145</v>
      </c>
      <c r="F281" s="229" t="s">
        <v>3146</v>
      </c>
      <c r="G281" s="230" t="s">
        <v>385</v>
      </c>
      <c r="H281" s="231">
        <v>4</v>
      </c>
      <c r="I281" s="232"/>
      <c r="J281" s="233">
        <f>ROUND(I281*H281,2)</f>
        <v>0</v>
      </c>
      <c r="K281" s="229" t="s">
        <v>1</v>
      </c>
      <c r="L281" s="45"/>
      <c r="M281" s="234" t="s">
        <v>1</v>
      </c>
      <c r="N281" s="235" t="s">
        <v>43</v>
      </c>
      <c r="O281" s="92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8" t="s">
        <v>284</v>
      </c>
      <c r="AT281" s="238" t="s">
        <v>167</v>
      </c>
      <c r="AU281" s="238" t="s">
        <v>85</v>
      </c>
      <c r="AY281" s="18" t="s">
        <v>165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8" t="s">
        <v>85</v>
      </c>
      <c r="BK281" s="239">
        <f>ROUND(I281*H281,2)</f>
        <v>0</v>
      </c>
      <c r="BL281" s="18" t="s">
        <v>284</v>
      </c>
      <c r="BM281" s="238" t="s">
        <v>3147</v>
      </c>
    </row>
    <row r="282" s="2" customFormat="1" ht="66.75" customHeight="1">
      <c r="A282" s="39"/>
      <c r="B282" s="40"/>
      <c r="C282" s="227" t="s">
        <v>1160</v>
      </c>
      <c r="D282" s="227" t="s">
        <v>167</v>
      </c>
      <c r="E282" s="228" t="s">
        <v>3148</v>
      </c>
      <c r="F282" s="229" t="s">
        <v>3149</v>
      </c>
      <c r="G282" s="230" t="s">
        <v>385</v>
      </c>
      <c r="H282" s="231">
        <v>2</v>
      </c>
      <c r="I282" s="232"/>
      <c r="J282" s="233">
        <f>ROUND(I282*H282,2)</f>
        <v>0</v>
      </c>
      <c r="K282" s="229" t="s">
        <v>1</v>
      </c>
      <c r="L282" s="45"/>
      <c r="M282" s="234" t="s">
        <v>1</v>
      </c>
      <c r="N282" s="235" t="s">
        <v>43</v>
      </c>
      <c r="O282" s="92"/>
      <c r="P282" s="236">
        <f>O282*H282</f>
        <v>0</v>
      </c>
      <c r="Q282" s="236">
        <v>0</v>
      </c>
      <c r="R282" s="236">
        <f>Q282*H282</f>
        <v>0</v>
      </c>
      <c r="S282" s="236">
        <v>0</v>
      </c>
      <c r="T282" s="237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8" t="s">
        <v>284</v>
      </c>
      <c r="AT282" s="238" t="s">
        <v>167</v>
      </c>
      <c r="AU282" s="238" t="s">
        <v>85</v>
      </c>
      <c r="AY282" s="18" t="s">
        <v>165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8" t="s">
        <v>85</v>
      </c>
      <c r="BK282" s="239">
        <f>ROUND(I282*H282,2)</f>
        <v>0</v>
      </c>
      <c r="BL282" s="18" t="s">
        <v>284</v>
      </c>
      <c r="BM282" s="238" t="s">
        <v>3150</v>
      </c>
    </row>
    <row r="283" s="2" customFormat="1" ht="24.15" customHeight="1">
      <c r="A283" s="39"/>
      <c r="B283" s="40"/>
      <c r="C283" s="227" t="s">
        <v>1166</v>
      </c>
      <c r="D283" s="227" t="s">
        <v>167</v>
      </c>
      <c r="E283" s="228" t="s">
        <v>3151</v>
      </c>
      <c r="F283" s="229" t="s">
        <v>3152</v>
      </c>
      <c r="G283" s="230" t="s">
        <v>385</v>
      </c>
      <c r="H283" s="231">
        <v>4</v>
      </c>
      <c r="I283" s="232"/>
      <c r="J283" s="233">
        <f>ROUND(I283*H283,2)</f>
        <v>0</v>
      </c>
      <c r="K283" s="229" t="s">
        <v>1</v>
      </c>
      <c r="L283" s="45"/>
      <c r="M283" s="234" t="s">
        <v>1</v>
      </c>
      <c r="N283" s="235" t="s">
        <v>43</v>
      </c>
      <c r="O283" s="92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8" t="s">
        <v>284</v>
      </c>
      <c r="AT283" s="238" t="s">
        <v>167</v>
      </c>
      <c r="AU283" s="238" t="s">
        <v>85</v>
      </c>
      <c r="AY283" s="18" t="s">
        <v>165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8" t="s">
        <v>85</v>
      </c>
      <c r="BK283" s="239">
        <f>ROUND(I283*H283,2)</f>
        <v>0</v>
      </c>
      <c r="BL283" s="18" t="s">
        <v>284</v>
      </c>
      <c r="BM283" s="238" t="s">
        <v>3153</v>
      </c>
    </row>
    <row r="284" s="2" customFormat="1" ht="24.15" customHeight="1">
      <c r="A284" s="39"/>
      <c r="B284" s="40"/>
      <c r="C284" s="227" t="s">
        <v>1176</v>
      </c>
      <c r="D284" s="227" t="s">
        <v>167</v>
      </c>
      <c r="E284" s="228" t="s">
        <v>3154</v>
      </c>
      <c r="F284" s="229" t="s">
        <v>3155</v>
      </c>
      <c r="G284" s="230" t="s">
        <v>385</v>
      </c>
      <c r="H284" s="231">
        <v>5</v>
      </c>
      <c r="I284" s="232"/>
      <c r="J284" s="233">
        <f>ROUND(I284*H284,2)</f>
        <v>0</v>
      </c>
      <c r="K284" s="229" t="s">
        <v>1</v>
      </c>
      <c r="L284" s="45"/>
      <c r="M284" s="234" t="s">
        <v>1</v>
      </c>
      <c r="N284" s="235" t="s">
        <v>43</v>
      </c>
      <c r="O284" s="92"/>
      <c r="P284" s="236">
        <f>O284*H284</f>
        <v>0</v>
      </c>
      <c r="Q284" s="236">
        <v>0</v>
      </c>
      <c r="R284" s="236">
        <f>Q284*H284</f>
        <v>0</v>
      </c>
      <c r="S284" s="236">
        <v>0</v>
      </c>
      <c r="T284" s="237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8" t="s">
        <v>284</v>
      </c>
      <c r="AT284" s="238" t="s">
        <v>167</v>
      </c>
      <c r="AU284" s="238" t="s">
        <v>85</v>
      </c>
      <c r="AY284" s="18" t="s">
        <v>165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8" t="s">
        <v>85</v>
      </c>
      <c r="BK284" s="239">
        <f>ROUND(I284*H284,2)</f>
        <v>0</v>
      </c>
      <c r="BL284" s="18" t="s">
        <v>284</v>
      </c>
      <c r="BM284" s="238" t="s">
        <v>3156</v>
      </c>
    </row>
    <row r="285" s="2" customFormat="1" ht="24.15" customHeight="1">
      <c r="A285" s="39"/>
      <c r="B285" s="40"/>
      <c r="C285" s="227" t="s">
        <v>1180</v>
      </c>
      <c r="D285" s="227" t="s">
        <v>167</v>
      </c>
      <c r="E285" s="228" t="s">
        <v>3157</v>
      </c>
      <c r="F285" s="229" t="s">
        <v>3158</v>
      </c>
      <c r="G285" s="230" t="s">
        <v>385</v>
      </c>
      <c r="H285" s="231">
        <v>2</v>
      </c>
      <c r="I285" s="232"/>
      <c r="J285" s="233">
        <f>ROUND(I285*H285,2)</f>
        <v>0</v>
      </c>
      <c r="K285" s="229" t="s">
        <v>1</v>
      </c>
      <c r="L285" s="45"/>
      <c r="M285" s="234" t="s">
        <v>1</v>
      </c>
      <c r="N285" s="235" t="s">
        <v>43</v>
      </c>
      <c r="O285" s="92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8" t="s">
        <v>284</v>
      </c>
      <c r="AT285" s="238" t="s">
        <v>167</v>
      </c>
      <c r="AU285" s="238" t="s">
        <v>85</v>
      </c>
      <c r="AY285" s="18" t="s">
        <v>165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8" t="s">
        <v>85</v>
      </c>
      <c r="BK285" s="239">
        <f>ROUND(I285*H285,2)</f>
        <v>0</v>
      </c>
      <c r="BL285" s="18" t="s">
        <v>284</v>
      </c>
      <c r="BM285" s="238" t="s">
        <v>3159</v>
      </c>
    </row>
    <row r="286" s="2" customFormat="1" ht="24.15" customHeight="1">
      <c r="A286" s="39"/>
      <c r="B286" s="40"/>
      <c r="C286" s="227" t="s">
        <v>1185</v>
      </c>
      <c r="D286" s="227" t="s">
        <v>167</v>
      </c>
      <c r="E286" s="228" t="s">
        <v>3160</v>
      </c>
      <c r="F286" s="229" t="s">
        <v>3161</v>
      </c>
      <c r="G286" s="230" t="s">
        <v>385</v>
      </c>
      <c r="H286" s="231">
        <v>2</v>
      </c>
      <c r="I286" s="232"/>
      <c r="J286" s="233">
        <f>ROUND(I286*H286,2)</f>
        <v>0</v>
      </c>
      <c r="K286" s="229" t="s">
        <v>1</v>
      </c>
      <c r="L286" s="45"/>
      <c r="M286" s="234" t="s">
        <v>1</v>
      </c>
      <c r="N286" s="235" t="s">
        <v>43</v>
      </c>
      <c r="O286" s="92"/>
      <c r="P286" s="236">
        <f>O286*H286</f>
        <v>0</v>
      </c>
      <c r="Q286" s="236">
        <v>0</v>
      </c>
      <c r="R286" s="236">
        <f>Q286*H286</f>
        <v>0</v>
      </c>
      <c r="S286" s="236">
        <v>0</v>
      </c>
      <c r="T286" s="237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8" t="s">
        <v>284</v>
      </c>
      <c r="AT286" s="238" t="s">
        <v>167</v>
      </c>
      <c r="AU286" s="238" t="s">
        <v>85</v>
      </c>
      <c r="AY286" s="18" t="s">
        <v>165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8" t="s">
        <v>85</v>
      </c>
      <c r="BK286" s="239">
        <f>ROUND(I286*H286,2)</f>
        <v>0</v>
      </c>
      <c r="BL286" s="18" t="s">
        <v>284</v>
      </c>
      <c r="BM286" s="238" t="s">
        <v>3162</v>
      </c>
    </row>
    <row r="287" s="2" customFormat="1" ht="24.15" customHeight="1">
      <c r="A287" s="39"/>
      <c r="B287" s="40"/>
      <c r="C287" s="227" t="s">
        <v>1221</v>
      </c>
      <c r="D287" s="227" t="s">
        <v>167</v>
      </c>
      <c r="E287" s="228" t="s">
        <v>1511</v>
      </c>
      <c r="F287" s="229" t="s">
        <v>1512</v>
      </c>
      <c r="G287" s="230" t="s">
        <v>385</v>
      </c>
      <c r="H287" s="231">
        <v>4</v>
      </c>
      <c r="I287" s="232"/>
      <c r="J287" s="233">
        <f>ROUND(I287*H287,2)</f>
        <v>0</v>
      </c>
      <c r="K287" s="229" t="s">
        <v>1</v>
      </c>
      <c r="L287" s="45"/>
      <c r="M287" s="234" t="s">
        <v>1</v>
      </c>
      <c r="N287" s="235" t="s">
        <v>43</v>
      </c>
      <c r="O287" s="92"/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7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8" t="s">
        <v>284</v>
      </c>
      <c r="AT287" s="238" t="s">
        <v>167</v>
      </c>
      <c r="AU287" s="238" t="s">
        <v>85</v>
      </c>
      <c r="AY287" s="18" t="s">
        <v>165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8" t="s">
        <v>85</v>
      </c>
      <c r="BK287" s="239">
        <f>ROUND(I287*H287,2)</f>
        <v>0</v>
      </c>
      <c r="BL287" s="18" t="s">
        <v>284</v>
      </c>
      <c r="BM287" s="238" t="s">
        <v>3163</v>
      </c>
    </row>
    <row r="288" s="2" customFormat="1" ht="24.15" customHeight="1">
      <c r="A288" s="39"/>
      <c r="B288" s="40"/>
      <c r="C288" s="227" t="s">
        <v>1230</v>
      </c>
      <c r="D288" s="227" t="s">
        <v>167</v>
      </c>
      <c r="E288" s="228" t="s">
        <v>1517</v>
      </c>
      <c r="F288" s="229" t="s">
        <v>1518</v>
      </c>
      <c r="G288" s="230" t="s">
        <v>385</v>
      </c>
      <c r="H288" s="231">
        <v>22</v>
      </c>
      <c r="I288" s="232"/>
      <c r="J288" s="233">
        <f>ROUND(I288*H288,2)</f>
        <v>0</v>
      </c>
      <c r="K288" s="229" t="s">
        <v>1</v>
      </c>
      <c r="L288" s="45"/>
      <c r="M288" s="234" t="s">
        <v>1</v>
      </c>
      <c r="N288" s="235" t="s">
        <v>43</v>
      </c>
      <c r="O288" s="92"/>
      <c r="P288" s="236">
        <f>O288*H288</f>
        <v>0</v>
      </c>
      <c r="Q288" s="236">
        <v>0</v>
      </c>
      <c r="R288" s="236">
        <f>Q288*H288</f>
        <v>0</v>
      </c>
      <c r="S288" s="236">
        <v>0</v>
      </c>
      <c r="T288" s="23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8" t="s">
        <v>284</v>
      </c>
      <c r="AT288" s="238" t="s">
        <v>167</v>
      </c>
      <c r="AU288" s="238" t="s">
        <v>85</v>
      </c>
      <c r="AY288" s="18" t="s">
        <v>165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8" t="s">
        <v>85</v>
      </c>
      <c r="BK288" s="239">
        <f>ROUND(I288*H288,2)</f>
        <v>0</v>
      </c>
      <c r="BL288" s="18" t="s">
        <v>284</v>
      </c>
      <c r="BM288" s="238" t="s">
        <v>3164</v>
      </c>
    </row>
    <row r="289" s="2" customFormat="1" ht="21.75" customHeight="1">
      <c r="A289" s="39"/>
      <c r="B289" s="40"/>
      <c r="C289" s="227" t="s">
        <v>1235</v>
      </c>
      <c r="D289" s="227" t="s">
        <v>167</v>
      </c>
      <c r="E289" s="228" t="s">
        <v>3165</v>
      </c>
      <c r="F289" s="229" t="s">
        <v>3166</v>
      </c>
      <c r="G289" s="230" t="s">
        <v>385</v>
      </c>
      <c r="H289" s="231">
        <v>5</v>
      </c>
      <c r="I289" s="232"/>
      <c r="J289" s="233">
        <f>ROUND(I289*H289,2)</f>
        <v>0</v>
      </c>
      <c r="K289" s="229" t="s">
        <v>1</v>
      </c>
      <c r="L289" s="45"/>
      <c r="M289" s="234" t="s">
        <v>1</v>
      </c>
      <c r="N289" s="235" t="s">
        <v>43</v>
      </c>
      <c r="O289" s="92"/>
      <c r="P289" s="236">
        <f>O289*H289</f>
        <v>0</v>
      </c>
      <c r="Q289" s="236">
        <v>0</v>
      </c>
      <c r="R289" s="236">
        <f>Q289*H289</f>
        <v>0</v>
      </c>
      <c r="S289" s="236">
        <v>0</v>
      </c>
      <c r="T289" s="23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8" t="s">
        <v>284</v>
      </c>
      <c r="AT289" s="238" t="s">
        <v>167</v>
      </c>
      <c r="AU289" s="238" t="s">
        <v>85</v>
      </c>
      <c r="AY289" s="18" t="s">
        <v>165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8" t="s">
        <v>85</v>
      </c>
      <c r="BK289" s="239">
        <f>ROUND(I289*H289,2)</f>
        <v>0</v>
      </c>
      <c r="BL289" s="18" t="s">
        <v>284</v>
      </c>
      <c r="BM289" s="238" t="s">
        <v>3167</v>
      </c>
    </row>
    <row r="290" s="2" customFormat="1" ht="33" customHeight="1">
      <c r="A290" s="39"/>
      <c r="B290" s="40"/>
      <c r="C290" s="227" t="s">
        <v>1245</v>
      </c>
      <c r="D290" s="227" t="s">
        <v>167</v>
      </c>
      <c r="E290" s="228" t="s">
        <v>1520</v>
      </c>
      <c r="F290" s="229" t="s">
        <v>1521</v>
      </c>
      <c r="G290" s="230" t="s">
        <v>385</v>
      </c>
      <c r="H290" s="231">
        <v>6</v>
      </c>
      <c r="I290" s="232"/>
      <c r="J290" s="233">
        <f>ROUND(I290*H290,2)</f>
        <v>0</v>
      </c>
      <c r="K290" s="229" t="s">
        <v>1</v>
      </c>
      <c r="L290" s="45"/>
      <c r="M290" s="234" t="s">
        <v>1</v>
      </c>
      <c r="N290" s="235" t="s">
        <v>43</v>
      </c>
      <c r="O290" s="92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8" t="s">
        <v>284</v>
      </c>
      <c r="AT290" s="238" t="s">
        <v>167</v>
      </c>
      <c r="AU290" s="238" t="s">
        <v>85</v>
      </c>
      <c r="AY290" s="18" t="s">
        <v>165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8" t="s">
        <v>85</v>
      </c>
      <c r="BK290" s="239">
        <f>ROUND(I290*H290,2)</f>
        <v>0</v>
      </c>
      <c r="BL290" s="18" t="s">
        <v>284</v>
      </c>
      <c r="BM290" s="238" t="s">
        <v>3168</v>
      </c>
    </row>
    <row r="291" s="2" customFormat="1" ht="33" customHeight="1">
      <c r="A291" s="39"/>
      <c r="B291" s="40"/>
      <c r="C291" s="227" t="s">
        <v>1251</v>
      </c>
      <c r="D291" s="227" t="s">
        <v>167</v>
      </c>
      <c r="E291" s="228" t="s">
        <v>3169</v>
      </c>
      <c r="F291" s="229" t="s">
        <v>3170</v>
      </c>
      <c r="G291" s="230" t="s">
        <v>385</v>
      </c>
      <c r="H291" s="231">
        <v>2</v>
      </c>
      <c r="I291" s="232"/>
      <c r="J291" s="233">
        <f>ROUND(I291*H291,2)</f>
        <v>0</v>
      </c>
      <c r="K291" s="229" t="s">
        <v>1</v>
      </c>
      <c r="L291" s="45"/>
      <c r="M291" s="234" t="s">
        <v>1</v>
      </c>
      <c r="N291" s="235" t="s">
        <v>43</v>
      </c>
      <c r="O291" s="92"/>
      <c r="P291" s="236">
        <f>O291*H291</f>
        <v>0</v>
      </c>
      <c r="Q291" s="236">
        <v>0</v>
      </c>
      <c r="R291" s="236">
        <f>Q291*H291</f>
        <v>0</v>
      </c>
      <c r="S291" s="236">
        <v>0</v>
      </c>
      <c r="T291" s="237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8" t="s">
        <v>284</v>
      </c>
      <c r="AT291" s="238" t="s">
        <v>167</v>
      </c>
      <c r="AU291" s="238" t="s">
        <v>85</v>
      </c>
      <c r="AY291" s="18" t="s">
        <v>165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8" t="s">
        <v>85</v>
      </c>
      <c r="BK291" s="239">
        <f>ROUND(I291*H291,2)</f>
        <v>0</v>
      </c>
      <c r="BL291" s="18" t="s">
        <v>284</v>
      </c>
      <c r="BM291" s="238" t="s">
        <v>3171</v>
      </c>
    </row>
    <row r="292" s="2" customFormat="1" ht="33" customHeight="1">
      <c r="A292" s="39"/>
      <c r="B292" s="40"/>
      <c r="C292" s="227" t="s">
        <v>1266</v>
      </c>
      <c r="D292" s="227" t="s">
        <v>167</v>
      </c>
      <c r="E292" s="228" t="s">
        <v>3172</v>
      </c>
      <c r="F292" s="229" t="s">
        <v>3173</v>
      </c>
      <c r="G292" s="230" t="s">
        <v>385</v>
      </c>
      <c r="H292" s="231">
        <v>2</v>
      </c>
      <c r="I292" s="232"/>
      <c r="J292" s="233">
        <f>ROUND(I292*H292,2)</f>
        <v>0</v>
      </c>
      <c r="K292" s="229" t="s">
        <v>1</v>
      </c>
      <c r="L292" s="45"/>
      <c r="M292" s="234" t="s">
        <v>1</v>
      </c>
      <c r="N292" s="235" t="s">
        <v>43</v>
      </c>
      <c r="O292" s="92"/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8" t="s">
        <v>284</v>
      </c>
      <c r="AT292" s="238" t="s">
        <v>167</v>
      </c>
      <c r="AU292" s="238" t="s">
        <v>85</v>
      </c>
      <c r="AY292" s="18" t="s">
        <v>165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8" t="s">
        <v>85</v>
      </c>
      <c r="BK292" s="239">
        <f>ROUND(I292*H292,2)</f>
        <v>0</v>
      </c>
      <c r="BL292" s="18" t="s">
        <v>284</v>
      </c>
      <c r="BM292" s="238" t="s">
        <v>3174</v>
      </c>
    </row>
    <row r="293" s="2" customFormat="1" ht="33" customHeight="1">
      <c r="A293" s="39"/>
      <c r="B293" s="40"/>
      <c r="C293" s="227" t="s">
        <v>1270</v>
      </c>
      <c r="D293" s="227" t="s">
        <v>167</v>
      </c>
      <c r="E293" s="228" t="s">
        <v>2929</v>
      </c>
      <c r="F293" s="229" t="s">
        <v>2930</v>
      </c>
      <c r="G293" s="230" t="s">
        <v>385</v>
      </c>
      <c r="H293" s="231">
        <v>1</v>
      </c>
      <c r="I293" s="232"/>
      <c r="J293" s="233">
        <f>ROUND(I293*H293,2)</f>
        <v>0</v>
      </c>
      <c r="K293" s="229" t="s">
        <v>1</v>
      </c>
      <c r="L293" s="45"/>
      <c r="M293" s="234" t="s">
        <v>1</v>
      </c>
      <c r="N293" s="235" t="s">
        <v>43</v>
      </c>
      <c r="O293" s="92"/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8" t="s">
        <v>284</v>
      </c>
      <c r="AT293" s="238" t="s">
        <v>167</v>
      </c>
      <c r="AU293" s="238" t="s">
        <v>85</v>
      </c>
      <c r="AY293" s="18" t="s">
        <v>165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8" t="s">
        <v>85</v>
      </c>
      <c r="BK293" s="239">
        <f>ROUND(I293*H293,2)</f>
        <v>0</v>
      </c>
      <c r="BL293" s="18" t="s">
        <v>284</v>
      </c>
      <c r="BM293" s="238" t="s">
        <v>3175</v>
      </c>
    </row>
    <row r="294" s="2" customFormat="1" ht="33" customHeight="1">
      <c r="A294" s="39"/>
      <c r="B294" s="40"/>
      <c r="C294" s="227" t="s">
        <v>1275</v>
      </c>
      <c r="D294" s="227" t="s">
        <v>167</v>
      </c>
      <c r="E294" s="228" t="s">
        <v>3176</v>
      </c>
      <c r="F294" s="229" t="s">
        <v>3177</v>
      </c>
      <c r="G294" s="230" t="s">
        <v>385</v>
      </c>
      <c r="H294" s="231">
        <v>1</v>
      </c>
      <c r="I294" s="232"/>
      <c r="J294" s="233">
        <f>ROUND(I294*H294,2)</f>
        <v>0</v>
      </c>
      <c r="K294" s="229" t="s">
        <v>1</v>
      </c>
      <c r="L294" s="45"/>
      <c r="M294" s="234" t="s">
        <v>1</v>
      </c>
      <c r="N294" s="235" t="s">
        <v>43</v>
      </c>
      <c r="O294" s="92"/>
      <c r="P294" s="236">
        <f>O294*H294</f>
        <v>0</v>
      </c>
      <c r="Q294" s="236">
        <v>0</v>
      </c>
      <c r="R294" s="236">
        <f>Q294*H294</f>
        <v>0</v>
      </c>
      <c r="S294" s="236">
        <v>0</v>
      </c>
      <c r="T294" s="23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8" t="s">
        <v>284</v>
      </c>
      <c r="AT294" s="238" t="s">
        <v>167</v>
      </c>
      <c r="AU294" s="238" t="s">
        <v>85</v>
      </c>
      <c r="AY294" s="18" t="s">
        <v>165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8" t="s">
        <v>85</v>
      </c>
      <c r="BK294" s="239">
        <f>ROUND(I294*H294,2)</f>
        <v>0</v>
      </c>
      <c r="BL294" s="18" t="s">
        <v>284</v>
      </c>
      <c r="BM294" s="238" t="s">
        <v>3178</v>
      </c>
    </row>
    <row r="295" s="2" customFormat="1" ht="21.75" customHeight="1">
      <c r="A295" s="39"/>
      <c r="B295" s="40"/>
      <c r="C295" s="227" t="s">
        <v>1279</v>
      </c>
      <c r="D295" s="227" t="s">
        <v>167</v>
      </c>
      <c r="E295" s="228" t="s">
        <v>2931</v>
      </c>
      <c r="F295" s="229" t="s">
        <v>2932</v>
      </c>
      <c r="G295" s="230" t="s">
        <v>702</v>
      </c>
      <c r="H295" s="231">
        <v>0.72999999999999998</v>
      </c>
      <c r="I295" s="232"/>
      <c r="J295" s="233">
        <f>ROUND(I295*H295,2)</f>
        <v>0</v>
      </c>
      <c r="K295" s="229" t="s">
        <v>1</v>
      </c>
      <c r="L295" s="45"/>
      <c r="M295" s="234" t="s">
        <v>1</v>
      </c>
      <c r="N295" s="235" t="s">
        <v>43</v>
      </c>
      <c r="O295" s="92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8" t="s">
        <v>284</v>
      </c>
      <c r="AT295" s="238" t="s">
        <v>167</v>
      </c>
      <c r="AU295" s="238" t="s">
        <v>85</v>
      </c>
      <c r="AY295" s="18" t="s">
        <v>165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8" t="s">
        <v>85</v>
      </c>
      <c r="BK295" s="239">
        <f>ROUND(I295*H295,2)</f>
        <v>0</v>
      </c>
      <c r="BL295" s="18" t="s">
        <v>284</v>
      </c>
      <c r="BM295" s="238" t="s">
        <v>3179</v>
      </c>
    </row>
    <row r="296" s="12" customFormat="1" ht="25.92" customHeight="1">
      <c r="A296" s="12"/>
      <c r="B296" s="211"/>
      <c r="C296" s="212"/>
      <c r="D296" s="213" t="s">
        <v>77</v>
      </c>
      <c r="E296" s="214" t="s">
        <v>3180</v>
      </c>
      <c r="F296" s="214" t="s">
        <v>3181</v>
      </c>
      <c r="G296" s="212"/>
      <c r="H296" s="212"/>
      <c r="I296" s="215"/>
      <c r="J296" s="216">
        <f>BK296</f>
        <v>0</v>
      </c>
      <c r="K296" s="212"/>
      <c r="L296" s="217"/>
      <c r="M296" s="218"/>
      <c r="N296" s="219"/>
      <c r="O296" s="219"/>
      <c r="P296" s="220">
        <f>P297</f>
        <v>0</v>
      </c>
      <c r="Q296" s="219"/>
      <c r="R296" s="220">
        <f>R297</f>
        <v>0</v>
      </c>
      <c r="S296" s="219"/>
      <c r="T296" s="221">
        <f>T297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2" t="s">
        <v>87</v>
      </c>
      <c r="AT296" s="223" t="s">
        <v>77</v>
      </c>
      <c r="AU296" s="223" t="s">
        <v>78</v>
      </c>
      <c r="AY296" s="222" t="s">
        <v>165</v>
      </c>
      <c r="BK296" s="224">
        <f>BK297</f>
        <v>0</v>
      </c>
    </row>
    <row r="297" s="2" customFormat="1" ht="16.5" customHeight="1">
      <c r="A297" s="39"/>
      <c r="B297" s="40"/>
      <c r="C297" s="227" t="s">
        <v>1463</v>
      </c>
      <c r="D297" s="227" t="s">
        <v>167</v>
      </c>
      <c r="E297" s="228" t="s">
        <v>3182</v>
      </c>
      <c r="F297" s="229" t="s">
        <v>3183</v>
      </c>
      <c r="G297" s="230" t="s">
        <v>198</v>
      </c>
      <c r="H297" s="231">
        <v>34</v>
      </c>
      <c r="I297" s="232"/>
      <c r="J297" s="233">
        <f>ROUND(I297*H297,2)</f>
        <v>0</v>
      </c>
      <c r="K297" s="229" t="s">
        <v>1</v>
      </c>
      <c r="L297" s="45"/>
      <c r="M297" s="234" t="s">
        <v>1</v>
      </c>
      <c r="N297" s="235" t="s">
        <v>43</v>
      </c>
      <c r="O297" s="92"/>
      <c r="P297" s="236">
        <f>O297*H297</f>
        <v>0</v>
      </c>
      <c r="Q297" s="236">
        <v>0</v>
      </c>
      <c r="R297" s="236">
        <f>Q297*H297</f>
        <v>0</v>
      </c>
      <c r="S297" s="236">
        <v>0</v>
      </c>
      <c r="T297" s="23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8" t="s">
        <v>284</v>
      </c>
      <c r="AT297" s="238" t="s">
        <v>167</v>
      </c>
      <c r="AU297" s="238" t="s">
        <v>85</v>
      </c>
      <c r="AY297" s="18" t="s">
        <v>165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8" t="s">
        <v>85</v>
      </c>
      <c r="BK297" s="239">
        <f>ROUND(I297*H297,2)</f>
        <v>0</v>
      </c>
      <c r="BL297" s="18" t="s">
        <v>284</v>
      </c>
      <c r="BM297" s="238" t="s">
        <v>3184</v>
      </c>
    </row>
    <row r="298" s="12" customFormat="1" ht="25.92" customHeight="1">
      <c r="A298" s="12"/>
      <c r="B298" s="211"/>
      <c r="C298" s="212"/>
      <c r="D298" s="213" t="s">
        <v>77</v>
      </c>
      <c r="E298" s="214" t="s">
        <v>2933</v>
      </c>
      <c r="F298" s="214" t="s">
        <v>2934</v>
      </c>
      <c r="G298" s="212"/>
      <c r="H298" s="212"/>
      <c r="I298" s="215"/>
      <c r="J298" s="216">
        <f>BK298</f>
        <v>0</v>
      </c>
      <c r="K298" s="212"/>
      <c r="L298" s="217"/>
      <c r="M298" s="218"/>
      <c r="N298" s="219"/>
      <c r="O298" s="219"/>
      <c r="P298" s="220">
        <f>SUM(P299:P302)</f>
        <v>0</v>
      </c>
      <c r="Q298" s="219"/>
      <c r="R298" s="220">
        <f>SUM(R299:R302)</f>
        <v>0</v>
      </c>
      <c r="S298" s="219"/>
      <c r="T298" s="221">
        <f>SUM(T299:T302)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22" t="s">
        <v>87</v>
      </c>
      <c r="AT298" s="223" t="s">
        <v>77</v>
      </c>
      <c r="AU298" s="223" t="s">
        <v>78</v>
      </c>
      <c r="AY298" s="222" t="s">
        <v>165</v>
      </c>
      <c r="BK298" s="224">
        <f>SUM(BK299:BK302)</f>
        <v>0</v>
      </c>
    </row>
    <row r="299" s="2" customFormat="1" ht="37.8" customHeight="1">
      <c r="A299" s="39"/>
      <c r="B299" s="40"/>
      <c r="C299" s="227" t="s">
        <v>3185</v>
      </c>
      <c r="D299" s="227" t="s">
        <v>167</v>
      </c>
      <c r="E299" s="228" t="s">
        <v>3186</v>
      </c>
      <c r="F299" s="229" t="s">
        <v>3187</v>
      </c>
      <c r="G299" s="230" t="s">
        <v>302</v>
      </c>
      <c r="H299" s="231">
        <v>39.5</v>
      </c>
      <c r="I299" s="232"/>
      <c r="J299" s="233">
        <f>ROUND(I299*H299,2)</f>
        <v>0</v>
      </c>
      <c r="K299" s="229" t="s">
        <v>1</v>
      </c>
      <c r="L299" s="45"/>
      <c r="M299" s="234" t="s">
        <v>1</v>
      </c>
      <c r="N299" s="235" t="s">
        <v>43</v>
      </c>
      <c r="O299" s="92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8" t="s">
        <v>284</v>
      </c>
      <c r="AT299" s="238" t="s">
        <v>167</v>
      </c>
      <c r="AU299" s="238" t="s">
        <v>85</v>
      </c>
      <c r="AY299" s="18" t="s">
        <v>165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8" t="s">
        <v>85</v>
      </c>
      <c r="BK299" s="239">
        <f>ROUND(I299*H299,2)</f>
        <v>0</v>
      </c>
      <c r="BL299" s="18" t="s">
        <v>284</v>
      </c>
      <c r="BM299" s="238" t="s">
        <v>3188</v>
      </c>
    </row>
    <row r="300" s="2" customFormat="1">
      <c r="A300" s="39"/>
      <c r="B300" s="40"/>
      <c r="C300" s="41"/>
      <c r="D300" s="242" t="s">
        <v>770</v>
      </c>
      <c r="E300" s="41"/>
      <c r="F300" s="294" t="s">
        <v>2937</v>
      </c>
      <c r="G300" s="41"/>
      <c r="H300" s="41"/>
      <c r="I300" s="295"/>
      <c r="J300" s="41"/>
      <c r="K300" s="41"/>
      <c r="L300" s="45"/>
      <c r="M300" s="296"/>
      <c r="N300" s="297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770</v>
      </c>
      <c r="AU300" s="18" t="s">
        <v>85</v>
      </c>
    </row>
    <row r="301" s="2" customFormat="1" ht="37.8" customHeight="1">
      <c r="A301" s="39"/>
      <c r="B301" s="40"/>
      <c r="C301" s="227" t="s">
        <v>1466</v>
      </c>
      <c r="D301" s="227" t="s">
        <v>167</v>
      </c>
      <c r="E301" s="228" t="s">
        <v>2935</v>
      </c>
      <c r="F301" s="229" t="s">
        <v>2936</v>
      </c>
      <c r="G301" s="230" t="s">
        <v>302</v>
      </c>
      <c r="H301" s="231">
        <v>49.5</v>
      </c>
      <c r="I301" s="232"/>
      <c r="J301" s="233">
        <f>ROUND(I301*H301,2)</f>
        <v>0</v>
      </c>
      <c r="K301" s="229" t="s">
        <v>1</v>
      </c>
      <c r="L301" s="45"/>
      <c r="M301" s="234" t="s">
        <v>1</v>
      </c>
      <c r="N301" s="235" t="s">
        <v>43</v>
      </c>
      <c r="O301" s="92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8" t="s">
        <v>284</v>
      </c>
      <c r="AT301" s="238" t="s">
        <v>167</v>
      </c>
      <c r="AU301" s="238" t="s">
        <v>85</v>
      </c>
      <c r="AY301" s="18" t="s">
        <v>165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8" t="s">
        <v>85</v>
      </c>
      <c r="BK301" s="239">
        <f>ROUND(I301*H301,2)</f>
        <v>0</v>
      </c>
      <c r="BL301" s="18" t="s">
        <v>284</v>
      </c>
      <c r="BM301" s="238" t="s">
        <v>3189</v>
      </c>
    </row>
    <row r="302" s="2" customFormat="1">
      <c r="A302" s="39"/>
      <c r="B302" s="40"/>
      <c r="C302" s="41"/>
      <c r="D302" s="242" t="s">
        <v>770</v>
      </c>
      <c r="E302" s="41"/>
      <c r="F302" s="294" t="s">
        <v>2937</v>
      </c>
      <c r="G302" s="41"/>
      <c r="H302" s="41"/>
      <c r="I302" s="295"/>
      <c r="J302" s="41"/>
      <c r="K302" s="41"/>
      <c r="L302" s="45"/>
      <c r="M302" s="296"/>
      <c r="N302" s="297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770</v>
      </c>
      <c r="AU302" s="18" t="s">
        <v>85</v>
      </c>
    </row>
    <row r="303" s="12" customFormat="1" ht="25.92" customHeight="1">
      <c r="A303" s="12"/>
      <c r="B303" s="211"/>
      <c r="C303" s="212"/>
      <c r="D303" s="213" t="s">
        <v>77</v>
      </c>
      <c r="E303" s="214" t="s">
        <v>1249</v>
      </c>
      <c r="F303" s="214" t="s">
        <v>3190</v>
      </c>
      <c r="G303" s="212"/>
      <c r="H303" s="212"/>
      <c r="I303" s="215"/>
      <c r="J303" s="216">
        <f>BK303</f>
        <v>0</v>
      </c>
      <c r="K303" s="212"/>
      <c r="L303" s="217"/>
      <c r="M303" s="218"/>
      <c r="N303" s="219"/>
      <c r="O303" s="219"/>
      <c r="P303" s="220">
        <f>SUM(P304:P305)</f>
        <v>0</v>
      </c>
      <c r="Q303" s="219"/>
      <c r="R303" s="220">
        <f>SUM(R304:R305)</f>
        <v>0</v>
      </c>
      <c r="S303" s="219"/>
      <c r="T303" s="221">
        <f>SUM(T304:T305)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22" t="s">
        <v>87</v>
      </c>
      <c r="AT303" s="223" t="s">
        <v>77</v>
      </c>
      <c r="AU303" s="223" t="s">
        <v>78</v>
      </c>
      <c r="AY303" s="222" t="s">
        <v>165</v>
      </c>
      <c r="BK303" s="224">
        <f>SUM(BK304:BK305)</f>
        <v>0</v>
      </c>
    </row>
    <row r="304" s="2" customFormat="1" ht="24.15" customHeight="1">
      <c r="A304" s="39"/>
      <c r="B304" s="40"/>
      <c r="C304" s="227" t="s">
        <v>3191</v>
      </c>
      <c r="D304" s="227" t="s">
        <v>167</v>
      </c>
      <c r="E304" s="228" t="s">
        <v>3192</v>
      </c>
      <c r="F304" s="229" t="s">
        <v>3193</v>
      </c>
      <c r="G304" s="230" t="s">
        <v>198</v>
      </c>
      <c r="H304" s="231">
        <v>84.599999999999994</v>
      </c>
      <c r="I304" s="232"/>
      <c r="J304" s="233">
        <f>ROUND(I304*H304,2)</f>
        <v>0</v>
      </c>
      <c r="K304" s="229" t="s">
        <v>1</v>
      </c>
      <c r="L304" s="45"/>
      <c r="M304" s="234" t="s">
        <v>1</v>
      </c>
      <c r="N304" s="235" t="s">
        <v>43</v>
      </c>
      <c r="O304" s="92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8" t="s">
        <v>284</v>
      </c>
      <c r="AT304" s="238" t="s">
        <v>167</v>
      </c>
      <c r="AU304" s="238" t="s">
        <v>85</v>
      </c>
      <c r="AY304" s="18" t="s">
        <v>165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8" t="s">
        <v>85</v>
      </c>
      <c r="BK304" s="239">
        <f>ROUND(I304*H304,2)</f>
        <v>0</v>
      </c>
      <c r="BL304" s="18" t="s">
        <v>284</v>
      </c>
      <c r="BM304" s="238" t="s">
        <v>3194</v>
      </c>
    </row>
    <row r="305" s="2" customFormat="1" ht="24.15" customHeight="1">
      <c r="A305" s="39"/>
      <c r="B305" s="40"/>
      <c r="C305" s="227" t="s">
        <v>1469</v>
      </c>
      <c r="D305" s="227" t="s">
        <v>167</v>
      </c>
      <c r="E305" s="228" t="s">
        <v>3195</v>
      </c>
      <c r="F305" s="229" t="s">
        <v>3196</v>
      </c>
      <c r="G305" s="230" t="s">
        <v>198</v>
      </c>
      <c r="H305" s="231">
        <v>84.599999999999994</v>
      </c>
      <c r="I305" s="232"/>
      <c r="J305" s="233">
        <f>ROUND(I305*H305,2)</f>
        <v>0</v>
      </c>
      <c r="K305" s="229" t="s">
        <v>1</v>
      </c>
      <c r="L305" s="45"/>
      <c r="M305" s="234" t="s">
        <v>1</v>
      </c>
      <c r="N305" s="235" t="s">
        <v>43</v>
      </c>
      <c r="O305" s="92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8" t="s">
        <v>284</v>
      </c>
      <c r="AT305" s="238" t="s">
        <v>167</v>
      </c>
      <c r="AU305" s="238" t="s">
        <v>85</v>
      </c>
      <c r="AY305" s="18" t="s">
        <v>165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8" t="s">
        <v>85</v>
      </c>
      <c r="BK305" s="239">
        <f>ROUND(I305*H305,2)</f>
        <v>0</v>
      </c>
      <c r="BL305" s="18" t="s">
        <v>284</v>
      </c>
      <c r="BM305" s="238" t="s">
        <v>3197</v>
      </c>
    </row>
    <row r="306" s="12" customFormat="1" ht="25.92" customHeight="1">
      <c r="A306" s="12"/>
      <c r="B306" s="211"/>
      <c r="C306" s="212"/>
      <c r="D306" s="213" t="s">
        <v>77</v>
      </c>
      <c r="E306" s="214" t="s">
        <v>3198</v>
      </c>
      <c r="F306" s="214" t="s">
        <v>1928</v>
      </c>
      <c r="G306" s="212"/>
      <c r="H306" s="212"/>
      <c r="I306" s="215"/>
      <c r="J306" s="216">
        <f>BK306</f>
        <v>0</v>
      </c>
      <c r="K306" s="212"/>
      <c r="L306" s="217"/>
      <c r="M306" s="218"/>
      <c r="N306" s="219"/>
      <c r="O306" s="219"/>
      <c r="P306" s="220">
        <f>SUM(P307:P308)</f>
        <v>0</v>
      </c>
      <c r="Q306" s="219"/>
      <c r="R306" s="220">
        <f>SUM(R307:R308)</f>
        <v>0</v>
      </c>
      <c r="S306" s="219"/>
      <c r="T306" s="221">
        <f>SUM(T307:T308)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22" t="s">
        <v>85</v>
      </c>
      <c r="AT306" s="223" t="s">
        <v>77</v>
      </c>
      <c r="AU306" s="223" t="s">
        <v>78</v>
      </c>
      <c r="AY306" s="222" t="s">
        <v>165</v>
      </c>
      <c r="BK306" s="224">
        <f>SUM(BK307:BK308)</f>
        <v>0</v>
      </c>
    </row>
    <row r="307" s="2" customFormat="1" ht="44.25" customHeight="1">
      <c r="A307" s="39"/>
      <c r="B307" s="40"/>
      <c r="C307" s="227" t="s">
        <v>3199</v>
      </c>
      <c r="D307" s="227" t="s">
        <v>167</v>
      </c>
      <c r="E307" s="228" t="s">
        <v>3200</v>
      </c>
      <c r="F307" s="229" t="s">
        <v>3201</v>
      </c>
      <c r="G307" s="230" t="s">
        <v>385</v>
      </c>
      <c r="H307" s="231">
        <v>1</v>
      </c>
      <c r="I307" s="232"/>
      <c r="J307" s="233">
        <f>ROUND(I307*H307,2)</f>
        <v>0</v>
      </c>
      <c r="K307" s="229" t="s">
        <v>1</v>
      </c>
      <c r="L307" s="45"/>
      <c r="M307" s="234" t="s">
        <v>1</v>
      </c>
      <c r="N307" s="235" t="s">
        <v>43</v>
      </c>
      <c r="O307" s="92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8" t="s">
        <v>172</v>
      </c>
      <c r="AT307" s="238" t="s">
        <v>167</v>
      </c>
      <c r="AU307" s="238" t="s">
        <v>85</v>
      </c>
      <c r="AY307" s="18" t="s">
        <v>165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8" t="s">
        <v>85</v>
      </c>
      <c r="BK307" s="239">
        <f>ROUND(I307*H307,2)</f>
        <v>0</v>
      </c>
      <c r="BL307" s="18" t="s">
        <v>172</v>
      </c>
      <c r="BM307" s="238" t="s">
        <v>3202</v>
      </c>
    </row>
    <row r="308" s="2" customFormat="1" ht="44.25" customHeight="1">
      <c r="A308" s="39"/>
      <c r="B308" s="40"/>
      <c r="C308" s="227" t="s">
        <v>1472</v>
      </c>
      <c r="D308" s="227" t="s">
        <v>167</v>
      </c>
      <c r="E308" s="228" t="s">
        <v>3203</v>
      </c>
      <c r="F308" s="229" t="s">
        <v>3204</v>
      </c>
      <c r="G308" s="230" t="s">
        <v>385</v>
      </c>
      <c r="H308" s="231">
        <v>1</v>
      </c>
      <c r="I308" s="232"/>
      <c r="J308" s="233">
        <f>ROUND(I308*H308,2)</f>
        <v>0</v>
      </c>
      <c r="K308" s="229" t="s">
        <v>1</v>
      </c>
      <c r="L308" s="45"/>
      <c r="M308" s="298" t="s">
        <v>1</v>
      </c>
      <c r="N308" s="299" t="s">
        <v>43</v>
      </c>
      <c r="O308" s="300"/>
      <c r="P308" s="301">
        <f>O308*H308</f>
        <v>0</v>
      </c>
      <c r="Q308" s="301">
        <v>0</v>
      </c>
      <c r="R308" s="301">
        <f>Q308*H308</f>
        <v>0</v>
      </c>
      <c r="S308" s="301">
        <v>0</v>
      </c>
      <c r="T308" s="302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8" t="s">
        <v>172</v>
      </c>
      <c r="AT308" s="238" t="s">
        <v>167</v>
      </c>
      <c r="AU308" s="238" t="s">
        <v>85</v>
      </c>
      <c r="AY308" s="18" t="s">
        <v>165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8" t="s">
        <v>85</v>
      </c>
      <c r="BK308" s="239">
        <f>ROUND(I308*H308,2)</f>
        <v>0</v>
      </c>
      <c r="BL308" s="18" t="s">
        <v>172</v>
      </c>
      <c r="BM308" s="238" t="s">
        <v>3205</v>
      </c>
    </row>
    <row r="309" s="2" customFormat="1" ht="6.96" customHeight="1">
      <c r="A309" s="39"/>
      <c r="B309" s="67"/>
      <c r="C309" s="68"/>
      <c r="D309" s="68"/>
      <c r="E309" s="68"/>
      <c r="F309" s="68"/>
      <c r="G309" s="68"/>
      <c r="H309" s="68"/>
      <c r="I309" s="68"/>
      <c r="J309" s="68"/>
      <c r="K309" s="68"/>
      <c r="L309" s="45"/>
      <c r="M309" s="39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</row>
  </sheetData>
  <sheetProtection sheet="1" autoFilter="0" formatColumns="0" formatRows="0" objects="1" scenarios="1" spinCount="100000" saltValue="IzV3TND0WGE/uBZleGT9wM4pPDzqUHx9t+9pa+NUynrXMdAMjookej8SzseTzmEDJy4Fa2LC38OcbOaXxoyfrQ==" hashValue="8FjR4U6PkQp1E4x+zeUYF8t6Rs0CMuDvyMXEAnPdXKsu4XYHQr71wZsaRDZi0GSF9U5l7A6V0cYD0jORCDG/VQ==" algorithmName="SHA-512" password="CC35"/>
  <autoFilter ref="C132:K30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123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stávající přístavby a spojovacího krčku Základní Škola, ul. Komenského č.p.11, Ústí nad Orlicí</v>
      </c>
      <c r="F7" s="151"/>
      <c r="G7" s="151"/>
      <c r="H7" s="151"/>
      <c r="L7" s="21"/>
    </row>
    <row r="8" s="1" customFormat="1" ht="12" customHeight="1">
      <c r="B8" s="21"/>
      <c r="D8" s="151" t="s">
        <v>124</v>
      </c>
      <c r="L8" s="21"/>
    </row>
    <row r="9" s="2" customFormat="1" ht="16.5" customHeight="1">
      <c r="A9" s="39"/>
      <c r="B9" s="45"/>
      <c r="C9" s="39"/>
      <c r="D9" s="39"/>
      <c r="E9" s="152" t="s">
        <v>2946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126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3206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36</v>
      </c>
      <c r="G14" s="39"/>
      <c r="H14" s="39"/>
      <c r="I14" s="151" t="s">
        <v>22</v>
      </c>
      <c r="J14" s="154" t="str">
        <f>'Rekapitulace stavby'!AN8</f>
        <v>17. 10. 2023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1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1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ROUND((SUM(BE126:BE220)),  2)</f>
        <v>0</v>
      </c>
      <c r="G35" s="39"/>
      <c r="H35" s="39"/>
      <c r="I35" s="165">
        <v>0.20999999999999999</v>
      </c>
      <c r="J35" s="164">
        <f>ROUND(((SUM(BE126:BE220))*I35),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ROUND((SUM(BF126:BF220)),  2)</f>
        <v>0</v>
      </c>
      <c r="G36" s="39"/>
      <c r="H36" s="39"/>
      <c r="I36" s="165">
        <v>0.14999999999999999</v>
      </c>
      <c r="J36" s="164">
        <f>ROUND(((SUM(BF126:BF220))*I36),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ROUND((SUM(BG126:BG220)),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ROUND((SUM(BH126:BH220)),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ROUND((SUM(BI126:BI220)),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stávající přístavby a spojovacího krčku Základní Škola, ul. Komenského č.p.11, Ústí nad Orlicí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124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2946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126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D.1.4.2.c - Plynová zařízení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17. 10. 2023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/>
      </c>
      <c r="G93" s="41"/>
      <c r="H93" s="41"/>
      <c r="I93" s="33" t="s">
        <v>31</v>
      </c>
      <c r="J93" s="37" t="str">
        <f>E23</f>
        <v/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129</v>
      </c>
      <c r="D96" s="186"/>
      <c r="E96" s="186"/>
      <c r="F96" s="186"/>
      <c r="G96" s="186"/>
      <c r="H96" s="186"/>
      <c r="I96" s="186"/>
      <c r="J96" s="187" t="s">
        <v>130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131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132</v>
      </c>
    </row>
    <row r="99" s="9" customFormat="1" ht="24.96" customHeight="1">
      <c r="A99" s="9"/>
      <c r="B99" s="189"/>
      <c r="C99" s="190"/>
      <c r="D99" s="191" t="s">
        <v>1288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1289</v>
      </c>
      <c r="E100" s="192"/>
      <c r="F100" s="192"/>
      <c r="G100" s="192"/>
      <c r="H100" s="192"/>
      <c r="I100" s="192"/>
      <c r="J100" s="193">
        <f>J138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3207</v>
      </c>
      <c r="E101" s="192"/>
      <c r="F101" s="192"/>
      <c r="G101" s="192"/>
      <c r="H101" s="192"/>
      <c r="I101" s="192"/>
      <c r="J101" s="193">
        <f>J149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1627</v>
      </c>
      <c r="E102" s="192"/>
      <c r="F102" s="192"/>
      <c r="G102" s="192"/>
      <c r="H102" s="192"/>
      <c r="I102" s="192"/>
      <c r="J102" s="193">
        <f>J188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3208</v>
      </c>
      <c r="E103" s="192"/>
      <c r="F103" s="192"/>
      <c r="G103" s="192"/>
      <c r="H103" s="192"/>
      <c r="I103" s="192"/>
      <c r="J103" s="193">
        <f>J204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2856</v>
      </c>
      <c r="E104" s="192"/>
      <c r="F104" s="192"/>
      <c r="G104" s="192"/>
      <c r="H104" s="192"/>
      <c r="I104" s="192"/>
      <c r="J104" s="193">
        <f>J216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150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6.25" customHeight="1">
      <c r="A114" s="39"/>
      <c r="B114" s="40"/>
      <c r="C114" s="41"/>
      <c r="D114" s="41"/>
      <c r="E114" s="184" t="str">
        <f>E7</f>
        <v>Stavební úpravy stávající přístavby a spojovacího krčku Základní Škola, ul. Komenského č.p.11, Ústí nad Orlicí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124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4" t="s">
        <v>2946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126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E11</f>
        <v>D.1.4.2.c - Plynová zařízení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 xml:space="preserve"> </v>
      </c>
      <c r="G120" s="41"/>
      <c r="H120" s="41"/>
      <c r="I120" s="33" t="s">
        <v>22</v>
      </c>
      <c r="J120" s="80" t="str">
        <f>IF(J14="","",J14)</f>
        <v>17. 10. 2023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E17</f>
        <v/>
      </c>
      <c r="G122" s="41"/>
      <c r="H122" s="41"/>
      <c r="I122" s="33" t="s">
        <v>31</v>
      </c>
      <c r="J122" s="37" t="str">
        <f>E23</f>
        <v/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29</v>
      </c>
      <c r="D123" s="41"/>
      <c r="E123" s="41"/>
      <c r="F123" s="28" t="str">
        <f>IF(E20="","",E20)</f>
        <v>Vyplň údaj</v>
      </c>
      <c r="G123" s="41"/>
      <c r="H123" s="41"/>
      <c r="I123" s="33" t="s">
        <v>35</v>
      </c>
      <c r="J123" s="37" t="str">
        <f>E26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0"/>
      <c r="B125" s="201"/>
      <c r="C125" s="202" t="s">
        <v>151</v>
      </c>
      <c r="D125" s="203" t="s">
        <v>63</v>
      </c>
      <c r="E125" s="203" t="s">
        <v>59</v>
      </c>
      <c r="F125" s="203" t="s">
        <v>60</v>
      </c>
      <c r="G125" s="203" t="s">
        <v>152</v>
      </c>
      <c r="H125" s="203" t="s">
        <v>153</v>
      </c>
      <c r="I125" s="203" t="s">
        <v>154</v>
      </c>
      <c r="J125" s="203" t="s">
        <v>130</v>
      </c>
      <c r="K125" s="204" t="s">
        <v>155</v>
      </c>
      <c r="L125" s="205"/>
      <c r="M125" s="101" t="s">
        <v>1</v>
      </c>
      <c r="N125" s="102" t="s">
        <v>42</v>
      </c>
      <c r="O125" s="102" t="s">
        <v>156</v>
      </c>
      <c r="P125" s="102" t="s">
        <v>157</v>
      </c>
      <c r="Q125" s="102" t="s">
        <v>158</v>
      </c>
      <c r="R125" s="102" t="s">
        <v>159</v>
      </c>
      <c r="S125" s="102" t="s">
        <v>160</v>
      </c>
      <c r="T125" s="103" t="s">
        <v>161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9"/>
      <c r="B126" s="40"/>
      <c r="C126" s="108" t="s">
        <v>162</v>
      </c>
      <c r="D126" s="41"/>
      <c r="E126" s="41"/>
      <c r="F126" s="41"/>
      <c r="G126" s="41"/>
      <c r="H126" s="41"/>
      <c r="I126" s="41"/>
      <c r="J126" s="206">
        <f>BK126</f>
        <v>0</v>
      </c>
      <c r="K126" s="41"/>
      <c r="L126" s="45"/>
      <c r="M126" s="104"/>
      <c r="N126" s="207"/>
      <c r="O126" s="105"/>
      <c r="P126" s="208">
        <f>P127+P138+P149+P188+P204+P216</f>
        <v>0</v>
      </c>
      <c r="Q126" s="105"/>
      <c r="R126" s="208">
        <f>R127+R138+R149+R188+R204+R216</f>
        <v>0</v>
      </c>
      <c r="S126" s="105"/>
      <c r="T126" s="209">
        <f>T127+T138+T149+T188+T204+T216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77</v>
      </c>
      <c r="AU126" s="18" t="s">
        <v>132</v>
      </c>
      <c r="BK126" s="210">
        <f>BK127+BK138+BK149+BK188+BK204+BK216</f>
        <v>0</v>
      </c>
    </row>
    <row r="127" s="12" customFormat="1" ht="25.92" customHeight="1">
      <c r="A127" s="12"/>
      <c r="B127" s="211"/>
      <c r="C127" s="212"/>
      <c r="D127" s="213" t="s">
        <v>77</v>
      </c>
      <c r="E127" s="214" t="s">
        <v>908</v>
      </c>
      <c r="F127" s="214" t="s">
        <v>1311</v>
      </c>
      <c r="G127" s="212"/>
      <c r="H127" s="212"/>
      <c r="I127" s="215"/>
      <c r="J127" s="216">
        <f>BK127</f>
        <v>0</v>
      </c>
      <c r="K127" s="212"/>
      <c r="L127" s="217"/>
      <c r="M127" s="218"/>
      <c r="N127" s="219"/>
      <c r="O127" s="219"/>
      <c r="P127" s="220">
        <f>SUM(P128:P137)</f>
        <v>0</v>
      </c>
      <c r="Q127" s="219"/>
      <c r="R127" s="220">
        <f>SUM(R128:R137)</f>
        <v>0</v>
      </c>
      <c r="S127" s="219"/>
      <c r="T127" s="221">
        <f>SUM(T128:T137)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85</v>
      </c>
      <c r="AT127" s="223" t="s">
        <v>77</v>
      </c>
      <c r="AU127" s="223" t="s">
        <v>78</v>
      </c>
      <c r="AY127" s="222" t="s">
        <v>165</v>
      </c>
      <c r="BK127" s="224">
        <f>SUM(BK128:BK137)</f>
        <v>0</v>
      </c>
    </row>
    <row r="128" s="2" customFormat="1" ht="49.05" customHeight="1">
      <c r="A128" s="39"/>
      <c r="B128" s="40"/>
      <c r="C128" s="227" t="s">
        <v>85</v>
      </c>
      <c r="D128" s="227" t="s">
        <v>167</v>
      </c>
      <c r="E128" s="228" t="s">
        <v>3209</v>
      </c>
      <c r="F128" s="229" t="s">
        <v>3210</v>
      </c>
      <c r="G128" s="230" t="s">
        <v>385</v>
      </c>
      <c r="H128" s="231">
        <v>2</v>
      </c>
      <c r="I128" s="232"/>
      <c r="J128" s="233">
        <f>ROUND(I128*H128,2)</f>
        <v>0</v>
      </c>
      <c r="K128" s="229" t="s">
        <v>1</v>
      </c>
      <c r="L128" s="45"/>
      <c r="M128" s="234" t="s">
        <v>1</v>
      </c>
      <c r="N128" s="235" t="s">
        <v>43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172</v>
      </c>
      <c r="AT128" s="238" t="s">
        <v>167</v>
      </c>
      <c r="AU128" s="238" t="s">
        <v>85</v>
      </c>
      <c r="AY128" s="18" t="s">
        <v>165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172</v>
      </c>
      <c r="BM128" s="238" t="s">
        <v>87</v>
      </c>
    </row>
    <row r="129" s="2" customFormat="1">
      <c r="A129" s="39"/>
      <c r="B129" s="40"/>
      <c r="C129" s="41"/>
      <c r="D129" s="242" t="s">
        <v>770</v>
      </c>
      <c r="E129" s="41"/>
      <c r="F129" s="294" t="s">
        <v>1314</v>
      </c>
      <c r="G129" s="41"/>
      <c r="H129" s="41"/>
      <c r="I129" s="295"/>
      <c r="J129" s="41"/>
      <c r="K129" s="41"/>
      <c r="L129" s="45"/>
      <c r="M129" s="296"/>
      <c r="N129" s="297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770</v>
      </c>
      <c r="AU129" s="18" t="s">
        <v>85</v>
      </c>
    </row>
    <row r="130" s="2" customFormat="1" ht="49.05" customHeight="1">
      <c r="A130" s="39"/>
      <c r="B130" s="40"/>
      <c r="C130" s="227" t="s">
        <v>87</v>
      </c>
      <c r="D130" s="227" t="s">
        <v>167</v>
      </c>
      <c r="E130" s="228" t="s">
        <v>3211</v>
      </c>
      <c r="F130" s="229" t="s">
        <v>3212</v>
      </c>
      <c r="G130" s="230" t="s">
        <v>385</v>
      </c>
      <c r="H130" s="231">
        <v>2</v>
      </c>
      <c r="I130" s="232"/>
      <c r="J130" s="233">
        <f>ROUND(I130*H130,2)</f>
        <v>0</v>
      </c>
      <c r="K130" s="229" t="s">
        <v>1</v>
      </c>
      <c r="L130" s="45"/>
      <c r="M130" s="234" t="s">
        <v>1</v>
      </c>
      <c r="N130" s="235" t="s">
        <v>43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172</v>
      </c>
      <c r="AT130" s="238" t="s">
        <v>167</v>
      </c>
      <c r="AU130" s="238" t="s">
        <v>85</v>
      </c>
      <c r="AY130" s="18" t="s">
        <v>165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85</v>
      </c>
      <c r="BK130" s="239">
        <f>ROUND(I130*H130,2)</f>
        <v>0</v>
      </c>
      <c r="BL130" s="18" t="s">
        <v>172</v>
      </c>
      <c r="BM130" s="238" t="s">
        <v>172</v>
      </c>
    </row>
    <row r="131" s="2" customFormat="1">
      <c r="A131" s="39"/>
      <c r="B131" s="40"/>
      <c r="C131" s="41"/>
      <c r="D131" s="242" t="s">
        <v>770</v>
      </c>
      <c r="E131" s="41"/>
      <c r="F131" s="294" t="s">
        <v>1314</v>
      </c>
      <c r="G131" s="41"/>
      <c r="H131" s="41"/>
      <c r="I131" s="295"/>
      <c r="J131" s="41"/>
      <c r="K131" s="41"/>
      <c r="L131" s="45"/>
      <c r="M131" s="296"/>
      <c r="N131" s="297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770</v>
      </c>
      <c r="AU131" s="18" t="s">
        <v>85</v>
      </c>
    </row>
    <row r="132" s="2" customFormat="1" ht="37.8" customHeight="1">
      <c r="A132" s="39"/>
      <c r="B132" s="40"/>
      <c r="C132" s="227" t="s">
        <v>195</v>
      </c>
      <c r="D132" s="227" t="s">
        <v>167</v>
      </c>
      <c r="E132" s="228" t="s">
        <v>1638</v>
      </c>
      <c r="F132" s="229" t="s">
        <v>1639</v>
      </c>
      <c r="G132" s="230" t="s">
        <v>385</v>
      </c>
      <c r="H132" s="231">
        <v>1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43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172</v>
      </c>
      <c r="AT132" s="238" t="s">
        <v>167</v>
      </c>
      <c r="AU132" s="238" t="s">
        <v>85</v>
      </c>
      <c r="AY132" s="18" t="s">
        <v>165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172</v>
      </c>
      <c r="BM132" s="238" t="s">
        <v>193</v>
      </c>
    </row>
    <row r="133" s="2" customFormat="1">
      <c r="A133" s="39"/>
      <c r="B133" s="40"/>
      <c r="C133" s="41"/>
      <c r="D133" s="242" t="s">
        <v>770</v>
      </c>
      <c r="E133" s="41"/>
      <c r="F133" s="294" t="s">
        <v>1319</v>
      </c>
      <c r="G133" s="41"/>
      <c r="H133" s="41"/>
      <c r="I133" s="295"/>
      <c r="J133" s="41"/>
      <c r="K133" s="41"/>
      <c r="L133" s="45"/>
      <c r="M133" s="296"/>
      <c r="N133" s="297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770</v>
      </c>
      <c r="AU133" s="18" t="s">
        <v>85</v>
      </c>
    </row>
    <row r="134" s="2" customFormat="1" ht="16.5" customHeight="1">
      <c r="A134" s="39"/>
      <c r="B134" s="40"/>
      <c r="C134" s="227" t="s">
        <v>172</v>
      </c>
      <c r="D134" s="227" t="s">
        <v>167</v>
      </c>
      <c r="E134" s="228" t="s">
        <v>1320</v>
      </c>
      <c r="F134" s="229" t="s">
        <v>1321</v>
      </c>
      <c r="G134" s="230" t="s">
        <v>702</v>
      </c>
      <c r="H134" s="231">
        <v>0.36499999999999999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43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172</v>
      </c>
      <c r="AT134" s="238" t="s">
        <v>167</v>
      </c>
      <c r="AU134" s="238" t="s">
        <v>85</v>
      </c>
      <c r="AY134" s="18" t="s">
        <v>165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85</v>
      </c>
      <c r="BK134" s="239">
        <f>ROUND(I134*H134,2)</f>
        <v>0</v>
      </c>
      <c r="BL134" s="18" t="s">
        <v>172</v>
      </c>
      <c r="BM134" s="238" t="s">
        <v>228</v>
      </c>
    </row>
    <row r="135" s="2" customFormat="1" ht="21.75" customHeight="1">
      <c r="A135" s="39"/>
      <c r="B135" s="40"/>
      <c r="C135" s="227" t="s">
        <v>219</v>
      </c>
      <c r="D135" s="227" t="s">
        <v>167</v>
      </c>
      <c r="E135" s="228" t="s">
        <v>1322</v>
      </c>
      <c r="F135" s="229" t="s">
        <v>1323</v>
      </c>
      <c r="G135" s="230" t="s">
        <v>702</v>
      </c>
      <c r="H135" s="231">
        <v>0.36499999999999999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172</v>
      </c>
      <c r="AT135" s="238" t="s">
        <v>167</v>
      </c>
      <c r="AU135" s="238" t="s">
        <v>85</v>
      </c>
      <c r="AY135" s="18" t="s">
        <v>165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172</v>
      </c>
      <c r="BM135" s="238" t="s">
        <v>248</v>
      </c>
    </row>
    <row r="136" s="2" customFormat="1" ht="24.15" customHeight="1">
      <c r="A136" s="39"/>
      <c r="B136" s="40"/>
      <c r="C136" s="227" t="s">
        <v>193</v>
      </c>
      <c r="D136" s="227" t="s">
        <v>167</v>
      </c>
      <c r="E136" s="228" t="s">
        <v>1324</v>
      </c>
      <c r="F136" s="229" t="s">
        <v>1325</v>
      </c>
      <c r="G136" s="230" t="s">
        <v>702</v>
      </c>
      <c r="H136" s="231">
        <v>15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43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172</v>
      </c>
      <c r="AT136" s="238" t="s">
        <v>167</v>
      </c>
      <c r="AU136" s="238" t="s">
        <v>85</v>
      </c>
      <c r="AY136" s="18" t="s">
        <v>165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85</v>
      </c>
      <c r="BK136" s="239">
        <f>ROUND(I136*H136,2)</f>
        <v>0</v>
      </c>
      <c r="BL136" s="18" t="s">
        <v>172</v>
      </c>
      <c r="BM136" s="238" t="s">
        <v>259</v>
      </c>
    </row>
    <row r="137" s="2" customFormat="1" ht="16.5" customHeight="1">
      <c r="A137" s="39"/>
      <c r="B137" s="40"/>
      <c r="C137" s="227" t="s">
        <v>231</v>
      </c>
      <c r="D137" s="227" t="s">
        <v>167</v>
      </c>
      <c r="E137" s="228" t="s">
        <v>1326</v>
      </c>
      <c r="F137" s="229" t="s">
        <v>1327</v>
      </c>
      <c r="G137" s="230" t="s">
        <v>702</v>
      </c>
      <c r="H137" s="231">
        <v>0.36499999999999999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43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172</v>
      </c>
      <c r="AT137" s="238" t="s">
        <v>167</v>
      </c>
      <c r="AU137" s="238" t="s">
        <v>85</v>
      </c>
      <c r="AY137" s="18" t="s">
        <v>165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172</v>
      </c>
      <c r="BM137" s="238" t="s">
        <v>275</v>
      </c>
    </row>
    <row r="138" s="12" customFormat="1" ht="25.92" customHeight="1">
      <c r="A138" s="12"/>
      <c r="B138" s="211"/>
      <c r="C138" s="212"/>
      <c r="D138" s="213" t="s">
        <v>77</v>
      </c>
      <c r="E138" s="214" t="s">
        <v>837</v>
      </c>
      <c r="F138" s="214" t="s">
        <v>838</v>
      </c>
      <c r="G138" s="212"/>
      <c r="H138" s="212"/>
      <c r="I138" s="215"/>
      <c r="J138" s="216">
        <f>BK138</f>
        <v>0</v>
      </c>
      <c r="K138" s="212"/>
      <c r="L138" s="217"/>
      <c r="M138" s="218"/>
      <c r="N138" s="219"/>
      <c r="O138" s="219"/>
      <c r="P138" s="220">
        <f>SUM(P139:P148)</f>
        <v>0</v>
      </c>
      <c r="Q138" s="219"/>
      <c r="R138" s="220">
        <f>SUM(R139:R148)</f>
        <v>0</v>
      </c>
      <c r="S138" s="219"/>
      <c r="T138" s="221">
        <f>SUM(T139:T148)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2" t="s">
        <v>87</v>
      </c>
      <c r="AT138" s="223" t="s">
        <v>77</v>
      </c>
      <c r="AU138" s="223" t="s">
        <v>78</v>
      </c>
      <c r="AY138" s="222" t="s">
        <v>165</v>
      </c>
      <c r="BK138" s="224">
        <f>SUM(BK139:BK148)</f>
        <v>0</v>
      </c>
    </row>
    <row r="139" s="2" customFormat="1" ht="24.15" customHeight="1">
      <c r="A139" s="39"/>
      <c r="B139" s="40"/>
      <c r="C139" s="227" t="s">
        <v>228</v>
      </c>
      <c r="D139" s="227" t="s">
        <v>167</v>
      </c>
      <c r="E139" s="228" t="s">
        <v>3213</v>
      </c>
      <c r="F139" s="229" t="s">
        <v>3214</v>
      </c>
      <c r="G139" s="230" t="s">
        <v>302</v>
      </c>
      <c r="H139" s="231">
        <v>10.593999999999999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43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284</v>
      </c>
      <c r="AT139" s="238" t="s">
        <v>167</v>
      </c>
      <c r="AU139" s="238" t="s">
        <v>85</v>
      </c>
      <c r="AY139" s="18" t="s">
        <v>165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85</v>
      </c>
      <c r="BK139" s="239">
        <f>ROUND(I139*H139,2)</f>
        <v>0</v>
      </c>
      <c r="BL139" s="18" t="s">
        <v>284</v>
      </c>
      <c r="BM139" s="238" t="s">
        <v>284</v>
      </c>
    </row>
    <row r="140" s="2" customFormat="1" ht="33" customHeight="1">
      <c r="A140" s="39"/>
      <c r="B140" s="40"/>
      <c r="C140" s="227" t="s">
        <v>244</v>
      </c>
      <c r="D140" s="227" t="s">
        <v>167</v>
      </c>
      <c r="E140" s="228" t="s">
        <v>1649</v>
      </c>
      <c r="F140" s="229" t="s">
        <v>1650</v>
      </c>
      <c r="G140" s="230" t="s">
        <v>385</v>
      </c>
      <c r="H140" s="231">
        <v>9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284</v>
      </c>
      <c r="AT140" s="238" t="s">
        <v>167</v>
      </c>
      <c r="AU140" s="238" t="s">
        <v>85</v>
      </c>
      <c r="AY140" s="18" t="s">
        <v>165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284</v>
      </c>
      <c r="BM140" s="238" t="s">
        <v>299</v>
      </c>
    </row>
    <row r="141" s="2" customFormat="1" ht="24.15" customHeight="1">
      <c r="A141" s="39"/>
      <c r="B141" s="40"/>
      <c r="C141" s="227" t="s">
        <v>248</v>
      </c>
      <c r="D141" s="227" t="s">
        <v>167</v>
      </c>
      <c r="E141" s="228" t="s">
        <v>1336</v>
      </c>
      <c r="F141" s="229" t="s">
        <v>1337</v>
      </c>
      <c r="G141" s="230" t="s">
        <v>302</v>
      </c>
      <c r="H141" s="231">
        <v>14.6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284</v>
      </c>
      <c r="AT141" s="238" t="s">
        <v>167</v>
      </c>
      <c r="AU141" s="238" t="s">
        <v>85</v>
      </c>
      <c r="AY141" s="18" t="s">
        <v>165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284</v>
      </c>
      <c r="BM141" s="238" t="s">
        <v>316</v>
      </c>
    </row>
    <row r="142" s="2" customFormat="1" ht="37.8" customHeight="1">
      <c r="A142" s="39"/>
      <c r="B142" s="40"/>
      <c r="C142" s="227" t="s">
        <v>254</v>
      </c>
      <c r="D142" s="227" t="s">
        <v>167</v>
      </c>
      <c r="E142" s="228" t="s">
        <v>1653</v>
      </c>
      <c r="F142" s="229" t="s">
        <v>1654</v>
      </c>
      <c r="G142" s="230" t="s">
        <v>302</v>
      </c>
      <c r="H142" s="231">
        <v>6.5940000000000003</v>
      </c>
      <c r="I142" s="232"/>
      <c r="J142" s="233">
        <f>ROUND(I142*H142,2)</f>
        <v>0</v>
      </c>
      <c r="K142" s="229" t="s">
        <v>1</v>
      </c>
      <c r="L142" s="45"/>
      <c r="M142" s="234" t="s">
        <v>1</v>
      </c>
      <c r="N142" s="235" t="s">
        <v>43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284</v>
      </c>
      <c r="AT142" s="238" t="s">
        <v>167</v>
      </c>
      <c r="AU142" s="238" t="s">
        <v>85</v>
      </c>
      <c r="AY142" s="18" t="s">
        <v>165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85</v>
      </c>
      <c r="BK142" s="239">
        <f>ROUND(I142*H142,2)</f>
        <v>0</v>
      </c>
      <c r="BL142" s="18" t="s">
        <v>284</v>
      </c>
      <c r="BM142" s="238" t="s">
        <v>326</v>
      </c>
    </row>
    <row r="143" s="2" customFormat="1" ht="49.05" customHeight="1">
      <c r="A143" s="39"/>
      <c r="B143" s="40"/>
      <c r="C143" s="227" t="s">
        <v>259</v>
      </c>
      <c r="D143" s="227" t="s">
        <v>167</v>
      </c>
      <c r="E143" s="228" t="s">
        <v>3215</v>
      </c>
      <c r="F143" s="229" t="s">
        <v>3216</v>
      </c>
      <c r="G143" s="230" t="s">
        <v>302</v>
      </c>
      <c r="H143" s="231">
        <v>4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284</v>
      </c>
      <c r="AT143" s="238" t="s">
        <v>167</v>
      </c>
      <c r="AU143" s="238" t="s">
        <v>85</v>
      </c>
      <c r="AY143" s="18" t="s">
        <v>165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284</v>
      </c>
      <c r="BM143" s="238" t="s">
        <v>339</v>
      </c>
    </row>
    <row r="144" s="2" customFormat="1" ht="44.25" customHeight="1">
      <c r="A144" s="39"/>
      <c r="B144" s="40"/>
      <c r="C144" s="227" t="s">
        <v>270</v>
      </c>
      <c r="D144" s="227" t="s">
        <v>167</v>
      </c>
      <c r="E144" s="228" t="s">
        <v>2968</v>
      </c>
      <c r="F144" s="229" t="s">
        <v>2969</v>
      </c>
      <c r="G144" s="230" t="s">
        <v>198</v>
      </c>
      <c r="H144" s="231">
        <v>6.5940000000000003</v>
      </c>
      <c r="I144" s="232"/>
      <c r="J144" s="233">
        <f>ROUND(I144*H144,2)</f>
        <v>0</v>
      </c>
      <c r="K144" s="229" t="s">
        <v>1</v>
      </c>
      <c r="L144" s="45"/>
      <c r="M144" s="234" t="s">
        <v>1</v>
      </c>
      <c r="N144" s="235" t="s">
        <v>43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284</v>
      </c>
      <c r="AT144" s="238" t="s">
        <v>167</v>
      </c>
      <c r="AU144" s="238" t="s">
        <v>85</v>
      </c>
      <c r="AY144" s="18" t="s">
        <v>165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85</v>
      </c>
      <c r="BK144" s="239">
        <f>ROUND(I144*H144,2)</f>
        <v>0</v>
      </c>
      <c r="BL144" s="18" t="s">
        <v>284</v>
      </c>
      <c r="BM144" s="238" t="s">
        <v>382</v>
      </c>
    </row>
    <row r="145" s="2" customFormat="1" ht="66.75" customHeight="1">
      <c r="A145" s="39"/>
      <c r="B145" s="40"/>
      <c r="C145" s="227" t="s">
        <v>275</v>
      </c>
      <c r="D145" s="227" t="s">
        <v>167</v>
      </c>
      <c r="E145" s="228" t="s">
        <v>3217</v>
      </c>
      <c r="F145" s="229" t="s">
        <v>3218</v>
      </c>
      <c r="G145" s="230" t="s">
        <v>302</v>
      </c>
      <c r="H145" s="231">
        <v>4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43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284</v>
      </c>
      <c r="AT145" s="238" t="s">
        <v>167</v>
      </c>
      <c r="AU145" s="238" t="s">
        <v>85</v>
      </c>
      <c r="AY145" s="18" t="s">
        <v>165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284</v>
      </c>
      <c r="BM145" s="238" t="s">
        <v>396</v>
      </c>
    </row>
    <row r="146" s="2" customFormat="1" ht="66.75" customHeight="1">
      <c r="A146" s="39"/>
      <c r="B146" s="40"/>
      <c r="C146" s="227" t="s">
        <v>8</v>
      </c>
      <c r="D146" s="227" t="s">
        <v>167</v>
      </c>
      <c r="E146" s="228" t="s">
        <v>2980</v>
      </c>
      <c r="F146" s="229" t="s">
        <v>2981</v>
      </c>
      <c r="G146" s="230" t="s">
        <v>302</v>
      </c>
      <c r="H146" s="231">
        <v>4</v>
      </c>
      <c r="I146" s="232"/>
      <c r="J146" s="233">
        <f>ROUND(I146*H146,2)</f>
        <v>0</v>
      </c>
      <c r="K146" s="229" t="s">
        <v>1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284</v>
      </c>
      <c r="AT146" s="238" t="s">
        <v>167</v>
      </c>
      <c r="AU146" s="238" t="s">
        <v>85</v>
      </c>
      <c r="AY146" s="18" t="s">
        <v>165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284</v>
      </c>
      <c r="BM146" s="238" t="s">
        <v>421</v>
      </c>
    </row>
    <row r="147" s="2" customFormat="1" ht="24.15" customHeight="1">
      <c r="A147" s="39"/>
      <c r="B147" s="40"/>
      <c r="C147" s="227" t="s">
        <v>284</v>
      </c>
      <c r="D147" s="227" t="s">
        <v>167</v>
      </c>
      <c r="E147" s="228" t="s">
        <v>1659</v>
      </c>
      <c r="F147" s="229" t="s">
        <v>1660</v>
      </c>
      <c r="G147" s="230" t="s">
        <v>702</v>
      </c>
      <c r="H147" s="231">
        <v>0.051999999999999998</v>
      </c>
      <c r="I147" s="232"/>
      <c r="J147" s="233">
        <f>ROUND(I147*H147,2)</f>
        <v>0</v>
      </c>
      <c r="K147" s="229" t="s">
        <v>1</v>
      </c>
      <c r="L147" s="45"/>
      <c r="M147" s="234" t="s">
        <v>1</v>
      </c>
      <c r="N147" s="235" t="s">
        <v>43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284</v>
      </c>
      <c r="AT147" s="238" t="s">
        <v>167</v>
      </c>
      <c r="AU147" s="238" t="s">
        <v>85</v>
      </c>
      <c r="AY147" s="18" t="s">
        <v>165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284</v>
      </c>
      <c r="BM147" s="238" t="s">
        <v>444</v>
      </c>
    </row>
    <row r="148" s="2" customFormat="1">
      <c r="A148" s="39"/>
      <c r="B148" s="40"/>
      <c r="C148" s="41"/>
      <c r="D148" s="242" t="s">
        <v>770</v>
      </c>
      <c r="E148" s="41"/>
      <c r="F148" s="294" t="s">
        <v>1362</v>
      </c>
      <c r="G148" s="41"/>
      <c r="H148" s="41"/>
      <c r="I148" s="295"/>
      <c r="J148" s="41"/>
      <c r="K148" s="41"/>
      <c r="L148" s="45"/>
      <c r="M148" s="296"/>
      <c r="N148" s="297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770</v>
      </c>
      <c r="AU148" s="18" t="s">
        <v>85</v>
      </c>
    </row>
    <row r="149" s="12" customFormat="1" ht="25.92" customHeight="1">
      <c r="A149" s="12"/>
      <c r="B149" s="211"/>
      <c r="C149" s="212"/>
      <c r="D149" s="213" t="s">
        <v>77</v>
      </c>
      <c r="E149" s="214" t="s">
        <v>3219</v>
      </c>
      <c r="F149" s="214" t="s">
        <v>1373</v>
      </c>
      <c r="G149" s="212"/>
      <c r="H149" s="212"/>
      <c r="I149" s="215"/>
      <c r="J149" s="216">
        <f>BK149</f>
        <v>0</v>
      </c>
      <c r="K149" s="212"/>
      <c r="L149" s="217"/>
      <c r="M149" s="218"/>
      <c r="N149" s="219"/>
      <c r="O149" s="219"/>
      <c r="P149" s="220">
        <f>SUM(P150:P187)</f>
        <v>0</v>
      </c>
      <c r="Q149" s="219"/>
      <c r="R149" s="220">
        <f>SUM(R150:R187)</f>
        <v>0</v>
      </c>
      <c r="S149" s="219"/>
      <c r="T149" s="221">
        <f>SUM(T150:T187)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2" t="s">
        <v>87</v>
      </c>
      <c r="AT149" s="223" t="s">
        <v>77</v>
      </c>
      <c r="AU149" s="223" t="s">
        <v>78</v>
      </c>
      <c r="AY149" s="222" t="s">
        <v>165</v>
      </c>
      <c r="BK149" s="224">
        <f>SUM(BK150:BK187)</f>
        <v>0</v>
      </c>
    </row>
    <row r="150" s="2" customFormat="1" ht="24.15" customHeight="1">
      <c r="A150" s="39"/>
      <c r="B150" s="40"/>
      <c r="C150" s="227" t="s">
        <v>294</v>
      </c>
      <c r="D150" s="227" t="s">
        <v>167</v>
      </c>
      <c r="E150" s="228" t="s">
        <v>3220</v>
      </c>
      <c r="F150" s="229" t="s">
        <v>3221</v>
      </c>
      <c r="G150" s="230" t="s">
        <v>2915</v>
      </c>
      <c r="H150" s="231">
        <v>1</v>
      </c>
      <c r="I150" s="232"/>
      <c r="J150" s="233">
        <f>ROUND(I150*H150,2)</f>
        <v>0</v>
      </c>
      <c r="K150" s="229" t="s">
        <v>1</v>
      </c>
      <c r="L150" s="45"/>
      <c r="M150" s="234" t="s">
        <v>1</v>
      </c>
      <c r="N150" s="235" t="s">
        <v>43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284</v>
      </c>
      <c r="AT150" s="238" t="s">
        <v>167</v>
      </c>
      <c r="AU150" s="238" t="s">
        <v>85</v>
      </c>
      <c r="AY150" s="18" t="s">
        <v>165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85</v>
      </c>
      <c r="BK150" s="239">
        <f>ROUND(I150*H150,2)</f>
        <v>0</v>
      </c>
      <c r="BL150" s="18" t="s">
        <v>284</v>
      </c>
      <c r="BM150" s="238" t="s">
        <v>453</v>
      </c>
    </row>
    <row r="151" s="2" customFormat="1" ht="24.15" customHeight="1">
      <c r="A151" s="39"/>
      <c r="B151" s="40"/>
      <c r="C151" s="227" t="s">
        <v>299</v>
      </c>
      <c r="D151" s="227" t="s">
        <v>167</v>
      </c>
      <c r="E151" s="228" t="s">
        <v>3222</v>
      </c>
      <c r="F151" s="229" t="s">
        <v>3223</v>
      </c>
      <c r="G151" s="230" t="s">
        <v>2915</v>
      </c>
      <c r="H151" s="231">
        <v>2</v>
      </c>
      <c r="I151" s="232"/>
      <c r="J151" s="233">
        <f>ROUND(I151*H151,2)</f>
        <v>0</v>
      </c>
      <c r="K151" s="229" t="s">
        <v>1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284</v>
      </c>
      <c r="AT151" s="238" t="s">
        <v>167</v>
      </c>
      <c r="AU151" s="238" t="s">
        <v>85</v>
      </c>
      <c r="AY151" s="18" t="s">
        <v>165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85</v>
      </c>
      <c r="BK151" s="239">
        <f>ROUND(I151*H151,2)</f>
        <v>0</v>
      </c>
      <c r="BL151" s="18" t="s">
        <v>284</v>
      </c>
      <c r="BM151" s="238" t="s">
        <v>471</v>
      </c>
    </row>
    <row r="152" s="2" customFormat="1" ht="24.15" customHeight="1">
      <c r="A152" s="39"/>
      <c r="B152" s="40"/>
      <c r="C152" s="227" t="s">
        <v>308</v>
      </c>
      <c r="D152" s="227" t="s">
        <v>167</v>
      </c>
      <c r="E152" s="228" t="s">
        <v>3224</v>
      </c>
      <c r="F152" s="229" t="s">
        <v>3225</v>
      </c>
      <c r="G152" s="230" t="s">
        <v>2915</v>
      </c>
      <c r="H152" s="231">
        <v>3</v>
      </c>
      <c r="I152" s="232"/>
      <c r="J152" s="233">
        <f>ROUND(I152*H152,2)</f>
        <v>0</v>
      </c>
      <c r="K152" s="229" t="s">
        <v>1</v>
      </c>
      <c r="L152" s="45"/>
      <c r="M152" s="234" t="s">
        <v>1</v>
      </c>
      <c r="N152" s="235" t="s">
        <v>43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284</v>
      </c>
      <c r="AT152" s="238" t="s">
        <v>167</v>
      </c>
      <c r="AU152" s="238" t="s">
        <v>85</v>
      </c>
      <c r="AY152" s="18" t="s">
        <v>165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85</v>
      </c>
      <c r="BK152" s="239">
        <f>ROUND(I152*H152,2)</f>
        <v>0</v>
      </c>
      <c r="BL152" s="18" t="s">
        <v>284</v>
      </c>
      <c r="BM152" s="238" t="s">
        <v>480</v>
      </c>
    </row>
    <row r="153" s="2" customFormat="1" ht="21.75" customHeight="1">
      <c r="A153" s="39"/>
      <c r="B153" s="40"/>
      <c r="C153" s="227" t="s">
        <v>316</v>
      </c>
      <c r="D153" s="227" t="s">
        <v>167</v>
      </c>
      <c r="E153" s="228" t="s">
        <v>3226</v>
      </c>
      <c r="F153" s="229" t="s">
        <v>3227</v>
      </c>
      <c r="G153" s="230" t="s">
        <v>302</v>
      </c>
      <c r="H153" s="231">
        <v>17</v>
      </c>
      <c r="I153" s="232"/>
      <c r="J153" s="233">
        <f>ROUND(I153*H153,2)</f>
        <v>0</v>
      </c>
      <c r="K153" s="229" t="s">
        <v>1</v>
      </c>
      <c r="L153" s="45"/>
      <c r="M153" s="234" t="s">
        <v>1</v>
      </c>
      <c r="N153" s="235" t="s">
        <v>43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284</v>
      </c>
      <c r="AT153" s="238" t="s">
        <v>167</v>
      </c>
      <c r="AU153" s="238" t="s">
        <v>85</v>
      </c>
      <c r="AY153" s="18" t="s">
        <v>165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85</v>
      </c>
      <c r="BK153" s="239">
        <f>ROUND(I153*H153,2)</f>
        <v>0</v>
      </c>
      <c r="BL153" s="18" t="s">
        <v>284</v>
      </c>
      <c r="BM153" s="238" t="s">
        <v>497</v>
      </c>
    </row>
    <row r="154" s="2" customFormat="1">
      <c r="A154" s="39"/>
      <c r="B154" s="40"/>
      <c r="C154" s="41"/>
      <c r="D154" s="242" t="s">
        <v>770</v>
      </c>
      <c r="E154" s="41"/>
      <c r="F154" s="294" t="s">
        <v>3228</v>
      </c>
      <c r="G154" s="41"/>
      <c r="H154" s="41"/>
      <c r="I154" s="295"/>
      <c r="J154" s="41"/>
      <c r="K154" s="41"/>
      <c r="L154" s="45"/>
      <c r="M154" s="296"/>
      <c r="N154" s="297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770</v>
      </c>
      <c r="AU154" s="18" t="s">
        <v>85</v>
      </c>
    </row>
    <row r="155" s="2" customFormat="1" ht="21.75" customHeight="1">
      <c r="A155" s="39"/>
      <c r="B155" s="40"/>
      <c r="C155" s="227" t="s">
        <v>7</v>
      </c>
      <c r="D155" s="227" t="s">
        <v>167</v>
      </c>
      <c r="E155" s="228" t="s">
        <v>3229</v>
      </c>
      <c r="F155" s="229" t="s">
        <v>3230</v>
      </c>
      <c r="G155" s="230" t="s">
        <v>302</v>
      </c>
      <c r="H155" s="231">
        <v>15</v>
      </c>
      <c r="I155" s="232"/>
      <c r="J155" s="233">
        <f>ROUND(I155*H155,2)</f>
        <v>0</v>
      </c>
      <c r="K155" s="229" t="s">
        <v>1</v>
      </c>
      <c r="L155" s="45"/>
      <c r="M155" s="234" t="s">
        <v>1</v>
      </c>
      <c r="N155" s="235" t="s">
        <v>43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284</v>
      </c>
      <c r="AT155" s="238" t="s">
        <v>167</v>
      </c>
      <c r="AU155" s="238" t="s">
        <v>85</v>
      </c>
      <c r="AY155" s="18" t="s">
        <v>165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85</v>
      </c>
      <c r="BK155" s="239">
        <f>ROUND(I155*H155,2)</f>
        <v>0</v>
      </c>
      <c r="BL155" s="18" t="s">
        <v>284</v>
      </c>
      <c r="BM155" s="238" t="s">
        <v>506</v>
      </c>
    </row>
    <row r="156" s="2" customFormat="1">
      <c r="A156" s="39"/>
      <c r="B156" s="40"/>
      <c r="C156" s="41"/>
      <c r="D156" s="242" t="s">
        <v>770</v>
      </c>
      <c r="E156" s="41"/>
      <c r="F156" s="294" t="s">
        <v>3228</v>
      </c>
      <c r="G156" s="41"/>
      <c r="H156" s="41"/>
      <c r="I156" s="295"/>
      <c r="J156" s="41"/>
      <c r="K156" s="41"/>
      <c r="L156" s="45"/>
      <c r="M156" s="296"/>
      <c r="N156" s="297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770</v>
      </c>
      <c r="AU156" s="18" t="s">
        <v>85</v>
      </c>
    </row>
    <row r="157" s="2" customFormat="1" ht="24.15" customHeight="1">
      <c r="A157" s="39"/>
      <c r="B157" s="40"/>
      <c r="C157" s="227" t="s">
        <v>326</v>
      </c>
      <c r="D157" s="227" t="s">
        <v>167</v>
      </c>
      <c r="E157" s="228" t="s">
        <v>3231</v>
      </c>
      <c r="F157" s="229" t="s">
        <v>3232</v>
      </c>
      <c r="G157" s="230" t="s">
        <v>302</v>
      </c>
      <c r="H157" s="231">
        <v>6</v>
      </c>
      <c r="I157" s="232"/>
      <c r="J157" s="233">
        <f>ROUND(I157*H157,2)</f>
        <v>0</v>
      </c>
      <c r="K157" s="229" t="s">
        <v>1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284</v>
      </c>
      <c r="AT157" s="238" t="s">
        <v>167</v>
      </c>
      <c r="AU157" s="238" t="s">
        <v>85</v>
      </c>
      <c r="AY157" s="18" t="s">
        <v>165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284</v>
      </c>
      <c r="BM157" s="238" t="s">
        <v>514</v>
      </c>
    </row>
    <row r="158" s="2" customFormat="1" ht="24.15" customHeight="1">
      <c r="A158" s="39"/>
      <c r="B158" s="40"/>
      <c r="C158" s="227" t="s">
        <v>334</v>
      </c>
      <c r="D158" s="227" t="s">
        <v>167</v>
      </c>
      <c r="E158" s="228" t="s">
        <v>3233</v>
      </c>
      <c r="F158" s="229" t="s">
        <v>3234</v>
      </c>
      <c r="G158" s="230" t="s">
        <v>302</v>
      </c>
      <c r="H158" s="231">
        <v>4</v>
      </c>
      <c r="I158" s="232"/>
      <c r="J158" s="233">
        <f>ROUND(I158*H158,2)</f>
        <v>0</v>
      </c>
      <c r="K158" s="229" t="s">
        <v>1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284</v>
      </c>
      <c r="AT158" s="238" t="s">
        <v>167</v>
      </c>
      <c r="AU158" s="238" t="s">
        <v>85</v>
      </c>
      <c r="AY158" s="18" t="s">
        <v>165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284</v>
      </c>
      <c r="BM158" s="238" t="s">
        <v>524</v>
      </c>
    </row>
    <row r="159" s="2" customFormat="1" ht="24.15" customHeight="1">
      <c r="A159" s="39"/>
      <c r="B159" s="40"/>
      <c r="C159" s="227" t="s">
        <v>339</v>
      </c>
      <c r="D159" s="227" t="s">
        <v>167</v>
      </c>
      <c r="E159" s="228" t="s">
        <v>3235</v>
      </c>
      <c r="F159" s="229" t="s">
        <v>3236</v>
      </c>
      <c r="G159" s="230" t="s">
        <v>302</v>
      </c>
      <c r="H159" s="231">
        <v>6</v>
      </c>
      <c r="I159" s="232"/>
      <c r="J159" s="233">
        <f>ROUND(I159*H159,2)</f>
        <v>0</v>
      </c>
      <c r="K159" s="229" t="s">
        <v>1</v>
      </c>
      <c r="L159" s="45"/>
      <c r="M159" s="234" t="s">
        <v>1</v>
      </c>
      <c r="N159" s="235" t="s">
        <v>43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284</v>
      </c>
      <c r="AT159" s="238" t="s">
        <v>167</v>
      </c>
      <c r="AU159" s="238" t="s">
        <v>85</v>
      </c>
      <c r="AY159" s="18" t="s">
        <v>165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85</v>
      </c>
      <c r="BK159" s="239">
        <f>ROUND(I159*H159,2)</f>
        <v>0</v>
      </c>
      <c r="BL159" s="18" t="s">
        <v>284</v>
      </c>
      <c r="BM159" s="238" t="s">
        <v>534</v>
      </c>
    </row>
    <row r="160" s="2" customFormat="1" ht="16.5" customHeight="1">
      <c r="A160" s="39"/>
      <c r="B160" s="40"/>
      <c r="C160" s="227" t="s">
        <v>377</v>
      </c>
      <c r="D160" s="227" t="s">
        <v>167</v>
      </c>
      <c r="E160" s="228" t="s">
        <v>3237</v>
      </c>
      <c r="F160" s="229" t="s">
        <v>3238</v>
      </c>
      <c r="G160" s="230" t="s">
        <v>385</v>
      </c>
      <c r="H160" s="231">
        <v>2</v>
      </c>
      <c r="I160" s="232"/>
      <c r="J160" s="233">
        <f>ROUND(I160*H160,2)</f>
        <v>0</v>
      </c>
      <c r="K160" s="229" t="s">
        <v>1</v>
      </c>
      <c r="L160" s="45"/>
      <c r="M160" s="234" t="s">
        <v>1</v>
      </c>
      <c r="N160" s="235" t="s">
        <v>43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284</v>
      </c>
      <c r="AT160" s="238" t="s">
        <v>167</v>
      </c>
      <c r="AU160" s="238" t="s">
        <v>85</v>
      </c>
      <c r="AY160" s="18" t="s">
        <v>165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284</v>
      </c>
      <c r="BM160" s="238" t="s">
        <v>543</v>
      </c>
    </row>
    <row r="161" s="2" customFormat="1" ht="16.5" customHeight="1">
      <c r="A161" s="39"/>
      <c r="B161" s="40"/>
      <c r="C161" s="227" t="s">
        <v>382</v>
      </c>
      <c r="D161" s="227" t="s">
        <v>167</v>
      </c>
      <c r="E161" s="228" t="s">
        <v>3239</v>
      </c>
      <c r="F161" s="229" t="s">
        <v>3240</v>
      </c>
      <c r="G161" s="230" t="s">
        <v>385</v>
      </c>
      <c r="H161" s="231">
        <v>2</v>
      </c>
      <c r="I161" s="232"/>
      <c r="J161" s="233">
        <f>ROUND(I161*H161,2)</f>
        <v>0</v>
      </c>
      <c r="K161" s="229" t="s">
        <v>1</v>
      </c>
      <c r="L161" s="45"/>
      <c r="M161" s="234" t="s">
        <v>1</v>
      </c>
      <c r="N161" s="235" t="s">
        <v>43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284</v>
      </c>
      <c r="AT161" s="238" t="s">
        <v>167</v>
      </c>
      <c r="AU161" s="238" t="s">
        <v>85</v>
      </c>
      <c r="AY161" s="18" t="s">
        <v>165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85</v>
      </c>
      <c r="BK161" s="239">
        <f>ROUND(I161*H161,2)</f>
        <v>0</v>
      </c>
      <c r="BL161" s="18" t="s">
        <v>284</v>
      </c>
      <c r="BM161" s="238" t="s">
        <v>554</v>
      </c>
    </row>
    <row r="162" s="2" customFormat="1" ht="24.15" customHeight="1">
      <c r="A162" s="39"/>
      <c r="B162" s="40"/>
      <c r="C162" s="227" t="s">
        <v>390</v>
      </c>
      <c r="D162" s="227" t="s">
        <v>167</v>
      </c>
      <c r="E162" s="228" t="s">
        <v>3241</v>
      </c>
      <c r="F162" s="229" t="s">
        <v>3242</v>
      </c>
      <c r="G162" s="230" t="s">
        <v>385</v>
      </c>
      <c r="H162" s="231">
        <v>2</v>
      </c>
      <c r="I162" s="232"/>
      <c r="J162" s="233">
        <f>ROUND(I162*H162,2)</f>
        <v>0</v>
      </c>
      <c r="K162" s="229" t="s">
        <v>1</v>
      </c>
      <c r="L162" s="45"/>
      <c r="M162" s="234" t="s">
        <v>1</v>
      </c>
      <c r="N162" s="235" t="s">
        <v>43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284</v>
      </c>
      <c r="AT162" s="238" t="s">
        <v>167</v>
      </c>
      <c r="AU162" s="238" t="s">
        <v>85</v>
      </c>
      <c r="AY162" s="18" t="s">
        <v>165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85</v>
      </c>
      <c r="BK162" s="239">
        <f>ROUND(I162*H162,2)</f>
        <v>0</v>
      </c>
      <c r="BL162" s="18" t="s">
        <v>284</v>
      </c>
      <c r="BM162" s="238" t="s">
        <v>587</v>
      </c>
    </row>
    <row r="163" s="2" customFormat="1" ht="24.15" customHeight="1">
      <c r="A163" s="39"/>
      <c r="B163" s="40"/>
      <c r="C163" s="227" t="s">
        <v>396</v>
      </c>
      <c r="D163" s="227" t="s">
        <v>167</v>
      </c>
      <c r="E163" s="228" t="s">
        <v>3243</v>
      </c>
      <c r="F163" s="229" t="s">
        <v>3244</v>
      </c>
      <c r="G163" s="230" t="s">
        <v>385</v>
      </c>
      <c r="H163" s="231">
        <v>2</v>
      </c>
      <c r="I163" s="232"/>
      <c r="J163" s="233">
        <f>ROUND(I163*H163,2)</f>
        <v>0</v>
      </c>
      <c r="K163" s="229" t="s">
        <v>1</v>
      </c>
      <c r="L163" s="45"/>
      <c r="M163" s="234" t="s">
        <v>1</v>
      </c>
      <c r="N163" s="235" t="s">
        <v>43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284</v>
      </c>
      <c r="AT163" s="238" t="s">
        <v>167</v>
      </c>
      <c r="AU163" s="238" t="s">
        <v>85</v>
      </c>
      <c r="AY163" s="18" t="s">
        <v>165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284</v>
      </c>
      <c r="BM163" s="238" t="s">
        <v>636</v>
      </c>
    </row>
    <row r="164" s="2" customFormat="1" ht="24.15" customHeight="1">
      <c r="A164" s="39"/>
      <c r="B164" s="40"/>
      <c r="C164" s="227" t="s">
        <v>408</v>
      </c>
      <c r="D164" s="227" t="s">
        <v>167</v>
      </c>
      <c r="E164" s="228" t="s">
        <v>3245</v>
      </c>
      <c r="F164" s="229" t="s">
        <v>3246</v>
      </c>
      <c r="G164" s="230" t="s">
        <v>385</v>
      </c>
      <c r="H164" s="231">
        <v>2</v>
      </c>
      <c r="I164" s="232"/>
      <c r="J164" s="233">
        <f>ROUND(I164*H164,2)</f>
        <v>0</v>
      </c>
      <c r="K164" s="229" t="s">
        <v>1</v>
      </c>
      <c r="L164" s="45"/>
      <c r="M164" s="234" t="s">
        <v>1</v>
      </c>
      <c r="N164" s="235" t="s">
        <v>43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284</v>
      </c>
      <c r="AT164" s="238" t="s">
        <v>167</v>
      </c>
      <c r="AU164" s="238" t="s">
        <v>85</v>
      </c>
      <c r="AY164" s="18" t="s">
        <v>165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85</v>
      </c>
      <c r="BK164" s="239">
        <f>ROUND(I164*H164,2)</f>
        <v>0</v>
      </c>
      <c r="BL164" s="18" t="s">
        <v>284</v>
      </c>
      <c r="BM164" s="238" t="s">
        <v>681</v>
      </c>
    </row>
    <row r="165" s="2" customFormat="1" ht="24.15" customHeight="1">
      <c r="A165" s="39"/>
      <c r="B165" s="40"/>
      <c r="C165" s="227" t="s">
        <v>421</v>
      </c>
      <c r="D165" s="227" t="s">
        <v>167</v>
      </c>
      <c r="E165" s="228" t="s">
        <v>3247</v>
      </c>
      <c r="F165" s="229" t="s">
        <v>3248</v>
      </c>
      <c r="G165" s="230" t="s">
        <v>302</v>
      </c>
      <c r="H165" s="231">
        <v>48</v>
      </c>
      <c r="I165" s="232"/>
      <c r="J165" s="233">
        <f>ROUND(I165*H165,2)</f>
        <v>0</v>
      </c>
      <c r="K165" s="229" t="s">
        <v>1</v>
      </c>
      <c r="L165" s="45"/>
      <c r="M165" s="234" t="s">
        <v>1</v>
      </c>
      <c r="N165" s="235" t="s">
        <v>43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284</v>
      </c>
      <c r="AT165" s="238" t="s">
        <v>167</v>
      </c>
      <c r="AU165" s="238" t="s">
        <v>85</v>
      </c>
      <c r="AY165" s="18" t="s">
        <v>165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85</v>
      </c>
      <c r="BK165" s="239">
        <f>ROUND(I165*H165,2)</f>
        <v>0</v>
      </c>
      <c r="BL165" s="18" t="s">
        <v>284</v>
      </c>
      <c r="BM165" s="238" t="s">
        <v>689</v>
      </c>
    </row>
    <row r="166" s="2" customFormat="1" ht="24.15" customHeight="1">
      <c r="A166" s="39"/>
      <c r="B166" s="40"/>
      <c r="C166" s="227" t="s">
        <v>426</v>
      </c>
      <c r="D166" s="227" t="s">
        <v>167</v>
      </c>
      <c r="E166" s="228" t="s">
        <v>3249</v>
      </c>
      <c r="F166" s="229" t="s">
        <v>3250</v>
      </c>
      <c r="G166" s="230" t="s">
        <v>385</v>
      </c>
      <c r="H166" s="231">
        <v>1</v>
      </c>
      <c r="I166" s="232"/>
      <c r="J166" s="233">
        <f>ROUND(I166*H166,2)</f>
        <v>0</v>
      </c>
      <c r="K166" s="229" t="s">
        <v>1</v>
      </c>
      <c r="L166" s="45"/>
      <c r="M166" s="234" t="s">
        <v>1</v>
      </c>
      <c r="N166" s="235" t="s">
        <v>43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284</v>
      </c>
      <c r="AT166" s="238" t="s">
        <v>167</v>
      </c>
      <c r="AU166" s="238" t="s">
        <v>85</v>
      </c>
      <c r="AY166" s="18" t="s">
        <v>165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284</v>
      </c>
      <c r="BM166" s="238" t="s">
        <v>699</v>
      </c>
    </row>
    <row r="167" s="2" customFormat="1" ht="24.15" customHeight="1">
      <c r="A167" s="39"/>
      <c r="B167" s="40"/>
      <c r="C167" s="227" t="s">
        <v>444</v>
      </c>
      <c r="D167" s="227" t="s">
        <v>167</v>
      </c>
      <c r="E167" s="228" t="s">
        <v>3251</v>
      </c>
      <c r="F167" s="229" t="s">
        <v>3252</v>
      </c>
      <c r="G167" s="230" t="s">
        <v>385</v>
      </c>
      <c r="H167" s="231">
        <v>2</v>
      </c>
      <c r="I167" s="232"/>
      <c r="J167" s="233">
        <f>ROUND(I167*H167,2)</f>
        <v>0</v>
      </c>
      <c r="K167" s="229" t="s">
        <v>1</v>
      </c>
      <c r="L167" s="45"/>
      <c r="M167" s="234" t="s">
        <v>1</v>
      </c>
      <c r="N167" s="235" t="s">
        <v>43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284</v>
      </c>
      <c r="AT167" s="238" t="s">
        <v>167</v>
      </c>
      <c r="AU167" s="238" t="s">
        <v>85</v>
      </c>
      <c r="AY167" s="18" t="s">
        <v>165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85</v>
      </c>
      <c r="BK167" s="239">
        <f>ROUND(I167*H167,2)</f>
        <v>0</v>
      </c>
      <c r="BL167" s="18" t="s">
        <v>284</v>
      </c>
      <c r="BM167" s="238" t="s">
        <v>708</v>
      </c>
    </row>
    <row r="168" s="2" customFormat="1" ht="16.5" customHeight="1">
      <c r="A168" s="39"/>
      <c r="B168" s="40"/>
      <c r="C168" s="227" t="s">
        <v>449</v>
      </c>
      <c r="D168" s="227" t="s">
        <v>167</v>
      </c>
      <c r="E168" s="228" t="s">
        <v>3253</v>
      </c>
      <c r="F168" s="229" t="s">
        <v>3254</v>
      </c>
      <c r="G168" s="230" t="s">
        <v>385</v>
      </c>
      <c r="H168" s="231">
        <v>2</v>
      </c>
      <c r="I168" s="232"/>
      <c r="J168" s="233">
        <f>ROUND(I168*H168,2)</f>
        <v>0</v>
      </c>
      <c r="K168" s="229" t="s">
        <v>1</v>
      </c>
      <c r="L168" s="45"/>
      <c r="M168" s="234" t="s">
        <v>1</v>
      </c>
      <c r="N168" s="235" t="s">
        <v>43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284</v>
      </c>
      <c r="AT168" s="238" t="s">
        <v>167</v>
      </c>
      <c r="AU168" s="238" t="s">
        <v>85</v>
      </c>
      <c r="AY168" s="18" t="s">
        <v>165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85</v>
      </c>
      <c r="BK168" s="239">
        <f>ROUND(I168*H168,2)</f>
        <v>0</v>
      </c>
      <c r="BL168" s="18" t="s">
        <v>284</v>
      </c>
      <c r="BM168" s="238" t="s">
        <v>719</v>
      </c>
    </row>
    <row r="169" s="2" customFormat="1" ht="16.5" customHeight="1">
      <c r="A169" s="39"/>
      <c r="B169" s="40"/>
      <c r="C169" s="227" t="s">
        <v>453</v>
      </c>
      <c r="D169" s="227" t="s">
        <v>167</v>
      </c>
      <c r="E169" s="228" t="s">
        <v>3255</v>
      </c>
      <c r="F169" s="229" t="s">
        <v>3256</v>
      </c>
      <c r="G169" s="230" t="s">
        <v>385</v>
      </c>
      <c r="H169" s="231">
        <v>4</v>
      </c>
      <c r="I169" s="232"/>
      <c r="J169" s="233">
        <f>ROUND(I169*H169,2)</f>
        <v>0</v>
      </c>
      <c r="K169" s="229" t="s">
        <v>1</v>
      </c>
      <c r="L169" s="45"/>
      <c r="M169" s="234" t="s">
        <v>1</v>
      </c>
      <c r="N169" s="235" t="s">
        <v>43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284</v>
      </c>
      <c r="AT169" s="238" t="s">
        <v>167</v>
      </c>
      <c r="AU169" s="238" t="s">
        <v>85</v>
      </c>
      <c r="AY169" s="18" t="s">
        <v>165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85</v>
      </c>
      <c r="BK169" s="239">
        <f>ROUND(I169*H169,2)</f>
        <v>0</v>
      </c>
      <c r="BL169" s="18" t="s">
        <v>284</v>
      </c>
      <c r="BM169" s="238" t="s">
        <v>730</v>
      </c>
    </row>
    <row r="170" s="2" customFormat="1" ht="21.75" customHeight="1">
      <c r="A170" s="39"/>
      <c r="B170" s="40"/>
      <c r="C170" s="227" t="s">
        <v>458</v>
      </c>
      <c r="D170" s="227" t="s">
        <v>167</v>
      </c>
      <c r="E170" s="228" t="s">
        <v>3257</v>
      </c>
      <c r="F170" s="229" t="s">
        <v>3258</v>
      </c>
      <c r="G170" s="230" t="s">
        <v>385</v>
      </c>
      <c r="H170" s="231">
        <v>3</v>
      </c>
      <c r="I170" s="232"/>
      <c r="J170" s="233">
        <f>ROUND(I170*H170,2)</f>
        <v>0</v>
      </c>
      <c r="K170" s="229" t="s">
        <v>1</v>
      </c>
      <c r="L170" s="45"/>
      <c r="M170" s="234" t="s">
        <v>1</v>
      </c>
      <c r="N170" s="235" t="s">
        <v>43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284</v>
      </c>
      <c r="AT170" s="238" t="s">
        <v>167</v>
      </c>
      <c r="AU170" s="238" t="s">
        <v>85</v>
      </c>
      <c r="AY170" s="18" t="s">
        <v>165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284</v>
      </c>
      <c r="BM170" s="238" t="s">
        <v>744</v>
      </c>
    </row>
    <row r="171" s="2" customFormat="1" ht="21.75" customHeight="1">
      <c r="A171" s="39"/>
      <c r="B171" s="40"/>
      <c r="C171" s="227" t="s">
        <v>471</v>
      </c>
      <c r="D171" s="227" t="s">
        <v>167</v>
      </c>
      <c r="E171" s="228" t="s">
        <v>3259</v>
      </c>
      <c r="F171" s="229" t="s">
        <v>3260</v>
      </c>
      <c r="G171" s="230" t="s">
        <v>385</v>
      </c>
      <c r="H171" s="231">
        <v>2</v>
      </c>
      <c r="I171" s="232"/>
      <c r="J171" s="233">
        <f>ROUND(I171*H171,2)</f>
        <v>0</v>
      </c>
      <c r="K171" s="229" t="s">
        <v>1</v>
      </c>
      <c r="L171" s="45"/>
      <c r="M171" s="234" t="s">
        <v>1</v>
      </c>
      <c r="N171" s="235" t="s">
        <v>43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284</v>
      </c>
      <c r="AT171" s="238" t="s">
        <v>167</v>
      </c>
      <c r="AU171" s="238" t="s">
        <v>85</v>
      </c>
      <c r="AY171" s="18" t="s">
        <v>165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85</v>
      </c>
      <c r="BK171" s="239">
        <f>ROUND(I171*H171,2)</f>
        <v>0</v>
      </c>
      <c r="BL171" s="18" t="s">
        <v>284</v>
      </c>
      <c r="BM171" s="238" t="s">
        <v>766</v>
      </c>
    </row>
    <row r="172" s="2" customFormat="1" ht="33" customHeight="1">
      <c r="A172" s="39"/>
      <c r="B172" s="40"/>
      <c r="C172" s="227" t="s">
        <v>475</v>
      </c>
      <c r="D172" s="227" t="s">
        <v>167</v>
      </c>
      <c r="E172" s="228" t="s">
        <v>3261</v>
      </c>
      <c r="F172" s="229" t="s">
        <v>3262</v>
      </c>
      <c r="G172" s="230" t="s">
        <v>385</v>
      </c>
      <c r="H172" s="231">
        <v>1</v>
      </c>
      <c r="I172" s="232"/>
      <c r="J172" s="233">
        <f>ROUND(I172*H172,2)</f>
        <v>0</v>
      </c>
      <c r="K172" s="229" t="s">
        <v>1</v>
      </c>
      <c r="L172" s="45"/>
      <c r="M172" s="234" t="s">
        <v>1</v>
      </c>
      <c r="N172" s="235" t="s">
        <v>43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284</v>
      </c>
      <c r="AT172" s="238" t="s">
        <v>167</v>
      </c>
      <c r="AU172" s="238" t="s">
        <v>85</v>
      </c>
      <c r="AY172" s="18" t="s">
        <v>165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85</v>
      </c>
      <c r="BK172" s="239">
        <f>ROUND(I172*H172,2)</f>
        <v>0</v>
      </c>
      <c r="BL172" s="18" t="s">
        <v>284</v>
      </c>
      <c r="BM172" s="238" t="s">
        <v>795</v>
      </c>
    </row>
    <row r="173" s="2" customFormat="1" ht="24.15" customHeight="1">
      <c r="A173" s="39"/>
      <c r="B173" s="40"/>
      <c r="C173" s="227" t="s">
        <v>480</v>
      </c>
      <c r="D173" s="227" t="s">
        <v>167</v>
      </c>
      <c r="E173" s="228" t="s">
        <v>3123</v>
      </c>
      <c r="F173" s="229" t="s">
        <v>3124</v>
      </c>
      <c r="G173" s="230" t="s">
        <v>2915</v>
      </c>
      <c r="H173" s="231">
        <v>2</v>
      </c>
      <c r="I173" s="232"/>
      <c r="J173" s="233">
        <f>ROUND(I173*H173,2)</f>
        <v>0</v>
      </c>
      <c r="K173" s="229" t="s">
        <v>1</v>
      </c>
      <c r="L173" s="45"/>
      <c r="M173" s="234" t="s">
        <v>1</v>
      </c>
      <c r="N173" s="235" t="s">
        <v>43</v>
      </c>
      <c r="O173" s="92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284</v>
      </c>
      <c r="AT173" s="238" t="s">
        <v>167</v>
      </c>
      <c r="AU173" s="238" t="s">
        <v>85</v>
      </c>
      <c r="AY173" s="18" t="s">
        <v>165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85</v>
      </c>
      <c r="BK173" s="239">
        <f>ROUND(I173*H173,2)</f>
        <v>0</v>
      </c>
      <c r="BL173" s="18" t="s">
        <v>284</v>
      </c>
      <c r="BM173" s="238" t="s">
        <v>804</v>
      </c>
    </row>
    <row r="174" s="2" customFormat="1" ht="24.15" customHeight="1">
      <c r="A174" s="39"/>
      <c r="B174" s="40"/>
      <c r="C174" s="227" t="s">
        <v>485</v>
      </c>
      <c r="D174" s="227" t="s">
        <v>167</v>
      </c>
      <c r="E174" s="228" t="s">
        <v>2918</v>
      </c>
      <c r="F174" s="229" t="s">
        <v>2919</v>
      </c>
      <c r="G174" s="230" t="s">
        <v>2915</v>
      </c>
      <c r="H174" s="231">
        <v>4</v>
      </c>
      <c r="I174" s="232"/>
      <c r="J174" s="233">
        <f>ROUND(I174*H174,2)</f>
        <v>0</v>
      </c>
      <c r="K174" s="229" t="s">
        <v>1</v>
      </c>
      <c r="L174" s="45"/>
      <c r="M174" s="234" t="s">
        <v>1</v>
      </c>
      <c r="N174" s="235" t="s">
        <v>43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284</v>
      </c>
      <c r="AT174" s="238" t="s">
        <v>167</v>
      </c>
      <c r="AU174" s="238" t="s">
        <v>85</v>
      </c>
      <c r="AY174" s="18" t="s">
        <v>165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85</v>
      </c>
      <c r="BK174" s="239">
        <f>ROUND(I174*H174,2)</f>
        <v>0</v>
      </c>
      <c r="BL174" s="18" t="s">
        <v>284</v>
      </c>
      <c r="BM174" s="238" t="s">
        <v>816</v>
      </c>
    </row>
    <row r="175" s="2" customFormat="1" ht="24.15" customHeight="1">
      <c r="A175" s="39"/>
      <c r="B175" s="40"/>
      <c r="C175" s="227" t="s">
        <v>497</v>
      </c>
      <c r="D175" s="227" t="s">
        <v>167</v>
      </c>
      <c r="E175" s="228" t="s">
        <v>3263</v>
      </c>
      <c r="F175" s="229" t="s">
        <v>3264</v>
      </c>
      <c r="G175" s="230" t="s">
        <v>385</v>
      </c>
      <c r="H175" s="231">
        <v>1</v>
      </c>
      <c r="I175" s="232"/>
      <c r="J175" s="233">
        <f>ROUND(I175*H175,2)</f>
        <v>0</v>
      </c>
      <c r="K175" s="229" t="s">
        <v>1</v>
      </c>
      <c r="L175" s="45"/>
      <c r="M175" s="234" t="s">
        <v>1</v>
      </c>
      <c r="N175" s="235" t="s">
        <v>43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284</v>
      </c>
      <c r="AT175" s="238" t="s">
        <v>167</v>
      </c>
      <c r="AU175" s="238" t="s">
        <v>85</v>
      </c>
      <c r="AY175" s="18" t="s">
        <v>165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284</v>
      </c>
      <c r="BM175" s="238" t="s">
        <v>824</v>
      </c>
    </row>
    <row r="176" s="2" customFormat="1" ht="24.15" customHeight="1">
      <c r="A176" s="39"/>
      <c r="B176" s="40"/>
      <c r="C176" s="227" t="s">
        <v>502</v>
      </c>
      <c r="D176" s="227" t="s">
        <v>167</v>
      </c>
      <c r="E176" s="228" t="s">
        <v>3265</v>
      </c>
      <c r="F176" s="229" t="s">
        <v>3266</v>
      </c>
      <c r="G176" s="230" t="s">
        <v>385</v>
      </c>
      <c r="H176" s="231">
        <v>2</v>
      </c>
      <c r="I176" s="232"/>
      <c r="J176" s="233">
        <f>ROUND(I176*H176,2)</f>
        <v>0</v>
      </c>
      <c r="K176" s="229" t="s">
        <v>1</v>
      </c>
      <c r="L176" s="45"/>
      <c r="M176" s="234" t="s">
        <v>1</v>
      </c>
      <c r="N176" s="235" t="s">
        <v>43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284</v>
      </c>
      <c r="AT176" s="238" t="s">
        <v>167</v>
      </c>
      <c r="AU176" s="238" t="s">
        <v>85</v>
      </c>
      <c r="AY176" s="18" t="s">
        <v>165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85</v>
      </c>
      <c r="BK176" s="239">
        <f>ROUND(I176*H176,2)</f>
        <v>0</v>
      </c>
      <c r="BL176" s="18" t="s">
        <v>284</v>
      </c>
      <c r="BM176" s="238" t="s">
        <v>833</v>
      </c>
    </row>
    <row r="177" s="2" customFormat="1" ht="24.15" customHeight="1">
      <c r="A177" s="39"/>
      <c r="B177" s="40"/>
      <c r="C177" s="227" t="s">
        <v>506</v>
      </c>
      <c r="D177" s="227" t="s">
        <v>167</v>
      </c>
      <c r="E177" s="228" t="s">
        <v>3267</v>
      </c>
      <c r="F177" s="229" t="s">
        <v>3268</v>
      </c>
      <c r="G177" s="230" t="s">
        <v>385</v>
      </c>
      <c r="H177" s="231">
        <v>3</v>
      </c>
      <c r="I177" s="232"/>
      <c r="J177" s="233">
        <f>ROUND(I177*H177,2)</f>
        <v>0</v>
      </c>
      <c r="K177" s="229" t="s">
        <v>1</v>
      </c>
      <c r="L177" s="45"/>
      <c r="M177" s="234" t="s">
        <v>1</v>
      </c>
      <c r="N177" s="235" t="s">
        <v>43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284</v>
      </c>
      <c r="AT177" s="238" t="s">
        <v>167</v>
      </c>
      <c r="AU177" s="238" t="s">
        <v>85</v>
      </c>
      <c r="AY177" s="18" t="s">
        <v>165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85</v>
      </c>
      <c r="BK177" s="239">
        <f>ROUND(I177*H177,2)</f>
        <v>0</v>
      </c>
      <c r="BL177" s="18" t="s">
        <v>284</v>
      </c>
      <c r="BM177" s="238" t="s">
        <v>844</v>
      </c>
    </row>
    <row r="178" s="2" customFormat="1" ht="24.15" customHeight="1">
      <c r="A178" s="39"/>
      <c r="B178" s="40"/>
      <c r="C178" s="227" t="s">
        <v>510</v>
      </c>
      <c r="D178" s="227" t="s">
        <v>167</v>
      </c>
      <c r="E178" s="228" t="s">
        <v>3269</v>
      </c>
      <c r="F178" s="229" t="s">
        <v>3270</v>
      </c>
      <c r="G178" s="230" t="s">
        <v>385</v>
      </c>
      <c r="H178" s="231">
        <v>2</v>
      </c>
      <c r="I178" s="232"/>
      <c r="J178" s="233">
        <f>ROUND(I178*H178,2)</f>
        <v>0</v>
      </c>
      <c r="K178" s="229" t="s">
        <v>1</v>
      </c>
      <c r="L178" s="45"/>
      <c r="M178" s="234" t="s">
        <v>1</v>
      </c>
      <c r="N178" s="235" t="s">
        <v>43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284</v>
      </c>
      <c r="AT178" s="238" t="s">
        <v>167</v>
      </c>
      <c r="AU178" s="238" t="s">
        <v>85</v>
      </c>
      <c r="AY178" s="18" t="s">
        <v>165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85</v>
      </c>
      <c r="BK178" s="239">
        <f>ROUND(I178*H178,2)</f>
        <v>0</v>
      </c>
      <c r="BL178" s="18" t="s">
        <v>284</v>
      </c>
      <c r="BM178" s="238" t="s">
        <v>854</v>
      </c>
    </row>
    <row r="179" s="2" customFormat="1" ht="16.5" customHeight="1">
      <c r="A179" s="39"/>
      <c r="B179" s="40"/>
      <c r="C179" s="227" t="s">
        <v>514</v>
      </c>
      <c r="D179" s="227" t="s">
        <v>167</v>
      </c>
      <c r="E179" s="228" t="s">
        <v>3271</v>
      </c>
      <c r="F179" s="229" t="s">
        <v>3272</v>
      </c>
      <c r="G179" s="230" t="s">
        <v>385</v>
      </c>
      <c r="H179" s="231">
        <v>1</v>
      </c>
      <c r="I179" s="232"/>
      <c r="J179" s="233">
        <f>ROUND(I179*H179,2)</f>
        <v>0</v>
      </c>
      <c r="K179" s="229" t="s">
        <v>1</v>
      </c>
      <c r="L179" s="45"/>
      <c r="M179" s="234" t="s">
        <v>1</v>
      </c>
      <c r="N179" s="235" t="s">
        <v>43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284</v>
      </c>
      <c r="AT179" s="238" t="s">
        <v>167</v>
      </c>
      <c r="AU179" s="238" t="s">
        <v>85</v>
      </c>
      <c r="AY179" s="18" t="s">
        <v>165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85</v>
      </c>
      <c r="BK179" s="239">
        <f>ROUND(I179*H179,2)</f>
        <v>0</v>
      </c>
      <c r="BL179" s="18" t="s">
        <v>284</v>
      </c>
      <c r="BM179" s="238" t="s">
        <v>863</v>
      </c>
    </row>
    <row r="180" s="2" customFormat="1" ht="24.15" customHeight="1">
      <c r="A180" s="39"/>
      <c r="B180" s="40"/>
      <c r="C180" s="227" t="s">
        <v>518</v>
      </c>
      <c r="D180" s="227" t="s">
        <v>167</v>
      </c>
      <c r="E180" s="228" t="s">
        <v>3273</v>
      </c>
      <c r="F180" s="229" t="s">
        <v>3274</v>
      </c>
      <c r="G180" s="230" t="s">
        <v>385</v>
      </c>
      <c r="H180" s="231">
        <v>1</v>
      </c>
      <c r="I180" s="232"/>
      <c r="J180" s="233">
        <f>ROUND(I180*H180,2)</f>
        <v>0</v>
      </c>
      <c r="K180" s="229" t="s">
        <v>1</v>
      </c>
      <c r="L180" s="45"/>
      <c r="M180" s="234" t="s">
        <v>1</v>
      </c>
      <c r="N180" s="235" t="s">
        <v>43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284</v>
      </c>
      <c r="AT180" s="238" t="s">
        <v>167</v>
      </c>
      <c r="AU180" s="238" t="s">
        <v>85</v>
      </c>
      <c r="AY180" s="18" t="s">
        <v>165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85</v>
      </c>
      <c r="BK180" s="239">
        <f>ROUND(I180*H180,2)</f>
        <v>0</v>
      </c>
      <c r="BL180" s="18" t="s">
        <v>284</v>
      </c>
      <c r="BM180" s="238" t="s">
        <v>874</v>
      </c>
    </row>
    <row r="181" s="2" customFormat="1" ht="55.5" customHeight="1">
      <c r="A181" s="39"/>
      <c r="B181" s="40"/>
      <c r="C181" s="227" t="s">
        <v>524</v>
      </c>
      <c r="D181" s="227" t="s">
        <v>167</v>
      </c>
      <c r="E181" s="228" t="s">
        <v>3275</v>
      </c>
      <c r="F181" s="229" t="s">
        <v>3276</v>
      </c>
      <c r="G181" s="230" t="s">
        <v>385</v>
      </c>
      <c r="H181" s="231">
        <v>2</v>
      </c>
      <c r="I181" s="232"/>
      <c r="J181" s="233">
        <f>ROUND(I181*H181,2)</f>
        <v>0</v>
      </c>
      <c r="K181" s="229" t="s">
        <v>1</v>
      </c>
      <c r="L181" s="45"/>
      <c r="M181" s="234" t="s">
        <v>1</v>
      </c>
      <c r="N181" s="235" t="s">
        <v>43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284</v>
      </c>
      <c r="AT181" s="238" t="s">
        <v>167</v>
      </c>
      <c r="AU181" s="238" t="s">
        <v>85</v>
      </c>
      <c r="AY181" s="18" t="s">
        <v>165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284</v>
      </c>
      <c r="BM181" s="238" t="s">
        <v>884</v>
      </c>
    </row>
    <row r="182" s="2" customFormat="1" ht="55.5" customHeight="1">
      <c r="A182" s="39"/>
      <c r="B182" s="40"/>
      <c r="C182" s="227" t="s">
        <v>529</v>
      </c>
      <c r="D182" s="227" t="s">
        <v>167</v>
      </c>
      <c r="E182" s="228" t="s">
        <v>3277</v>
      </c>
      <c r="F182" s="229" t="s">
        <v>3278</v>
      </c>
      <c r="G182" s="230" t="s">
        <v>385</v>
      </c>
      <c r="H182" s="231">
        <v>2</v>
      </c>
      <c r="I182" s="232"/>
      <c r="J182" s="233">
        <f>ROUND(I182*H182,2)</f>
        <v>0</v>
      </c>
      <c r="K182" s="229" t="s">
        <v>1</v>
      </c>
      <c r="L182" s="45"/>
      <c r="M182" s="234" t="s">
        <v>1</v>
      </c>
      <c r="N182" s="235" t="s">
        <v>43</v>
      </c>
      <c r="O182" s="92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284</v>
      </c>
      <c r="AT182" s="238" t="s">
        <v>167</v>
      </c>
      <c r="AU182" s="238" t="s">
        <v>85</v>
      </c>
      <c r="AY182" s="18" t="s">
        <v>165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85</v>
      </c>
      <c r="BK182" s="239">
        <f>ROUND(I182*H182,2)</f>
        <v>0</v>
      </c>
      <c r="BL182" s="18" t="s">
        <v>284</v>
      </c>
      <c r="BM182" s="238" t="s">
        <v>894</v>
      </c>
    </row>
    <row r="183" s="2" customFormat="1" ht="21.75" customHeight="1">
      <c r="A183" s="39"/>
      <c r="B183" s="40"/>
      <c r="C183" s="227" t="s">
        <v>534</v>
      </c>
      <c r="D183" s="227" t="s">
        <v>167</v>
      </c>
      <c r="E183" s="228" t="s">
        <v>3279</v>
      </c>
      <c r="F183" s="229" t="s">
        <v>3280</v>
      </c>
      <c r="G183" s="230" t="s">
        <v>385</v>
      </c>
      <c r="H183" s="231">
        <v>2</v>
      </c>
      <c r="I183" s="232"/>
      <c r="J183" s="233">
        <f>ROUND(I183*H183,2)</f>
        <v>0</v>
      </c>
      <c r="K183" s="229" t="s">
        <v>1</v>
      </c>
      <c r="L183" s="45"/>
      <c r="M183" s="234" t="s">
        <v>1</v>
      </c>
      <c r="N183" s="235" t="s">
        <v>43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284</v>
      </c>
      <c r="AT183" s="238" t="s">
        <v>167</v>
      </c>
      <c r="AU183" s="238" t="s">
        <v>85</v>
      </c>
      <c r="AY183" s="18" t="s">
        <v>165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284</v>
      </c>
      <c r="BM183" s="238" t="s">
        <v>904</v>
      </c>
    </row>
    <row r="184" s="2" customFormat="1" ht="21.75" customHeight="1">
      <c r="A184" s="39"/>
      <c r="B184" s="40"/>
      <c r="C184" s="227" t="s">
        <v>539</v>
      </c>
      <c r="D184" s="227" t="s">
        <v>167</v>
      </c>
      <c r="E184" s="228" t="s">
        <v>3281</v>
      </c>
      <c r="F184" s="229" t="s">
        <v>3282</v>
      </c>
      <c r="G184" s="230" t="s">
        <v>1455</v>
      </c>
      <c r="H184" s="231">
        <v>16</v>
      </c>
      <c r="I184" s="232"/>
      <c r="J184" s="233">
        <f>ROUND(I184*H184,2)</f>
        <v>0</v>
      </c>
      <c r="K184" s="229" t="s">
        <v>1</v>
      </c>
      <c r="L184" s="45"/>
      <c r="M184" s="234" t="s">
        <v>1</v>
      </c>
      <c r="N184" s="235" t="s">
        <v>43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284</v>
      </c>
      <c r="AT184" s="238" t="s">
        <v>167</v>
      </c>
      <c r="AU184" s="238" t="s">
        <v>85</v>
      </c>
      <c r="AY184" s="18" t="s">
        <v>165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85</v>
      </c>
      <c r="BK184" s="239">
        <f>ROUND(I184*H184,2)</f>
        <v>0</v>
      </c>
      <c r="BL184" s="18" t="s">
        <v>284</v>
      </c>
      <c r="BM184" s="238" t="s">
        <v>912</v>
      </c>
    </row>
    <row r="185" s="2" customFormat="1" ht="24.15" customHeight="1">
      <c r="A185" s="39"/>
      <c r="B185" s="40"/>
      <c r="C185" s="227" t="s">
        <v>543</v>
      </c>
      <c r="D185" s="227" t="s">
        <v>167</v>
      </c>
      <c r="E185" s="228" t="s">
        <v>3283</v>
      </c>
      <c r="F185" s="229" t="s">
        <v>3284</v>
      </c>
      <c r="G185" s="230" t="s">
        <v>385</v>
      </c>
      <c r="H185" s="231">
        <v>1</v>
      </c>
      <c r="I185" s="232"/>
      <c r="J185" s="233">
        <f>ROUND(I185*H185,2)</f>
        <v>0</v>
      </c>
      <c r="K185" s="229" t="s">
        <v>1</v>
      </c>
      <c r="L185" s="45"/>
      <c r="M185" s="234" t="s">
        <v>1</v>
      </c>
      <c r="N185" s="235" t="s">
        <v>43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284</v>
      </c>
      <c r="AT185" s="238" t="s">
        <v>167</v>
      </c>
      <c r="AU185" s="238" t="s">
        <v>85</v>
      </c>
      <c r="AY185" s="18" t="s">
        <v>165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85</v>
      </c>
      <c r="BK185" s="239">
        <f>ROUND(I185*H185,2)</f>
        <v>0</v>
      </c>
      <c r="BL185" s="18" t="s">
        <v>284</v>
      </c>
      <c r="BM185" s="238" t="s">
        <v>924</v>
      </c>
    </row>
    <row r="186" s="2" customFormat="1" ht="24.15" customHeight="1">
      <c r="A186" s="39"/>
      <c r="B186" s="40"/>
      <c r="C186" s="227" t="s">
        <v>547</v>
      </c>
      <c r="D186" s="227" t="s">
        <v>167</v>
      </c>
      <c r="E186" s="228" t="s">
        <v>3285</v>
      </c>
      <c r="F186" s="229" t="s">
        <v>3286</v>
      </c>
      <c r="G186" s="230" t="s">
        <v>702</v>
      </c>
      <c r="H186" s="231">
        <v>0.80600000000000005</v>
      </c>
      <c r="I186" s="232"/>
      <c r="J186" s="233">
        <f>ROUND(I186*H186,2)</f>
        <v>0</v>
      </c>
      <c r="K186" s="229" t="s">
        <v>1</v>
      </c>
      <c r="L186" s="45"/>
      <c r="M186" s="234" t="s">
        <v>1</v>
      </c>
      <c r="N186" s="235" t="s">
        <v>43</v>
      </c>
      <c r="O186" s="92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284</v>
      </c>
      <c r="AT186" s="238" t="s">
        <v>167</v>
      </c>
      <c r="AU186" s="238" t="s">
        <v>85</v>
      </c>
      <c r="AY186" s="18" t="s">
        <v>165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85</v>
      </c>
      <c r="BK186" s="239">
        <f>ROUND(I186*H186,2)</f>
        <v>0</v>
      </c>
      <c r="BL186" s="18" t="s">
        <v>284</v>
      </c>
      <c r="BM186" s="238" t="s">
        <v>934</v>
      </c>
    </row>
    <row r="187" s="2" customFormat="1">
      <c r="A187" s="39"/>
      <c r="B187" s="40"/>
      <c r="C187" s="41"/>
      <c r="D187" s="242" t="s">
        <v>770</v>
      </c>
      <c r="E187" s="41"/>
      <c r="F187" s="294" t="s">
        <v>1869</v>
      </c>
      <c r="G187" s="41"/>
      <c r="H187" s="41"/>
      <c r="I187" s="295"/>
      <c r="J187" s="41"/>
      <c r="K187" s="41"/>
      <c r="L187" s="45"/>
      <c r="M187" s="296"/>
      <c r="N187" s="297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770</v>
      </c>
      <c r="AU187" s="18" t="s">
        <v>85</v>
      </c>
    </row>
    <row r="188" s="12" customFormat="1" ht="25.92" customHeight="1">
      <c r="A188" s="12"/>
      <c r="B188" s="211"/>
      <c r="C188" s="212"/>
      <c r="D188" s="213" t="s">
        <v>77</v>
      </c>
      <c r="E188" s="214" t="s">
        <v>1679</v>
      </c>
      <c r="F188" s="214" t="s">
        <v>97</v>
      </c>
      <c r="G188" s="212"/>
      <c r="H188" s="212"/>
      <c r="I188" s="215"/>
      <c r="J188" s="216">
        <f>BK188</f>
        <v>0</v>
      </c>
      <c r="K188" s="212"/>
      <c r="L188" s="217"/>
      <c r="M188" s="218"/>
      <c r="N188" s="219"/>
      <c r="O188" s="219"/>
      <c r="P188" s="220">
        <f>SUM(P189:P203)</f>
        <v>0</v>
      </c>
      <c r="Q188" s="219"/>
      <c r="R188" s="220">
        <f>SUM(R189:R203)</f>
        <v>0</v>
      </c>
      <c r="S188" s="219"/>
      <c r="T188" s="221">
        <f>SUM(T189:T203)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2" t="s">
        <v>85</v>
      </c>
      <c r="AT188" s="223" t="s">
        <v>77</v>
      </c>
      <c r="AU188" s="223" t="s">
        <v>78</v>
      </c>
      <c r="AY188" s="222" t="s">
        <v>165</v>
      </c>
      <c r="BK188" s="224">
        <f>SUM(BK189:BK203)</f>
        <v>0</v>
      </c>
    </row>
    <row r="189" s="2" customFormat="1" ht="21.75" customHeight="1">
      <c r="A189" s="39"/>
      <c r="B189" s="40"/>
      <c r="C189" s="227" t="s">
        <v>554</v>
      </c>
      <c r="D189" s="227" t="s">
        <v>167</v>
      </c>
      <c r="E189" s="228" t="s">
        <v>3287</v>
      </c>
      <c r="F189" s="229" t="s">
        <v>3288</v>
      </c>
      <c r="G189" s="230" t="s">
        <v>385</v>
      </c>
      <c r="H189" s="231">
        <v>1</v>
      </c>
      <c r="I189" s="232"/>
      <c r="J189" s="233">
        <f>ROUND(I189*H189,2)</f>
        <v>0</v>
      </c>
      <c r="K189" s="229" t="s">
        <v>1</v>
      </c>
      <c r="L189" s="45"/>
      <c r="M189" s="234" t="s">
        <v>1</v>
      </c>
      <c r="N189" s="235" t="s">
        <v>43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172</v>
      </c>
      <c r="AT189" s="238" t="s">
        <v>167</v>
      </c>
      <c r="AU189" s="238" t="s">
        <v>85</v>
      </c>
      <c r="AY189" s="18" t="s">
        <v>165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85</v>
      </c>
      <c r="BK189" s="239">
        <f>ROUND(I189*H189,2)</f>
        <v>0</v>
      </c>
      <c r="BL189" s="18" t="s">
        <v>172</v>
      </c>
      <c r="BM189" s="238" t="s">
        <v>946</v>
      </c>
    </row>
    <row r="190" s="2" customFormat="1" ht="24.15" customHeight="1">
      <c r="A190" s="39"/>
      <c r="B190" s="40"/>
      <c r="C190" s="227" t="s">
        <v>576</v>
      </c>
      <c r="D190" s="227" t="s">
        <v>167</v>
      </c>
      <c r="E190" s="228" t="s">
        <v>3289</v>
      </c>
      <c r="F190" s="229" t="s">
        <v>3290</v>
      </c>
      <c r="G190" s="230" t="s">
        <v>385</v>
      </c>
      <c r="H190" s="231">
        <v>1</v>
      </c>
      <c r="I190" s="232"/>
      <c r="J190" s="233">
        <f>ROUND(I190*H190,2)</f>
        <v>0</v>
      </c>
      <c r="K190" s="229" t="s">
        <v>1</v>
      </c>
      <c r="L190" s="45"/>
      <c r="M190" s="234" t="s">
        <v>1</v>
      </c>
      <c r="N190" s="235" t="s">
        <v>43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172</v>
      </c>
      <c r="AT190" s="238" t="s">
        <v>167</v>
      </c>
      <c r="AU190" s="238" t="s">
        <v>85</v>
      </c>
      <c r="AY190" s="18" t="s">
        <v>165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85</v>
      </c>
      <c r="BK190" s="239">
        <f>ROUND(I190*H190,2)</f>
        <v>0</v>
      </c>
      <c r="BL190" s="18" t="s">
        <v>172</v>
      </c>
      <c r="BM190" s="238" t="s">
        <v>957</v>
      </c>
    </row>
    <row r="191" s="2" customFormat="1" ht="16.5" customHeight="1">
      <c r="A191" s="39"/>
      <c r="B191" s="40"/>
      <c r="C191" s="227" t="s">
        <v>587</v>
      </c>
      <c r="D191" s="227" t="s">
        <v>167</v>
      </c>
      <c r="E191" s="228" t="s">
        <v>3291</v>
      </c>
      <c r="F191" s="229" t="s">
        <v>3292</v>
      </c>
      <c r="G191" s="230" t="s">
        <v>1455</v>
      </c>
      <c r="H191" s="231">
        <v>12</v>
      </c>
      <c r="I191" s="232"/>
      <c r="J191" s="233">
        <f>ROUND(I191*H191,2)</f>
        <v>0</v>
      </c>
      <c r="K191" s="229" t="s">
        <v>1</v>
      </c>
      <c r="L191" s="45"/>
      <c r="M191" s="234" t="s">
        <v>1</v>
      </c>
      <c r="N191" s="235" t="s">
        <v>43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172</v>
      </c>
      <c r="AT191" s="238" t="s">
        <v>167</v>
      </c>
      <c r="AU191" s="238" t="s">
        <v>85</v>
      </c>
      <c r="AY191" s="18" t="s">
        <v>165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172</v>
      </c>
      <c r="BM191" s="238" t="s">
        <v>990</v>
      </c>
    </row>
    <row r="192" s="2" customFormat="1" ht="16.5" customHeight="1">
      <c r="A192" s="39"/>
      <c r="B192" s="40"/>
      <c r="C192" s="227" t="s">
        <v>593</v>
      </c>
      <c r="D192" s="227" t="s">
        <v>167</v>
      </c>
      <c r="E192" s="228" t="s">
        <v>3293</v>
      </c>
      <c r="F192" s="229" t="s">
        <v>3294</v>
      </c>
      <c r="G192" s="230" t="s">
        <v>385</v>
      </c>
      <c r="H192" s="231">
        <v>2</v>
      </c>
      <c r="I192" s="232"/>
      <c r="J192" s="233">
        <f>ROUND(I192*H192,2)</f>
        <v>0</v>
      </c>
      <c r="K192" s="229" t="s">
        <v>1</v>
      </c>
      <c r="L192" s="45"/>
      <c r="M192" s="234" t="s">
        <v>1</v>
      </c>
      <c r="N192" s="235" t="s">
        <v>43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172</v>
      </c>
      <c r="AT192" s="238" t="s">
        <v>167</v>
      </c>
      <c r="AU192" s="238" t="s">
        <v>85</v>
      </c>
      <c r="AY192" s="18" t="s">
        <v>165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85</v>
      </c>
      <c r="BK192" s="239">
        <f>ROUND(I192*H192,2)</f>
        <v>0</v>
      </c>
      <c r="BL192" s="18" t="s">
        <v>172</v>
      </c>
      <c r="BM192" s="238" t="s">
        <v>1014</v>
      </c>
    </row>
    <row r="193" s="2" customFormat="1" ht="16.5" customHeight="1">
      <c r="A193" s="39"/>
      <c r="B193" s="40"/>
      <c r="C193" s="227" t="s">
        <v>636</v>
      </c>
      <c r="D193" s="227" t="s">
        <v>167</v>
      </c>
      <c r="E193" s="228" t="s">
        <v>3295</v>
      </c>
      <c r="F193" s="229" t="s">
        <v>3296</v>
      </c>
      <c r="G193" s="230" t="s">
        <v>385</v>
      </c>
      <c r="H193" s="231">
        <v>3</v>
      </c>
      <c r="I193" s="232"/>
      <c r="J193" s="233">
        <f>ROUND(I193*H193,2)</f>
        <v>0</v>
      </c>
      <c r="K193" s="229" t="s">
        <v>1</v>
      </c>
      <c r="L193" s="45"/>
      <c r="M193" s="234" t="s">
        <v>1</v>
      </c>
      <c r="N193" s="235" t="s">
        <v>43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172</v>
      </c>
      <c r="AT193" s="238" t="s">
        <v>167</v>
      </c>
      <c r="AU193" s="238" t="s">
        <v>85</v>
      </c>
      <c r="AY193" s="18" t="s">
        <v>165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85</v>
      </c>
      <c r="BK193" s="239">
        <f>ROUND(I193*H193,2)</f>
        <v>0</v>
      </c>
      <c r="BL193" s="18" t="s">
        <v>172</v>
      </c>
      <c r="BM193" s="238" t="s">
        <v>1036</v>
      </c>
    </row>
    <row r="194" s="2" customFormat="1" ht="16.5" customHeight="1">
      <c r="A194" s="39"/>
      <c r="B194" s="40"/>
      <c r="C194" s="227" t="s">
        <v>642</v>
      </c>
      <c r="D194" s="227" t="s">
        <v>167</v>
      </c>
      <c r="E194" s="228" t="s">
        <v>3297</v>
      </c>
      <c r="F194" s="229" t="s">
        <v>3298</v>
      </c>
      <c r="G194" s="230" t="s">
        <v>385</v>
      </c>
      <c r="H194" s="231">
        <v>2</v>
      </c>
      <c r="I194" s="232"/>
      <c r="J194" s="233">
        <f>ROUND(I194*H194,2)</f>
        <v>0</v>
      </c>
      <c r="K194" s="229" t="s">
        <v>1</v>
      </c>
      <c r="L194" s="45"/>
      <c r="M194" s="234" t="s">
        <v>1</v>
      </c>
      <c r="N194" s="235" t="s">
        <v>43</v>
      </c>
      <c r="O194" s="92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172</v>
      </c>
      <c r="AT194" s="238" t="s">
        <v>167</v>
      </c>
      <c r="AU194" s="238" t="s">
        <v>85</v>
      </c>
      <c r="AY194" s="18" t="s">
        <v>165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85</v>
      </c>
      <c r="BK194" s="239">
        <f>ROUND(I194*H194,2)</f>
        <v>0</v>
      </c>
      <c r="BL194" s="18" t="s">
        <v>172</v>
      </c>
      <c r="BM194" s="238" t="s">
        <v>1051</v>
      </c>
    </row>
    <row r="195" s="2" customFormat="1" ht="16.5" customHeight="1">
      <c r="A195" s="39"/>
      <c r="B195" s="40"/>
      <c r="C195" s="227" t="s">
        <v>681</v>
      </c>
      <c r="D195" s="227" t="s">
        <v>167</v>
      </c>
      <c r="E195" s="228" t="s">
        <v>3299</v>
      </c>
      <c r="F195" s="229" t="s">
        <v>3300</v>
      </c>
      <c r="G195" s="230" t="s">
        <v>385</v>
      </c>
      <c r="H195" s="231">
        <v>1</v>
      </c>
      <c r="I195" s="232"/>
      <c r="J195" s="233">
        <f>ROUND(I195*H195,2)</f>
        <v>0</v>
      </c>
      <c r="K195" s="229" t="s">
        <v>1</v>
      </c>
      <c r="L195" s="45"/>
      <c r="M195" s="234" t="s">
        <v>1</v>
      </c>
      <c r="N195" s="235" t="s">
        <v>43</v>
      </c>
      <c r="O195" s="92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172</v>
      </c>
      <c r="AT195" s="238" t="s">
        <v>167</v>
      </c>
      <c r="AU195" s="238" t="s">
        <v>85</v>
      </c>
      <c r="AY195" s="18" t="s">
        <v>165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85</v>
      </c>
      <c r="BK195" s="239">
        <f>ROUND(I195*H195,2)</f>
        <v>0</v>
      </c>
      <c r="BL195" s="18" t="s">
        <v>172</v>
      </c>
      <c r="BM195" s="238" t="s">
        <v>1066</v>
      </c>
    </row>
    <row r="196" s="2" customFormat="1" ht="16.5" customHeight="1">
      <c r="A196" s="39"/>
      <c r="B196" s="40"/>
      <c r="C196" s="227" t="s">
        <v>685</v>
      </c>
      <c r="D196" s="227" t="s">
        <v>167</v>
      </c>
      <c r="E196" s="228" t="s">
        <v>3301</v>
      </c>
      <c r="F196" s="229" t="s">
        <v>3302</v>
      </c>
      <c r="G196" s="230" t="s">
        <v>385</v>
      </c>
      <c r="H196" s="231">
        <v>2</v>
      </c>
      <c r="I196" s="232"/>
      <c r="J196" s="233">
        <f>ROUND(I196*H196,2)</f>
        <v>0</v>
      </c>
      <c r="K196" s="229" t="s">
        <v>1</v>
      </c>
      <c r="L196" s="45"/>
      <c r="M196" s="234" t="s">
        <v>1</v>
      </c>
      <c r="N196" s="235" t="s">
        <v>43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172</v>
      </c>
      <c r="AT196" s="238" t="s">
        <v>167</v>
      </c>
      <c r="AU196" s="238" t="s">
        <v>85</v>
      </c>
      <c r="AY196" s="18" t="s">
        <v>165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85</v>
      </c>
      <c r="BK196" s="239">
        <f>ROUND(I196*H196,2)</f>
        <v>0</v>
      </c>
      <c r="BL196" s="18" t="s">
        <v>172</v>
      </c>
      <c r="BM196" s="238" t="s">
        <v>1078</v>
      </c>
    </row>
    <row r="197" s="2" customFormat="1" ht="16.5" customHeight="1">
      <c r="A197" s="39"/>
      <c r="B197" s="40"/>
      <c r="C197" s="227" t="s">
        <v>689</v>
      </c>
      <c r="D197" s="227" t="s">
        <v>167</v>
      </c>
      <c r="E197" s="228" t="s">
        <v>3303</v>
      </c>
      <c r="F197" s="229" t="s">
        <v>3304</v>
      </c>
      <c r="G197" s="230" t="s">
        <v>385</v>
      </c>
      <c r="H197" s="231">
        <v>3</v>
      </c>
      <c r="I197" s="232"/>
      <c r="J197" s="233">
        <f>ROUND(I197*H197,2)</f>
        <v>0</v>
      </c>
      <c r="K197" s="229" t="s">
        <v>1</v>
      </c>
      <c r="L197" s="45"/>
      <c r="M197" s="234" t="s">
        <v>1</v>
      </c>
      <c r="N197" s="235" t="s">
        <v>43</v>
      </c>
      <c r="O197" s="92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172</v>
      </c>
      <c r="AT197" s="238" t="s">
        <v>167</v>
      </c>
      <c r="AU197" s="238" t="s">
        <v>85</v>
      </c>
      <c r="AY197" s="18" t="s">
        <v>165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85</v>
      </c>
      <c r="BK197" s="239">
        <f>ROUND(I197*H197,2)</f>
        <v>0</v>
      </c>
      <c r="BL197" s="18" t="s">
        <v>172</v>
      </c>
      <c r="BM197" s="238" t="s">
        <v>1091</v>
      </c>
    </row>
    <row r="198" s="2" customFormat="1" ht="16.5" customHeight="1">
      <c r="A198" s="39"/>
      <c r="B198" s="40"/>
      <c r="C198" s="227" t="s">
        <v>693</v>
      </c>
      <c r="D198" s="227" t="s">
        <v>167</v>
      </c>
      <c r="E198" s="228" t="s">
        <v>3305</v>
      </c>
      <c r="F198" s="229" t="s">
        <v>3306</v>
      </c>
      <c r="G198" s="230" t="s">
        <v>385</v>
      </c>
      <c r="H198" s="231">
        <v>1</v>
      </c>
      <c r="I198" s="232"/>
      <c r="J198" s="233">
        <f>ROUND(I198*H198,2)</f>
        <v>0</v>
      </c>
      <c r="K198" s="229" t="s">
        <v>1</v>
      </c>
      <c r="L198" s="45"/>
      <c r="M198" s="234" t="s">
        <v>1</v>
      </c>
      <c r="N198" s="235" t="s">
        <v>43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172</v>
      </c>
      <c r="AT198" s="238" t="s">
        <v>167</v>
      </c>
      <c r="AU198" s="238" t="s">
        <v>85</v>
      </c>
      <c r="AY198" s="18" t="s">
        <v>165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85</v>
      </c>
      <c r="BK198" s="239">
        <f>ROUND(I198*H198,2)</f>
        <v>0</v>
      </c>
      <c r="BL198" s="18" t="s">
        <v>172</v>
      </c>
      <c r="BM198" s="238" t="s">
        <v>1102</v>
      </c>
    </row>
    <row r="199" s="2" customFormat="1" ht="16.5" customHeight="1">
      <c r="A199" s="39"/>
      <c r="B199" s="40"/>
      <c r="C199" s="227" t="s">
        <v>699</v>
      </c>
      <c r="D199" s="227" t="s">
        <v>167</v>
      </c>
      <c r="E199" s="228" t="s">
        <v>3307</v>
      </c>
      <c r="F199" s="229" t="s">
        <v>3308</v>
      </c>
      <c r="G199" s="230" t="s">
        <v>385</v>
      </c>
      <c r="H199" s="231">
        <v>1</v>
      </c>
      <c r="I199" s="232"/>
      <c r="J199" s="233">
        <f>ROUND(I199*H199,2)</f>
        <v>0</v>
      </c>
      <c r="K199" s="229" t="s">
        <v>1</v>
      </c>
      <c r="L199" s="45"/>
      <c r="M199" s="234" t="s">
        <v>1</v>
      </c>
      <c r="N199" s="235" t="s">
        <v>43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172</v>
      </c>
      <c r="AT199" s="238" t="s">
        <v>167</v>
      </c>
      <c r="AU199" s="238" t="s">
        <v>85</v>
      </c>
      <c r="AY199" s="18" t="s">
        <v>165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85</v>
      </c>
      <c r="BK199" s="239">
        <f>ROUND(I199*H199,2)</f>
        <v>0</v>
      </c>
      <c r="BL199" s="18" t="s">
        <v>172</v>
      </c>
      <c r="BM199" s="238" t="s">
        <v>1112</v>
      </c>
    </row>
    <row r="200" s="2" customFormat="1" ht="16.5" customHeight="1">
      <c r="A200" s="39"/>
      <c r="B200" s="40"/>
      <c r="C200" s="227" t="s">
        <v>704</v>
      </c>
      <c r="D200" s="227" t="s">
        <v>167</v>
      </c>
      <c r="E200" s="228" t="s">
        <v>3309</v>
      </c>
      <c r="F200" s="229" t="s">
        <v>3310</v>
      </c>
      <c r="G200" s="230" t="s">
        <v>385</v>
      </c>
      <c r="H200" s="231">
        <v>1</v>
      </c>
      <c r="I200" s="232"/>
      <c r="J200" s="233">
        <f>ROUND(I200*H200,2)</f>
        <v>0</v>
      </c>
      <c r="K200" s="229" t="s">
        <v>1</v>
      </c>
      <c r="L200" s="45"/>
      <c r="M200" s="234" t="s">
        <v>1</v>
      </c>
      <c r="N200" s="235" t="s">
        <v>43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172</v>
      </c>
      <c r="AT200" s="238" t="s">
        <v>167</v>
      </c>
      <c r="AU200" s="238" t="s">
        <v>85</v>
      </c>
      <c r="AY200" s="18" t="s">
        <v>165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172</v>
      </c>
      <c r="BM200" s="238" t="s">
        <v>1121</v>
      </c>
    </row>
    <row r="201" s="2" customFormat="1" ht="16.5" customHeight="1">
      <c r="A201" s="39"/>
      <c r="B201" s="40"/>
      <c r="C201" s="227" t="s">
        <v>708</v>
      </c>
      <c r="D201" s="227" t="s">
        <v>167</v>
      </c>
      <c r="E201" s="228" t="s">
        <v>3311</v>
      </c>
      <c r="F201" s="229" t="s">
        <v>3312</v>
      </c>
      <c r="G201" s="230" t="s">
        <v>385</v>
      </c>
      <c r="H201" s="231">
        <v>1</v>
      </c>
      <c r="I201" s="232"/>
      <c r="J201" s="233">
        <f>ROUND(I201*H201,2)</f>
        <v>0</v>
      </c>
      <c r="K201" s="229" t="s">
        <v>1</v>
      </c>
      <c r="L201" s="45"/>
      <c r="M201" s="234" t="s">
        <v>1</v>
      </c>
      <c r="N201" s="235" t="s">
        <v>43</v>
      </c>
      <c r="O201" s="92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172</v>
      </c>
      <c r="AT201" s="238" t="s">
        <v>167</v>
      </c>
      <c r="AU201" s="238" t="s">
        <v>85</v>
      </c>
      <c r="AY201" s="18" t="s">
        <v>165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85</v>
      </c>
      <c r="BK201" s="239">
        <f>ROUND(I201*H201,2)</f>
        <v>0</v>
      </c>
      <c r="BL201" s="18" t="s">
        <v>172</v>
      </c>
      <c r="BM201" s="238" t="s">
        <v>1131</v>
      </c>
    </row>
    <row r="202" s="2" customFormat="1" ht="24.15" customHeight="1">
      <c r="A202" s="39"/>
      <c r="B202" s="40"/>
      <c r="C202" s="227" t="s">
        <v>713</v>
      </c>
      <c r="D202" s="227" t="s">
        <v>167</v>
      </c>
      <c r="E202" s="228" t="s">
        <v>1867</v>
      </c>
      <c r="F202" s="229" t="s">
        <v>1868</v>
      </c>
      <c r="G202" s="230" t="s">
        <v>702</v>
      </c>
      <c r="H202" s="231">
        <v>0.002</v>
      </c>
      <c r="I202" s="232"/>
      <c r="J202" s="233">
        <f>ROUND(I202*H202,2)</f>
        <v>0</v>
      </c>
      <c r="K202" s="229" t="s">
        <v>1</v>
      </c>
      <c r="L202" s="45"/>
      <c r="M202" s="234" t="s">
        <v>1</v>
      </c>
      <c r="N202" s="235" t="s">
        <v>43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172</v>
      </c>
      <c r="AT202" s="238" t="s">
        <v>167</v>
      </c>
      <c r="AU202" s="238" t="s">
        <v>85</v>
      </c>
      <c r="AY202" s="18" t="s">
        <v>165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85</v>
      </c>
      <c r="BK202" s="239">
        <f>ROUND(I202*H202,2)</f>
        <v>0</v>
      </c>
      <c r="BL202" s="18" t="s">
        <v>172</v>
      </c>
      <c r="BM202" s="238" t="s">
        <v>1141</v>
      </c>
    </row>
    <row r="203" s="2" customFormat="1">
      <c r="A203" s="39"/>
      <c r="B203" s="40"/>
      <c r="C203" s="41"/>
      <c r="D203" s="242" t="s">
        <v>770</v>
      </c>
      <c r="E203" s="41"/>
      <c r="F203" s="294" t="s">
        <v>1869</v>
      </c>
      <c r="G203" s="41"/>
      <c r="H203" s="41"/>
      <c r="I203" s="295"/>
      <c r="J203" s="41"/>
      <c r="K203" s="41"/>
      <c r="L203" s="45"/>
      <c r="M203" s="296"/>
      <c r="N203" s="297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770</v>
      </c>
      <c r="AU203" s="18" t="s">
        <v>85</v>
      </c>
    </row>
    <row r="204" s="12" customFormat="1" ht="25.92" customHeight="1">
      <c r="A204" s="12"/>
      <c r="B204" s="211"/>
      <c r="C204" s="212"/>
      <c r="D204" s="213" t="s">
        <v>77</v>
      </c>
      <c r="E204" s="214" t="s">
        <v>3313</v>
      </c>
      <c r="F204" s="214" t="s">
        <v>3314</v>
      </c>
      <c r="G204" s="212"/>
      <c r="H204" s="212"/>
      <c r="I204" s="215"/>
      <c r="J204" s="216">
        <f>BK204</f>
        <v>0</v>
      </c>
      <c r="K204" s="212"/>
      <c r="L204" s="217"/>
      <c r="M204" s="218"/>
      <c r="N204" s="219"/>
      <c r="O204" s="219"/>
      <c r="P204" s="220">
        <f>SUM(P205:P215)</f>
        <v>0</v>
      </c>
      <c r="Q204" s="219"/>
      <c r="R204" s="220">
        <f>SUM(R205:R215)</f>
        <v>0</v>
      </c>
      <c r="S204" s="219"/>
      <c r="T204" s="221">
        <f>SUM(T205:T215)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2" t="s">
        <v>85</v>
      </c>
      <c r="AT204" s="223" t="s">
        <v>77</v>
      </c>
      <c r="AU204" s="223" t="s">
        <v>78</v>
      </c>
      <c r="AY204" s="222" t="s">
        <v>165</v>
      </c>
      <c r="BK204" s="224">
        <f>SUM(BK205:BK215)</f>
        <v>0</v>
      </c>
    </row>
    <row r="205" s="2" customFormat="1" ht="16.5" customHeight="1">
      <c r="A205" s="39"/>
      <c r="B205" s="40"/>
      <c r="C205" s="227" t="s">
        <v>719</v>
      </c>
      <c r="D205" s="227" t="s">
        <v>167</v>
      </c>
      <c r="E205" s="228" t="s">
        <v>3315</v>
      </c>
      <c r="F205" s="229" t="s">
        <v>3316</v>
      </c>
      <c r="G205" s="230" t="s">
        <v>385</v>
      </c>
      <c r="H205" s="231">
        <v>1</v>
      </c>
      <c r="I205" s="232"/>
      <c r="J205" s="233">
        <f>ROUND(I205*H205,2)</f>
        <v>0</v>
      </c>
      <c r="K205" s="229" t="s">
        <v>1</v>
      </c>
      <c r="L205" s="45"/>
      <c r="M205" s="234" t="s">
        <v>1</v>
      </c>
      <c r="N205" s="235" t="s">
        <v>43</v>
      </c>
      <c r="O205" s="92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172</v>
      </c>
      <c r="AT205" s="238" t="s">
        <v>167</v>
      </c>
      <c r="AU205" s="238" t="s">
        <v>85</v>
      </c>
      <c r="AY205" s="18" t="s">
        <v>165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85</v>
      </c>
      <c r="BK205" s="239">
        <f>ROUND(I205*H205,2)</f>
        <v>0</v>
      </c>
      <c r="BL205" s="18" t="s">
        <v>172</v>
      </c>
      <c r="BM205" s="238" t="s">
        <v>1150</v>
      </c>
    </row>
    <row r="206" s="2" customFormat="1" ht="16.5" customHeight="1">
      <c r="A206" s="39"/>
      <c r="B206" s="40"/>
      <c r="C206" s="227" t="s">
        <v>725</v>
      </c>
      <c r="D206" s="227" t="s">
        <v>167</v>
      </c>
      <c r="E206" s="228" t="s">
        <v>3317</v>
      </c>
      <c r="F206" s="229" t="s">
        <v>3318</v>
      </c>
      <c r="G206" s="230" t="s">
        <v>385</v>
      </c>
      <c r="H206" s="231">
        <v>1</v>
      </c>
      <c r="I206" s="232"/>
      <c r="J206" s="233">
        <f>ROUND(I206*H206,2)</f>
        <v>0</v>
      </c>
      <c r="K206" s="229" t="s">
        <v>1</v>
      </c>
      <c r="L206" s="45"/>
      <c r="M206" s="234" t="s">
        <v>1</v>
      </c>
      <c r="N206" s="235" t="s">
        <v>43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172</v>
      </c>
      <c r="AT206" s="238" t="s">
        <v>167</v>
      </c>
      <c r="AU206" s="238" t="s">
        <v>85</v>
      </c>
      <c r="AY206" s="18" t="s">
        <v>165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85</v>
      </c>
      <c r="BK206" s="239">
        <f>ROUND(I206*H206,2)</f>
        <v>0</v>
      </c>
      <c r="BL206" s="18" t="s">
        <v>172</v>
      </c>
      <c r="BM206" s="238" t="s">
        <v>1160</v>
      </c>
    </row>
    <row r="207" s="2" customFormat="1" ht="16.5" customHeight="1">
      <c r="A207" s="39"/>
      <c r="B207" s="40"/>
      <c r="C207" s="227" t="s">
        <v>730</v>
      </c>
      <c r="D207" s="227" t="s">
        <v>167</v>
      </c>
      <c r="E207" s="228" t="s">
        <v>3319</v>
      </c>
      <c r="F207" s="229" t="s">
        <v>3320</v>
      </c>
      <c r="G207" s="230" t="s">
        <v>385</v>
      </c>
      <c r="H207" s="231">
        <v>1</v>
      </c>
      <c r="I207" s="232"/>
      <c r="J207" s="233">
        <f>ROUND(I207*H207,2)</f>
        <v>0</v>
      </c>
      <c r="K207" s="229" t="s">
        <v>1</v>
      </c>
      <c r="L207" s="45"/>
      <c r="M207" s="234" t="s">
        <v>1</v>
      </c>
      <c r="N207" s="235" t="s">
        <v>43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172</v>
      </c>
      <c r="AT207" s="238" t="s">
        <v>167</v>
      </c>
      <c r="AU207" s="238" t="s">
        <v>85</v>
      </c>
      <c r="AY207" s="18" t="s">
        <v>165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172</v>
      </c>
      <c r="BM207" s="238" t="s">
        <v>1176</v>
      </c>
    </row>
    <row r="208" s="2" customFormat="1" ht="16.5" customHeight="1">
      <c r="A208" s="39"/>
      <c r="B208" s="40"/>
      <c r="C208" s="227" t="s">
        <v>736</v>
      </c>
      <c r="D208" s="227" t="s">
        <v>167</v>
      </c>
      <c r="E208" s="228" t="s">
        <v>3321</v>
      </c>
      <c r="F208" s="229" t="s">
        <v>3322</v>
      </c>
      <c r="G208" s="230" t="s">
        <v>385</v>
      </c>
      <c r="H208" s="231">
        <v>1</v>
      </c>
      <c r="I208" s="232"/>
      <c r="J208" s="233">
        <f>ROUND(I208*H208,2)</f>
        <v>0</v>
      </c>
      <c r="K208" s="229" t="s">
        <v>1</v>
      </c>
      <c r="L208" s="45"/>
      <c r="M208" s="234" t="s">
        <v>1</v>
      </c>
      <c r="N208" s="235" t="s">
        <v>43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172</v>
      </c>
      <c r="AT208" s="238" t="s">
        <v>167</v>
      </c>
      <c r="AU208" s="238" t="s">
        <v>85</v>
      </c>
      <c r="AY208" s="18" t="s">
        <v>165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85</v>
      </c>
      <c r="BK208" s="239">
        <f>ROUND(I208*H208,2)</f>
        <v>0</v>
      </c>
      <c r="BL208" s="18" t="s">
        <v>172</v>
      </c>
      <c r="BM208" s="238" t="s">
        <v>1185</v>
      </c>
    </row>
    <row r="209" s="2" customFormat="1" ht="16.5" customHeight="1">
      <c r="A209" s="39"/>
      <c r="B209" s="40"/>
      <c r="C209" s="227" t="s">
        <v>744</v>
      </c>
      <c r="D209" s="227" t="s">
        <v>167</v>
      </c>
      <c r="E209" s="228" t="s">
        <v>3323</v>
      </c>
      <c r="F209" s="229" t="s">
        <v>3324</v>
      </c>
      <c r="G209" s="230" t="s">
        <v>385</v>
      </c>
      <c r="H209" s="231">
        <v>6</v>
      </c>
      <c r="I209" s="232"/>
      <c r="J209" s="233">
        <f>ROUND(I209*H209,2)</f>
        <v>0</v>
      </c>
      <c r="K209" s="229" t="s">
        <v>1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172</v>
      </c>
      <c r="AT209" s="238" t="s">
        <v>167</v>
      </c>
      <c r="AU209" s="238" t="s">
        <v>85</v>
      </c>
      <c r="AY209" s="18" t="s">
        <v>165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85</v>
      </c>
      <c r="BK209" s="239">
        <f>ROUND(I209*H209,2)</f>
        <v>0</v>
      </c>
      <c r="BL209" s="18" t="s">
        <v>172</v>
      </c>
      <c r="BM209" s="238" t="s">
        <v>1230</v>
      </c>
    </row>
    <row r="210" s="2" customFormat="1" ht="16.5" customHeight="1">
      <c r="A210" s="39"/>
      <c r="B210" s="40"/>
      <c r="C210" s="227" t="s">
        <v>752</v>
      </c>
      <c r="D210" s="227" t="s">
        <v>167</v>
      </c>
      <c r="E210" s="228" t="s">
        <v>3325</v>
      </c>
      <c r="F210" s="229" t="s">
        <v>3326</v>
      </c>
      <c r="G210" s="230" t="s">
        <v>385</v>
      </c>
      <c r="H210" s="231">
        <v>1</v>
      </c>
      <c r="I210" s="232"/>
      <c r="J210" s="233">
        <f>ROUND(I210*H210,2)</f>
        <v>0</v>
      </c>
      <c r="K210" s="229" t="s">
        <v>1</v>
      </c>
      <c r="L210" s="45"/>
      <c r="M210" s="234" t="s">
        <v>1</v>
      </c>
      <c r="N210" s="235" t="s">
        <v>43</v>
      </c>
      <c r="O210" s="92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172</v>
      </c>
      <c r="AT210" s="238" t="s">
        <v>167</v>
      </c>
      <c r="AU210" s="238" t="s">
        <v>85</v>
      </c>
      <c r="AY210" s="18" t="s">
        <v>165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85</v>
      </c>
      <c r="BK210" s="239">
        <f>ROUND(I210*H210,2)</f>
        <v>0</v>
      </c>
      <c r="BL210" s="18" t="s">
        <v>172</v>
      </c>
      <c r="BM210" s="238" t="s">
        <v>1245</v>
      </c>
    </row>
    <row r="211" s="2" customFormat="1" ht="16.5" customHeight="1">
      <c r="A211" s="39"/>
      <c r="B211" s="40"/>
      <c r="C211" s="227" t="s">
        <v>766</v>
      </c>
      <c r="D211" s="227" t="s">
        <v>167</v>
      </c>
      <c r="E211" s="228" t="s">
        <v>3325</v>
      </c>
      <c r="F211" s="229" t="s">
        <v>3326</v>
      </c>
      <c r="G211" s="230" t="s">
        <v>385</v>
      </c>
      <c r="H211" s="231">
        <v>1</v>
      </c>
      <c r="I211" s="232"/>
      <c r="J211" s="233">
        <f>ROUND(I211*H211,2)</f>
        <v>0</v>
      </c>
      <c r="K211" s="229" t="s">
        <v>1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172</v>
      </c>
      <c r="AT211" s="238" t="s">
        <v>167</v>
      </c>
      <c r="AU211" s="238" t="s">
        <v>85</v>
      </c>
      <c r="AY211" s="18" t="s">
        <v>165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172</v>
      </c>
      <c r="BM211" s="238" t="s">
        <v>1266</v>
      </c>
    </row>
    <row r="212" s="2" customFormat="1" ht="16.5" customHeight="1">
      <c r="A212" s="39"/>
      <c r="B212" s="40"/>
      <c r="C212" s="227" t="s">
        <v>773</v>
      </c>
      <c r="D212" s="227" t="s">
        <v>167</v>
      </c>
      <c r="E212" s="228" t="s">
        <v>3327</v>
      </c>
      <c r="F212" s="229" t="s">
        <v>3328</v>
      </c>
      <c r="G212" s="230" t="s">
        <v>385</v>
      </c>
      <c r="H212" s="231">
        <v>1</v>
      </c>
      <c r="I212" s="232"/>
      <c r="J212" s="233">
        <f>ROUND(I212*H212,2)</f>
        <v>0</v>
      </c>
      <c r="K212" s="229" t="s">
        <v>1</v>
      </c>
      <c r="L212" s="45"/>
      <c r="M212" s="234" t="s">
        <v>1</v>
      </c>
      <c r="N212" s="235" t="s">
        <v>43</v>
      </c>
      <c r="O212" s="92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172</v>
      </c>
      <c r="AT212" s="238" t="s">
        <v>167</v>
      </c>
      <c r="AU212" s="238" t="s">
        <v>85</v>
      </c>
      <c r="AY212" s="18" t="s">
        <v>165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85</v>
      </c>
      <c r="BK212" s="239">
        <f>ROUND(I212*H212,2)</f>
        <v>0</v>
      </c>
      <c r="BL212" s="18" t="s">
        <v>172</v>
      </c>
      <c r="BM212" s="238" t="s">
        <v>1275</v>
      </c>
    </row>
    <row r="213" s="2" customFormat="1" ht="16.5" customHeight="1">
      <c r="A213" s="39"/>
      <c r="B213" s="40"/>
      <c r="C213" s="227" t="s">
        <v>795</v>
      </c>
      <c r="D213" s="227" t="s">
        <v>167</v>
      </c>
      <c r="E213" s="228" t="s">
        <v>3329</v>
      </c>
      <c r="F213" s="229" t="s">
        <v>3330</v>
      </c>
      <c r="G213" s="230" t="s">
        <v>385</v>
      </c>
      <c r="H213" s="231">
        <v>1</v>
      </c>
      <c r="I213" s="232"/>
      <c r="J213" s="233">
        <f>ROUND(I213*H213,2)</f>
        <v>0</v>
      </c>
      <c r="K213" s="229" t="s">
        <v>1</v>
      </c>
      <c r="L213" s="45"/>
      <c r="M213" s="234" t="s">
        <v>1</v>
      </c>
      <c r="N213" s="235" t="s">
        <v>43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172</v>
      </c>
      <c r="AT213" s="238" t="s">
        <v>167</v>
      </c>
      <c r="AU213" s="238" t="s">
        <v>85</v>
      </c>
      <c r="AY213" s="18" t="s">
        <v>165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85</v>
      </c>
      <c r="BK213" s="239">
        <f>ROUND(I213*H213,2)</f>
        <v>0</v>
      </c>
      <c r="BL213" s="18" t="s">
        <v>172</v>
      </c>
      <c r="BM213" s="238" t="s">
        <v>1463</v>
      </c>
    </row>
    <row r="214" s="2" customFormat="1" ht="16.5" customHeight="1">
      <c r="A214" s="39"/>
      <c r="B214" s="40"/>
      <c r="C214" s="227" t="s">
        <v>799</v>
      </c>
      <c r="D214" s="227" t="s">
        <v>167</v>
      </c>
      <c r="E214" s="228" t="s">
        <v>3331</v>
      </c>
      <c r="F214" s="229" t="s">
        <v>3332</v>
      </c>
      <c r="G214" s="230" t="s">
        <v>385</v>
      </c>
      <c r="H214" s="231">
        <v>32</v>
      </c>
      <c r="I214" s="232"/>
      <c r="J214" s="233">
        <f>ROUND(I214*H214,2)</f>
        <v>0</v>
      </c>
      <c r="K214" s="229" t="s">
        <v>1</v>
      </c>
      <c r="L214" s="45"/>
      <c r="M214" s="234" t="s">
        <v>1</v>
      </c>
      <c r="N214" s="235" t="s">
        <v>43</v>
      </c>
      <c r="O214" s="92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172</v>
      </c>
      <c r="AT214" s="238" t="s">
        <v>167</v>
      </c>
      <c r="AU214" s="238" t="s">
        <v>85</v>
      </c>
      <c r="AY214" s="18" t="s">
        <v>165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85</v>
      </c>
      <c r="BK214" s="239">
        <f>ROUND(I214*H214,2)</f>
        <v>0</v>
      </c>
      <c r="BL214" s="18" t="s">
        <v>172</v>
      </c>
      <c r="BM214" s="238" t="s">
        <v>1466</v>
      </c>
    </row>
    <row r="215" s="2" customFormat="1" ht="16.5" customHeight="1">
      <c r="A215" s="39"/>
      <c r="B215" s="40"/>
      <c r="C215" s="227" t="s">
        <v>804</v>
      </c>
      <c r="D215" s="227" t="s">
        <v>167</v>
      </c>
      <c r="E215" s="228" t="s">
        <v>3333</v>
      </c>
      <c r="F215" s="229" t="s">
        <v>3334</v>
      </c>
      <c r="G215" s="230" t="s">
        <v>385</v>
      </c>
      <c r="H215" s="231">
        <v>1</v>
      </c>
      <c r="I215" s="232"/>
      <c r="J215" s="233">
        <f>ROUND(I215*H215,2)</f>
        <v>0</v>
      </c>
      <c r="K215" s="229" t="s">
        <v>1</v>
      </c>
      <c r="L215" s="45"/>
      <c r="M215" s="234" t="s">
        <v>1</v>
      </c>
      <c r="N215" s="235" t="s">
        <v>43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172</v>
      </c>
      <c r="AT215" s="238" t="s">
        <v>167</v>
      </c>
      <c r="AU215" s="238" t="s">
        <v>85</v>
      </c>
      <c r="AY215" s="18" t="s">
        <v>165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85</v>
      </c>
      <c r="BK215" s="239">
        <f>ROUND(I215*H215,2)</f>
        <v>0</v>
      </c>
      <c r="BL215" s="18" t="s">
        <v>172</v>
      </c>
      <c r="BM215" s="238" t="s">
        <v>1469</v>
      </c>
    </row>
    <row r="216" s="12" customFormat="1" ht="25.92" customHeight="1">
      <c r="A216" s="12"/>
      <c r="B216" s="211"/>
      <c r="C216" s="212"/>
      <c r="D216" s="213" t="s">
        <v>77</v>
      </c>
      <c r="E216" s="214" t="s">
        <v>2933</v>
      </c>
      <c r="F216" s="214" t="s">
        <v>2934</v>
      </c>
      <c r="G216" s="212"/>
      <c r="H216" s="212"/>
      <c r="I216" s="215"/>
      <c r="J216" s="216">
        <f>BK216</f>
        <v>0</v>
      </c>
      <c r="K216" s="212"/>
      <c r="L216" s="217"/>
      <c r="M216" s="218"/>
      <c r="N216" s="219"/>
      <c r="O216" s="219"/>
      <c r="P216" s="220">
        <f>SUM(P217:P220)</f>
        <v>0</v>
      </c>
      <c r="Q216" s="219"/>
      <c r="R216" s="220">
        <f>SUM(R217:R220)</f>
        <v>0</v>
      </c>
      <c r="S216" s="219"/>
      <c r="T216" s="221">
        <f>SUM(T217:T220)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2" t="s">
        <v>87</v>
      </c>
      <c r="AT216" s="223" t="s">
        <v>77</v>
      </c>
      <c r="AU216" s="223" t="s">
        <v>78</v>
      </c>
      <c r="AY216" s="222" t="s">
        <v>165</v>
      </c>
      <c r="BK216" s="224">
        <f>SUM(BK217:BK220)</f>
        <v>0</v>
      </c>
    </row>
    <row r="217" s="2" customFormat="1" ht="37.8" customHeight="1">
      <c r="A217" s="39"/>
      <c r="B217" s="40"/>
      <c r="C217" s="227" t="s">
        <v>811</v>
      </c>
      <c r="D217" s="227" t="s">
        <v>167</v>
      </c>
      <c r="E217" s="228" t="s">
        <v>3186</v>
      </c>
      <c r="F217" s="229" t="s">
        <v>3187</v>
      </c>
      <c r="G217" s="230" t="s">
        <v>302</v>
      </c>
      <c r="H217" s="231">
        <v>38</v>
      </c>
      <c r="I217" s="232"/>
      <c r="J217" s="233">
        <f>ROUND(I217*H217,2)</f>
        <v>0</v>
      </c>
      <c r="K217" s="229" t="s">
        <v>1</v>
      </c>
      <c r="L217" s="45"/>
      <c r="M217" s="234" t="s">
        <v>1</v>
      </c>
      <c r="N217" s="235" t="s">
        <v>43</v>
      </c>
      <c r="O217" s="92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284</v>
      </c>
      <c r="AT217" s="238" t="s">
        <v>167</v>
      </c>
      <c r="AU217" s="238" t="s">
        <v>85</v>
      </c>
      <c r="AY217" s="18" t="s">
        <v>165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85</v>
      </c>
      <c r="BK217" s="239">
        <f>ROUND(I217*H217,2)</f>
        <v>0</v>
      </c>
      <c r="BL217" s="18" t="s">
        <v>284</v>
      </c>
      <c r="BM217" s="238" t="s">
        <v>1472</v>
      </c>
    </row>
    <row r="218" s="2" customFormat="1">
      <c r="A218" s="39"/>
      <c r="B218" s="40"/>
      <c r="C218" s="41"/>
      <c r="D218" s="242" t="s">
        <v>770</v>
      </c>
      <c r="E218" s="41"/>
      <c r="F218" s="294" t="s">
        <v>2937</v>
      </c>
      <c r="G218" s="41"/>
      <c r="H218" s="41"/>
      <c r="I218" s="295"/>
      <c r="J218" s="41"/>
      <c r="K218" s="41"/>
      <c r="L218" s="45"/>
      <c r="M218" s="296"/>
      <c r="N218" s="297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770</v>
      </c>
      <c r="AU218" s="18" t="s">
        <v>85</v>
      </c>
    </row>
    <row r="219" s="2" customFormat="1" ht="37.8" customHeight="1">
      <c r="A219" s="39"/>
      <c r="B219" s="40"/>
      <c r="C219" s="227" t="s">
        <v>816</v>
      </c>
      <c r="D219" s="227" t="s">
        <v>167</v>
      </c>
      <c r="E219" s="228" t="s">
        <v>2935</v>
      </c>
      <c r="F219" s="229" t="s">
        <v>2936</v>
      </c>
      <c r="G219" s="230" t="s">
        <v>302</v>
      </c>
      <c r="H219" s="231">
        <v>10</v>
      </c>
      <c r="I219" s="232"/>
      <c r="J219" s="233">
        <f>ROUND(I219*H219,2)</f>
        <v>0</v>
      </c>
      <c r="K219" s="229" t="s">
        <v>1</v>
      </c>
      <c r="L219" s="45"/>
      <c r="M219" s="234" t="s">
        <v>1</v>
      </c>
      <c r="N219" s="235" t="s">
        <v>43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284</v>
      </c>
      <c r="AT219" s="238" t="s">
        <v>167</v>
      </c>
      <c r="AU219" s="238" t="s">
        <v>85</v>
      </c>
      <c r="AY219" s="18" t="s">
        <v>165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85</v>
      </c>
      <c r="BK219" s="239">
        <f>ROUND(I219*H219,2)</f>
        <v>0</v>
      </c>
      <c r="BL219" s="18" t="s">
        <v>284</v>
      </c>
      <c r="BM219" s="238" t="s">
        <v>1475</v>
      </c>
    </row>
    <row r="220" s="2" customFormat="1">
      <c r="A220" s="39"/>
      <c r="B220" s="40"/>
      <c r="C220" s="41"/>
      <c r="D220" s="242" t="s">
        <v>770</v>
      </c>
      <c r="E220" s="41"/>
      <c r="F220" s="294" t="s">
        <v>2937</v>
      </c>
      <c r="G220" s="41"/>
      <c r="H220" s="41"/>
      <c r="I220" s="295"/>
      <c r="J220" s="41"/>
      <c r="K220" s="41"/>
      <c r="L220" s="45"/>
      <c r="M220" s="306"/>
      <c r="N220" s="307"/>
      <c r="O220" s="300"/>
      <c r="P220" s="300"/>
      <c r="Q220" s="300"/>
      <c r="R220" s="300"/>
      <c r="S220" s="300"/>
      <c r="T220" s="308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770</v>
      </c>
      <c r="AU220" s="18" t="s">
        <v>85</v>
      </c>
    </row>
    <row r="221" s="2" customFormat="1" ht="6.96" customHeight="1">
      <c r="A221" s="39"/>
      <c r="B221" s="67"/>
      <c r="C221" s="68"/>
      <c r="D221" s="68"/>
      <c r="E221" s="68"/>
      <c r="F221" s="68"/>
      <c r="G221" s="68"/>
      <c r="H221" s="68"/>
      <c r="I221" s="68"/>
      <c r="J221" s="68"/>
      <c r="K221" s="68"/>
      <c r="L221" s="45"/>
      <c r="M221" s="39"/>
      <c r="O221" s="39"/>
      <c r="P221" s="39"/>
      <c r="Q221" s="39"/>
      <c r="R221" s="39"/>
      <c r="S221" s="39"/>
      <c r="T221" s="39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</row>
  </sheetData>
  <sheetProtection sheet="1" autoFilter="0" formatColumns="0" formatRows="0" objects="1" scenarios="1" spinCount="100000" saltValue="9vsCFqC/6jHaYXcd5NFU4e9OGLLzYbQ4Y6qq6T34eLbox9zY1x4HeHU8NptzHIRgvW2Vau2AHa0LrFdYpfBrUQ==" hashValue="ui+figPRn1dFpC/VuTy5WKyJfqhZs6F3mDK89BryiQbLtDqG3T+uT7VBT5gePXqwk7hydvK7QHs9gOQTnPfCwA==" algorithmName="SHA-512" password="CC35"/>
  <autoFilter ref="C125:K22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2023-10-23T05:29:28Z</dcterms:created>
  <dcterms:modified xsi:type="dcterms:W3CDTF">2023-10-23T05:29:45Z</dcterms:modified>
</cp:coreProperties>
</file>