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451 - Clonící stěny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'451 - Clonící stěny'!$C$124:$K$250</definedName>
    <definedName name="_xlnm.Print_Area" localSheetId="1">'451 - Clonící stěny'!$C$4:$J$76,'451 - Clonící stěny'!$C$82:$J$106,'451 - Clonící stěny'!$C$112:$K$250</definedName>
    <definedName name="_xlnm.Print_Titles" localSheetId="1">'451 - Clonící stěny'!$124:$124</definedName>
  </definedNames>
  <calcPr/>
</workbook>
</file>

<file path=xl/calcChain.xml><?xml version="1.0" encoding="utf-8"?>
<calcChain xmlns="http://schemas.openxmlformats.org/spreadsheetml/2006/main">
  <c i="2" l="1" r="J37"/>
  <c r="J36"/>
  <c i="1" r="AY95"/>
  <c i="2" r="J35"/>
  <c i="1" r="AX95"/>
  <c i="2" r="BI247"/>
  <c r="BH247"/>
  <c r="BG247"/>
  <c r="BF247"/>
  <c r="T247"/>
  <c r="R247"/>
  <c r="P247"/>
  <c r="BI244"/>
  <c r="BH244"/>
  <c r="BG244"/>
  <c r="BF244"/>
  <c r="T244"/>
  <c r="R244"/>
  <c r="P244"/>
  <c r="BI236"/>
  <c r="BH236"/>
  <c r="BG236"/>
  <c r="BF236"/>
  <c r="T236"/>
  <c r="R236"/>
  <c r="P236"/>
  <c r="BI233"/>
  <c r="BH233"/>
  <c r="BG233"/>
  <c r="BF233"/>
  <c r="T233"/>
  <c r="R233"/>
  <c r="P233"/>
  <c r="BI230"/>
  <c r="BH230"/>
  <c r="BG230"/>
  <c r="BF230"/>
  <c r="T230"/>
  <c r="R230"/>
  <c r="P230"/>
  <c r="BI228"/>
  <c r="BH228"/>
  <c r="BG228"/>
  <c r="BF228"/>
  <c r="T228"/>
  <c r="R228"/>
  <c r="P228"/>
  <c r="BI217"/>
  <c r="BH217"/>
  <c r="BG217"/>
  <c r="BF217"/>
  <c r="T217"/>
  <c r="R217"/>
  <c r="P217"/>
  <c r="BI213"/>
  <c r="BH213"/>
  <c r="BG213"/>
  <c r="BF213"/>
  <c r="T213"/>
  <c r="T212"/>
  <c r="R213"/>
  <c r="R212"/>
  <c r="P213"/>
  <c r="P212"/>
  <c r="BI209"/>
  <c r="BH209"/>
  <c r="BG209"/>
  <c r="BF209"/>
  <c r="T209"/>
  <c r="R209"/>
  <c r="P209"/>
  <c r="BI204"/>
  <c r="BH204"/>
  <c r="BG204"/>
  <c r="BF204"/>
  <c r="T204"/>
  <c r="R204"/>
  <c r="P204"/>
  <c r="BI201"/>
  <c r="BH201"/>
  <c r="BG201"/>
  <c r="BF201"/>
  <c r="T201"/>
  <c r="T200"/>
  <c r="R201"/>
  <c r="R200"/>
  <c r="P201"/>
  <c r="P200"/>
  <c r="BI197"/>
  <c r="BH197"/>
  <c r="BG197"/>
  <c r="BF197"/>
  <c r="T197"/>
  <c r="R197"/>
  <c r="P197"/>
  <c r="BI191"/>
  <c r="BH191"/>
  <c r="BG191"/>
  <c r="BF191"/>
  <c r="T191"/>
  <c r="R191"/>
  <c r="P191"/>
  <c r="BI187"/>
  <c r="BH187"/>
  <c r="BG187"/>
  <c r="BF187"/>
  <c r="T187"/>
  <c r="R187"/>
  <c r="P187"/>
  <c r="BI182"/>
  <c r="BH182"/>
  <c r="BG182"/>
  <c r="BF182"/>
  <c r="T182"/>
  <c r="R182"/>
  <c r="P182"/>
  <c r="BI178"/>
  <c r="BH178"/>
  <c r="BG178"/>
  <c r="BF178"/>
  <c r="T178"/>
  <c r="R178"/>
  <c r="P178"/>
  <c r="BI175"/>
  <c r="BH175"/>
  <c r="BG175"/>
  <c r="BF175"/>
  <c r="T175"/>
  <c r="R175"/>
  <c r="P175"/>
  <c r="BI172"/>
  <c r="BH172"/>
  <c r="BG172"/>
  <c r="BF172"/>
  <c r="T172"/>
  <c r="R172"/>
  <c r="P172"/>
  <c r="BI168"/>
  <c r="BH168"/>
  <c r="BG168"/>
  <c r="BF168"/>
  <c r="T168"/>
  <c r="R168"/>
  <c r="P168"/>
  <c r="BI166"/>
  <c r="BH166"/>
  <c r="BG166"/>
  <c r="BF166"/>
  <c r="T166"/>
  <c r="R166"/>
  <c r="P166"/>
  <c r="BI163"/>
  <c r="BH163"/>
  <c r="BG163"/>
  <c r="BF163"/>
  <c r="T163"/>
  <c r="R163"/>
  <c r="P163"/>
  <c r="BI159"/>
  <c r="BH159"/>
  <c r="BG159"/>
  <c r="BF159"/>
  <c r="T159"/>
  <c r="R159"/>
  <c r="P159"/>
  <c r="BI156"/>
  <c r="BH156"/>
  <c r="BG156"/>
  <c r="BF156"/>
  <c r="T156"/>
  <c r="R156"/>
  <c r="P156"/>
  <c r="BI154"/>
  <c r="BH154"/>
  <c r="BG154"/>
  <c r="BF154"/>
  <c r="T154"/>
  <c r="R154"/>
  <c r="P154"/>
  <c r="BI150"/>
  <c r="BH150"/>
  <c r="BG150"/>
  <c r="BF150"/>
  <c r="T150"/>
  <c r="R150"/>
  <c r="P150"/>
  <c r="BI146"/>
  <c r="BH146"/>
  <c r="BG146"/>
  <c r="BF146"/>
  <c r="T146"/>
  <c r="R146"/>
  <c r="P146"/>
  <c r="BI139"/>
  <c r="BH139"/>
  <c r="BG139"/>
  <c r="BF139"/>
  <c r="T139"/>
  <c r="R139"/>
  <c r="P139"/>
  <c r="BI135"/>
  <c r="BH135"/>
  <c r="BG135"/>
  <c r="BF135"/>
  <c r="T135"/>
  <c r="R135"/>
  <c r="P135"/>
  <c r="BI128"/>
  <c r="BH128"/>
  <c r="BG128"/>
  <c r="BF128"/>
  <c r="T128"/>
  <c r="R128"/>
  <c r="P128"/>
  <c r="J122"/>
  <c r="J121"/>
  <c r="F121"/>
  <c r="F119"/>
  <c r="E117"/>
  <c r="J92"/>
  <c r="J91"/>
  <c r="F91"/>
  <c r="F89"/>
  <c r="E87"/>
  <c r="J18"/>
  <c r="E18"/>
  <c r="F122"/>
  <c r="J17"/>
  <c r="J12"/>
  <c r="J119"/>
  <c r="E7"/>
  <c r="E115"/>
  <c i="1" r="L90"/>
  <c r="AM90"/>
  <c r="AM89"/>
  <c r="L89"/>
  <c r="AM87"/>
  <c r="L87"/>
  <c r="L85"/>
  <c r="L84"/>
  <c i="2" r="J34"/>
  <c r="BK244"/>
  <c r="J236"/>
  <c r="BK217"/>
  <c r="J209"/>
  <c r="BK187"/>
  <c r="BK175"/>
  <c r="BK163"/>
  <c r="J154"/>
  <c r="J139"/>
  <c r="F37"/>
  <c r="BK236"/>
  <c r="BK228"/>
  <c r="BK209"/>
  <c r="J201"/>
  <c r="BK182"/>
  <c r="BK172"/>
  <c r="J163"/>
  <c r="J150"/>
  <c i="1" r="AS94"/>
  <c i="2" r="BK213"/>
  <c r="BK197"/>
  <c r="J182"/>
  <c r="J166"/>
  <c r="BK150"/>
  <c r="BK128"/>
  <c r="F35"/>
  <c r="J244"/>
  <c r="J233"/>
  <c r="J217"/>
  <c r="BK201"/>
  <c r="J187"/>
  <c r="J172"/>
  <c r="J159"/>
  <c r="BK135"/>
  <c r="F36"/>
  <c r="J247"/>
  <c r="BK230"/>
  <c r="J213"/>
  <c r="BK204"/>
  <c r="BK191"/>
  <c r="J178"/>
  <c r="J168"/>
  <c r="J156"/>
  <c r="BK146"/>
  <c r="J128"/>
  <c r="F34"/>
  <c r="BK247"/>
  <c r="BK233"/>
  <c r="J228"/>
  <c r="J204"/>
  <c r="J197"/>
  <c r="BK178"/>
  <c r="BK168"/>
  <c r="BK159"/>
  <c r="BK154"/>
  <c r="J146"/>
  <c r="J135"/>
  <c r="J230"/>
  <c r="J191"/>
  <c r="J175"/>
  <c r="BK166"/>
  <c r="BK156"/>
  <c r="BK139"/>
  <c l="1" r="P186"/>
  <c r="BK203"/>
  <c r="J203"/>
  <c r="J101"/>
  <c r="T127"/>
  <c r="T203"/>
  <c r="T216"/>
  <c r="BK127"/>
  <c r="J127"/>
  <c r="J98"/>
  <c r="BK186"/>
  <c r="J186"/>
  <c r="J99"/>
  <c r="R203"/>
  <c r="BK216"/>
  <c r="J216"/>
  <c r="J104"/>
  <c r="P235"/>
  <c r="T186"/>
  <c r="R216"/>
  <c r="BK235"/>
  <c r="J235"/>
  <c r="J105"/>
  <c r="R127"/>
  <c r="R126"/>
  <c r="R235"/>
  <c r="P127"/>
  <c r="P126"/>
  <c r="P125"/>
  <c i="1" r="AU95"/>
  <c i="2" r="R186"/>
  <c r="P203"/>
  <c r="P216"/>
  <c r="P215"/>
  <c r="T235"/>
  <c r="BK200"/>
  <c r="J200"/>
  <c r="J100"/>
  <c r="BK212"/>
  <c r="J212"/>
  <c r="J102"/>
  <c r="E85"/>
  <c r="J89"/>
  <c r="F92"/>
  <c r="BE128"/>
  <c r="BE135"/>
  <c r="BE139"/>
  <c r="BE146"/>
  <c r="BE150"/>
  <c r="BE154"/>
  <c r="BE156"/>
  <c r="BE159"/>
  <c r="BE163"/>
  <c r="BE166"/>
  <c r="BE168"/>
  <c r="BE172"/>
  <c r="BE175"/>
  <c r="BE178"/>
  <c r="BE182"/>
  <c r="BE187"/>
  <c r="BE191"/>
  <c r="BE197"/>
  <c r="BE201"/>
  <c r="BE204"/>
  <c r="BE209"/>
  <c r="BE213"/>
  <c r="BE217"/>
  <c r="BE228"/>
  <c r="BE230"/>
  <c r="BE233"/>
  <c r="BE236"/>
  <c r="BE244"/>
  <c r="BE247"/>
  <c i="1" r="BB95"/>
  <c r="BC95"/>
  <c r="AW95"/>
  <c r="BA95"/>
  <c r="BD95"/>
  <c r="BB94"/>
  <c r="W31"/>
  <c r="AU94"/>
  <c r="BA94"/>
  <c r="W30"/>
  <c r="BD94"/>
  <c r="W33"/>
  <c r="BC94"/>
  <c r="W32"/>
  <c i="2" l="1" r="T215"/>
  <c r="T126"/>
  <c r="T125"/>
  <c r="R215"/>
  <c r="R125"/>
  <c r="BK126"/>
  <c r="J126"/>
  <c r="J97"/>
  <c r="BK215"/>
  <c r="J215"/>
  <c r="J103"/>
  <c i="1" r="AW94"/>
  <c r="AK30"/>
  <c r="AX94"/>
  <c i="2" r="J33"/>
  <c i="1" r="AV95"/>
  <c r="AT95"/>
  <c r="AY94"/>
  <c i="2" r="F33"/>
  <c i="1" r="AZ95"/>
  <c r="AZ94"/>
  <c r="W29"/>
  <c i="2" l="1" r="BK125"/>
  <c r="J125"/>
  <c r="J96"/>
  <c i="1" r="AV94"/>
  <c r="AK29"/>
  <c i="2" l="1" r="J30"/>
  <c i="1" r="AG95"/>
  <c r="AG94"/>
  <c r="AK26"/>
  <c r="AT94"/>
  <c r="AN94"/>
  <c i="2" l="1" r="J39"/>
  <c i="1" r="AN95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<sst xmlns="http://schemas.openxmlformats.org/spreadsheetml/2006/main">
  <si>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</si>
  <si>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</si>
  <si>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</si>
  <si>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</si>
  <si>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</si>
  <si>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{d481f131-8b6b-46df-bbbd-61459cf23cc0}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</si>
  <si>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</si>
  <si>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</si>
  <si>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</si>
  <si>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</si>
  <si>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</si>
  <si>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</si>
  <si>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</si>
  <si>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</si>
  <si>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451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</si>
  <si>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</si>
  <si>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</si>
  <si>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CLONÍCÍ STĚNY U URGENTNÍHO PŘÍJMU V USTÍ n.ORLICÍ</t>
  </si>
  <si>
    <t>KSO:</t>
  </si>
  <si>
    <t>CC-CZ:</t>
  </si>
  <si>
    <t>Místo:</t>
  </si>
  <si>
    <t>Ústí nad Orlicí</t>
  </si>
  <si>
    <t>Datum:</t>
  </si>
  <si>
    <t>7. 11. 2023</t>
  </si>
  <si>
    <t>Zadavatel:</t>
  </si>
  <si>
    <t>IČ:</t>
  </si>
  <si>
    <t>JDS projekt, s.r.o.</t>
  </si>
  <si>
    <t>DIČ:</t>
  </si>
  <si>
    <t>Uchazeč:</t>
  </si>
  <si>
    <t>Vyplň údaj</t>
  </si>
  <si>
    <t>Projektant:</t>
  </si>
  <si>
    <t xml:space="preserve"> </t>
  </si>
  <si>
    <t>True</t>
  </si>
  <si>
    <t>Zpracovatel:</t>
  </si>
  <si>
    <t>Suchánek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</si>
  <si>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</si>
  <si>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</si>
  <si>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</si>
  <si>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</si>
  <si>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</si>
  <si>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</si>
  <si>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</si>
  <si>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</si>
  <si>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</si>
  <si>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</si>
  <si>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</si>
  <si>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</si>
  <si>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</si>
  <si>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</si>
  <si>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</si>
  <si>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</si>
  <si>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</si>
  <si>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</si>
  <si>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</si>
  <si>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</si>
  <si>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</si>
  <si>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</si>
  <si>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</si>
  <si>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</si>
  <si>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</si>
  <si>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</si>
  <si>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</si>
  <si>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</si>
  <si>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</si>
  <si>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</si>
  <si>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</si>
  <si>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</si>
  <si>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</si>
  <si>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</si>
  <si>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</si>
  <si>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</si>
  <si>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</si>
  <si>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</si>
  <si>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</si>
  <si>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</si>
  <si>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</si>
  <si>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</si>
  <si>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</si>
  <si>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</si>
  <si>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</si>
  <si>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</si>
  <si>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Clonící stěny</t>
  </si>
  <si>
    <t>STA</t>
  </si>
  <si>
    <t>1</t>
  </si>
  <si>
    <t>{f57b5629-1c85-4d16-879c-dc8ff51f03f9}</t>
  </si>
  <si>
    <t>2</t>
  </si>
  <si>
    <t>KRYCÍ LIST SOUPISU PRACÍ</t>
  </si>
  <si>
    <t>Objekt:</t>
  </si>
  <si>
    <t>451 - Clonící stěny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</si>
  <si>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</si>
  <si>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</si>
  <si>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</si>
  <si>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</si>
  <si>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</si>
  <si>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</si>
  <si>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</si>
  <si>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</si>
  <si>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6 - Úpravy povrchů, podlahy a osazování výplní</t>
  </si>
  <si>
    <t xml:space="preserve">    9 - Ostatní konstrukce a práce, bourání</t>
  </si>
  <si>
    <t xml:space="preserve">    998 - Přesun hmot</t>
  </si>
  <si>
    <t>PSV - Práce a dodávky PSV</t>
  </si>
  <si>
    <t xml:space="preserve">    762 - Konstrukce tesařské</t>
  </si>
  <si>
    <t xml:space="preserve">    783 - Dokončovací práce - nátěry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</si>
  <si>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</si>
  <si>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</si>
  <si>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</si>
  <si>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</si>
  <si>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</si>
  <si>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</si>
  <si>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</si>
  <si>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</si>
  <si>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</si>
  <si>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</si>
  <si>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</si>
  <si>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</si>
  <si>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</si>
  <si>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</si>
  <si>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</si>
  <si>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</si>
  <si>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</si>
  <si>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</si>
  <si>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119001421</t>
  </si>
  <si>
    <t>Dočasné zajištění kabelů a kabelových tratí ze 3 volně ložených kabelů</t>
  </si>
  <si>
    <t>m</t>
  </si>
  <si>
    <t>CS ÚRS 2023 01</t>
  </si>
  <si>
    <t>4</t>
  </si>
  <si>
    <t>1882559390</t>
  </si>
  <si>
    <t>PP</t>
  </si>
  <si>
    <t>Dočasné zajištění podzemního potrubí nebo vedení ve výkopišti ve stavu i poloze, ve kterých byla na začátku zemních prací a to s podepřením, vzepřením nebo vyvěšením, případně s ochranným bedněním, se zřízením a odstraněním zajišťovací konstrukce, s opotřebením hmot kabelů a kabelových tratí z volně ložených kabelů a to do 3 kabelů</t>
  </si>
  <si>
    <t>VV</t>
  </si>
  <si>
    <t>kabely sdělovací</t>
  </si>
  <si>
    <t>28</t>
  </si>
  <si>
    <t>kabelová trasa VN</t>
  </si>
  <si>
    <t>30</t>
  </si>
  <si>
    <t>Součet</t>
  </si>
  <si>
    <t>121151104</t>
  </si>
  <si>
    <t>Sejmutí ornice plochy do 100 m2 tl vrstvy přes 200 do 250 mm strojně</t>
  </si>
  <si>
    <t>m2</t>
  </si>
  <si>
    <t>-2119443927</t>
  </si>
  <si>
    <t>Sejmutí ornice strojně při souvislé ploše do 100 m2, tl. vrstvy přes 200 do 250 mm</t>
  </si>
  <si>
    <t>podél stěn</t>
  </si>
  <si>
    <t>1*(26+27)</t>
  </si>
  <si>
    <t>3</t>
  </si>
  <si>
    <t>131213701</t>
  </si>
  <si>
    <t>Hloubení nezapažených jam v soudržných horninách třídy těžitelnosti I skupiny 3 ručně</t>
  </si>
  <si>
    <t>m3</t>
  </si>
  <si>
    <t>-2096073047</t>
  </si>
  <si>
    <t>Hloubení nezapažených jam ručně s urovnáním dna do předepsaného profilu a spádu v hornině třídy těžitelnosti I skupiny 3 soudržných</t>
  </si>
  <si>
    <t>jam pro sloupky</t>
  </si>
  <si>
    <t>0,4*0,4*1,2*20</t>
  </si>
  <si>
    <t>jam pro ověření polohy stávajících sítí</t>
  </si>
  <si>
    <t>0,4*0,8*1,2*8</t>
  </si>
  <si>
    <t>174111101</t>
  </si>
  <si>
    <t>Zásyp jam, šachet rýh nebo kolem objektů sypaninou se zhutněním ručně</t>
  </si>
  <si>
    <t>83132619</t>
  </si>
  <si>
    <t>Zásyp sypaninou z jakékoliv horniny ručně s uložením výkopku ve vrstvách se zhutněním jam, šachet, rýh nebo kolem objektů v těchto vykopávkách</t>
  </si>
  <si>
    <t>zasypání kopaných sond pro ovcěření průběhu potrubí</t>
  </si>
  <si>
    <t>5</t>
  </si>
  <si>
    <t>181311104</t>
  </si>
  <si>
    <t>Rozprostření ornice tl vrstvy přes 200 do 250 mm v rovině nebo ve svahu do 1:5 ručně</t>
  </si>
  <si>
    <t>-2097209440</t>
  </si>
  <si>
    <t>Rozprostření a urovnání ornice v rovině nebo ve svahu sklonu do 1:5 ručně při souvislé ploše, tl. vrstvy přes 200 do 250 mm</t>
  </si>
  <si>
    <t>6</t>
  </si>
  <si>
    <t>181411131</t>
  </si>
  <si>
    <t>Založení parkového trávníku výsevem pl do 1000 m2 v rovině a ve svahu do 1:5</t>
  </si>
  <si>
    <t>-650243924</t>
  </si>
  <si>
    <t>Založení trávníku na půdě předem připravené plochy do 1000 m2 výsevem včetně utažení parkového v rovině nebo na svahu do 1:5</t>
  </si>
  <si>
    <t>7</t>
  </si>
  <si>
    <t>M</t>
  </si>
  <si>
    <t>00572410</t>
  </si>
  <si>
    <t>osivo směs travní parková</t>
  </si>
  <si>
    <t>kg</t>
  </si>
  <si>
    <t>8</t>
  </si>
  <si>
    <t>-1353094147</t>
  </si>
  <si>
    <t>53*0,035 'Přepočtené koeficientem množství</t>
  </si>
  <si>
    <t>183111212</t>
  </si>
  <si>
    <t>Jamky pro výsadbu s výměnou 50 % půdy zeminy skupiny 1 až 4 obj přes 0,002 do 0,005 m3 v rovině a svahu do 1:5</t>
  </si>
  <si>
    <t>kus</t>
  </si>
  <si>
    <t>-1892030932</t>
  </si>
  <si>
    <t>Hloubení jamek pro vysazování rostlin v zemině skupiny 1 až 4 s výměnou půdy z 50% v rovině nebo na svahu do 1:5, objemu přes 0,002 do 0,005 m3</t>
  </si>
  <si>
    <t>jednostraně podél stěn á 30cm</t>
  </si>
  <si>
    <t>(26+27)/0,3+2</t>
  </si>
  <si>
    <t>9</t>
  </si>
  <si>
    <t>10371500</t>
  </si>
  <si>
    <t>substrát pro trávníky VL</t>
  </si>
  <si>
    <t>-109594898</t>
  </si>
  <si>
    <t>178,667*0,0025 'Přepočtené koeficientem množství</t>
  </si>
  <si>
    <t>11</t>
  </si>
  <si>
    <t>184102211</t>
  </si>
  <si>
    <t>Výsadba keře bez balu v do 1 m do jamky se zalitím v rovině a svahu do 1:5</t>
  </si>
  <si>
    <t>1596246902</t>
  </si>
  <si>
    <t>Výsadba keře bez balu do předem vyhloubené jamky se zalitím v rovině nebo na svahu do 1:5 výšky do 1 m v terénu</t>
  </si>
  <si>
    <t>12</t>
  </si>
  <si>
    <t>02650x00</t>
  </si>
  <si>
    <t>keř prostokořený výšky 20-30cm Parthenocissus quinquefolia</t>
  </si>
  <si>
    <t>-1893174746</t>
  </si>
  <si>
    <t>178*1,05</t>
  </si>
  <si>
    <t>186,9*1,05 'Přepočtené koeficientem množství</t>
  </si>
  <si>
    <t>13</t>
  </si>
  <si>
    <t>184801131</t>
  </si>
  <si>
    <t>Ošetřování vysazených dřevin ve skupinách v rovině a svahu do 1:5</t>
  </si>
  <si>
    <t>451327454</t>
  </si>
  <si>
    <t>Ošetření vysazených dřevin ve skupinách v rovině nebo na svahu do 1:5</t>
  </si>
  <si>
    <t>(26+27)*0,5</t>
  </si>
  <si>
    <t>14</t>
  </si>
  <si>
    <t>184851411</t>
  </si>
  <si>
    <t>Zpětný řez netrnitých keřů po výsadbě v do 0,5 m</t>
  </si>
  <si>
    <t>358841949</t>
  </si>
  <si>
    <t>Zpětný řez keřů po výsadbě netrnitých, výšky do 0,5 m</t>
  </si>
  <si>
    <t>184852141</t>
  </si>
  <si>
    <t>Řez stromu bezpečnostní o ploše koruny přes 210 do 240 m2 lezeckou technikou</t>
  </si>
  <si>
    <t>-2098571512</t>
  </si>
  <si>
    <t>Řez stromů prováděný lezeckou technikou bezpečnostní (S-RB), plocha koruny stromu přes 210 do 240 m2</t>
  </si>
  <si>
    <t>úprava st. stromů</t>
  </si>
  <si>
    <t>16</t>
  </si>
  <si>
    <t>184852811</t>
  </si>
  <si>
    <t>Příplatek k řezu stromů lezeckou technikou ZKD 25% překážky řez bezpečnostní pl koruny do 30 m2</t>
  </si>
  <si>
    <t>-157851426</t>
  </si>
  <si>
    <t>Řez stromů prováděný lezeckou technikou Příplatek k cenám za ztížené podmínky pod stromem za každých i započatých 25% překážky z plochy vymezené okapovou linií stromu při řezu bezpečnostním, plocha koruny stromu do 30 m2</t>
  </si>
  <si>
    <t>náhradní výsadby</t>
  </si>
  <si>
    <t>Zakládání</t>
  </si>
  <si>
    <t>17</t>
  </si>
  <si>
    <t>275313811</t>
  </si>
  <si>
    <t>Základové patky z betonu tř. C 25/30</t>
  </si>
  <si>
    <t>-1481878570</t>
  </si>
  <si>
    <t>Základy z betonu prostého patky a bloky z betonu kamenem neprokládaného tř. C 25/30</t>
  </si>
  <si>
    <t>18</t>
  </si>
  <si>
    <t>13010950</t>
  </si>
  <si>
    <t>ocel profilová jakost S235JR (11 375) průřez HEA 100</t>
  </si>
  <si>
    <t>t</t>
  </si>
  <si>
    <t>-759655328</t>
  </si>
  <si>
    <t>17 sloupků dl 3m + 3 sloupky dl. 4m</t>
  </si>
  <si>
    <t>0,0171*3*4</t>
  </si>
  <si>
    <t>0,0171*17*3</t>
  </si>
  <si>
    <t>19</t>
  </si>
  <si>
    <t>13021014</t>
  </si>
  <si>
    <t>tyč ocelová kruhová žebírková DIN 488 jakost B500B (10 505) výztuž do betonu D 14mm</t>
  </si>
  <si>
    <t>-1755126705</t>
  </si>
  <si>
    <t>1*4*17*0,00124</t>
  </si>
  <si>
    <t>Úpravy povrchů, podlahy a osazování výplní</t>
  </si>
  <si>
    <t>20</t>
  </si>
  <si>
    <t>628613611</t>
  </si>
  <si>
    <t>Žárové zinkování ponorem dílů ocelových konstrukcí mostů hmotnosti do 100 kg</t>
  </si>
  <si>
    <t>1666829614</t>
  </si>
  <si>
    <t>Žárové zinkování ponorem dílů ocelových konstrukcí mostů hmotnosti dílců do 100 kg</t>
  </si>
  <si>
    <t>Ostatní konstrukce a práce, bourání</t>
  </si>
  <si>
    <t>916231213</t>
  </si>
  <si>
    <t>Osazení chodníkového obrubníku betonového stojatého s boční opěrou do lože z betonu prostého</t>
  </si>
  <si>
    <t>-406585126</t>
  </si>
  <si>
    <t>Osazení chodníkového obrubníku betonového se zřízením lože, s vyplněním a zatřením spár cementovou maltou stojatého s boční opěrou z betonu prostého, do lože z betonu prostého</t>
  </si>
  <si>
    <t>náhrada podhrabových desek mezi sloupky</t>
  </si>
  <si>
    <t>3ks na pole</t>
  </si>
  <si>
    <t>18*3</t>
  </si>
  <si>
    <t>22</t>
  </si>
  <si>
    <t>59217016</t>
  </si>
  <si>
    <t>obrubník betonový chodníkový 1000x80x250mm</t>
  </si>
  <si>
    <t>970098187</t>
  </si>
  <si>
    <t>54*1,02 'Přepočtené koeficientem množství</t>
  </si>
  <si>
    <t>998</t>
  </si>
  <si>
    <t>Přesun hmot</t>
  </si>
  <si>
    <t>23</t>
  </si>
  <si>
    <t>998003111</t>
  </si>
  <si>
    <t>Přesun hmot pro piloty, kůly, jehly a stěny dřevěné a ocelové zřizované z terénu</t>
  </si>
  <si>
    <t>-2097545976</t>
  </si>
  <si>
    <t>Přesun hmot pro piloty, kůly, jehly, zápory, štětové nebo tabulové stěny ocelové nebo dřevěné, zřizované z terénu</t>
  </si>
  <si>
    <t>PSV</t>
  </si>
  <si>
    <t>Práce a dodávky PSV</t>
  </si>
  <si>
    <t>762</t>
  </si>
  <si>
    <t>Konstrukce tesařské</t>
  </si>
  <si>
    <t>24</t>
  </si>
  <si>
    <t>762136114</t>
  </si>
  <si>
    <t>Montáž bednění stěn z hoblovaných latí s mezerami 40 až 60 mm</t>
  </si>
  <si>
    <t>-610834960</t>
  </si>
  <si>
    <t>vč. spojovacího materiálu M5, přesah 45%</t>
  </si>
  <si>
    <t xml:space="preserve">vč. kotvení do ocelové konstrukce </t>
  </si>
  <si>
    <t>20*3*3*0,145</t>
  </si>
  <si>
    <t>21*3*2*0,145</t>
  </si>
  <si>
    <t>22*3*4*0,145</t>
  </si>
  <si>
    <t>23*3*3*0,145</t>
  </si>
  <si>
    <t>24*3*3*0,145</t>
  </si>
  <si>
    <t>26*3*3*0,145</t>
  </si>
  <si>
    <t>25</t>
  </si>
  <si>
    <t>605x001</t>
  </si>
  <si>
    <t>fošna hoblovaná fasádní sibiřský modřín 145x24 délky 3m</t>
  </si>
  <si>
    <t>32</t>
  </si>
  <si>
    <t>2013883093</t>
  </si>
  <si>
    <t>fošna hoblovaná fasádní sibiřský modřín 145x24</t>
  </si>
  <si>
    <t>26</t>
  </si>
  <si>
    <t>605x002</t>
  </si>
  <si>
    <t>lať hoblovaná 45x28 sibiřský modřín délky 4m</t>
  </si>
  <si>
    <t>-3033886</t>
  </si>
  <si>
    <t>Lať hoblovaná 45x28 sibiřský modřín délky 4m</t>
  </si>
  <si>
    <t>18*4*4</t>
  </si>
  <si>
    <t>27</t>
  </si>
  <si>
    <t>998762101</t>
  </si>
  <si>
    <t>Přesun hmot tonážní pro kce tesařské v objektech v do 6 m</t>
  </si>
  <si>
    <t>-784177916</t>
  </si>
  <si>
    <t>Přesun hmot pro konstrukce tesařské stanovený z hmotnosti přesunovaného materiálu vodorovná dopravní vzdálenost do 50 m v objektech výšky do 6 m</t>
  </si>
  <si>
    <t>783</t>
  </si>
  <si>
    <t>Dokončovací práce - nátěry</t>
  </si>
  <si>
    <t>783218101</t>
  </si>
  <si>
    <t>Lazurovací jednonásobný syntetický nátěr tesařských konstrukcí</t>
  </si>
  <si>
    <t>-805680604</t>
  </si>
  <si>
    <t>Lazurovací nátěr tesařských konstrukcí jednonásobný syntetický</t>
  </si>
  <si>
    <t>nátěr prken a latí impregnace 3 v 1</t>
  </si>
  <si>
    <t>prkna přesah 45%</t>
  </si>
  <si>
    <t>(0,145*2+0,025*2)*3*24*18</t>
  </si>
  <si>
    <t>latě</t>
  </si>
  <si>
    <t>0,2*4*18*2</t>
  </si>
  <si>
    <t>29</t>
  </si>
  <si>
    <t>783314101</t>
  </si>
  <si>
    <t>Základní jednonásobný syntetický nátěr zámečnických konstrukcí</t>
  </si>
  <si>
    <t>1911225876</t>
  </si>
  <si>
    <t>Základní nátěr zámečnických konstrukcí jednonásobný syntetický</t>
  </si>
  <si>
    <t>0,6*3*17+0,6*4*3</t>
  </si>
  <si>
    <t>783317101</t>
  </si>
  <si>
    <t>Krycí jednonásobný syntetický standardní nátěr zámečnických konstrukcí</t>
  </si>
  <si>
    <t>1031994371</t>
  </si>
  <si>
    <t>Krycí nátěr (email) zámečnických konstrukcí jednonásobný syntetický standardní</t>
  </si>
  <si>
    <t>dvojnásobný</t>
  </si>
  <si>
    <t>37,8*2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</si>
</sst>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7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2" borderId="22" xfId="0" applyNumberFormat="1" applyFont="1" applyFill="1" applyBorder="1" applyAlignment="1" applyProtection="1">
      <alignment vertical="center"/>
      <protection locked="0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2" borderId="22" xfId="0" applyNumberFormat="1" applyFont="1" applyFill="1" applyBorder="1" applyAlignment="1" applyProtection="1">
      <alignment vertical="center"/>
      <protection locked="0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10" fillId="0" borderId="19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1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26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27</v>
      </c>
      <c r="AL11" s="22"/>
      <c r="AM11" s="22"/>
      <c r="AN11" s="27" t="s">
        <v>1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28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29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29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27</v>
      </c>
      <c r="AL14" s="22"/>
      <c r="AM14" s="22"/>
      <c r="AN14" s="34" t="s">
        <v>29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30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31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27</v>
      </c>
      <c r="AL17" s="22"/>
      <c r="AM17" s="22"/>
      <c r="AN17" s="27" t="s">
        <v>1</v>
      </c>
      <c r="AO17" s="22"/>
      <c r="AP17" s="22"/>
      <c r="AQ17" s="22"/>
      <c r="AR17" s="20"/>
      <c r="BE17" s="31"/>
      <c r="BS17" s="17" t="s">
        <v>32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33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34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27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32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35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16.5" customHeight="1">
      <c r="B23" s="21"/>
      <c r="C23" s="22"/>
      <c r="D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36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37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38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39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40</v>
      </c>
      <c r="E29" s="47"/>
      <c r="F29" s="32" t="s">
        <v>41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42</v>
      </c>
      <c r="G30" s="47"/>
      <c r="H30" s="47"/>
      <c r="I30" s="47"/>
      <c r="J30" s="47"/>
      <c r="K30" s="47"/>
      <c r="L30" s="48">
        <v>0.14999999999999999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43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44</v>
      </c>
      <c r="G32" s="47"/>
      <c r="H32" s="47"/>
      <c r="I32" s="47"/>
      <c r="J32" s="47"/>
      <c r="K32" s="47"/>
      <c r="L32" s="48">
        <v>0.14999999999999999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45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2"/>
      <c r="D35" s="53" t="s">
        <v>46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47</v>
      </c>
      <c r="U35" s="54"/>
      <c r="V35" s="54"/>
      <c r="W35" s="54"/>
      <c r="X35" s="56" t="s">
        <v>48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9"/>
      <c r="C49" s="60"/>
      <c r="D49" s="61" t="s">
        <v>49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50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4" t="s">
        <v>51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52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51</v>
      </c>
      <c r="AI60" s="42"/>
      <c r="AJ60" s="42"/>
      <c r="AK60" s="42"/>
      <c r="AL60" s="42"/>
      <c r="AM60" s="64" t="s">
        <v>52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1" t="s">
        <v>53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54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4" t="s">
        <v>51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52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51</v>
      </c>
      <c r="AI75" s="42"/>
      <c r="AJ75" s="42"/>
      <c r="AK75" s="42"/>
      <c r="AL75" s="42"/>
      <c r="AM75" s="64" t="s">
        <v>52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3" t="s">
        <v>55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2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451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>CLONÍCÍ STĚNY U URGENTNÍHO PŘÍJMU V USTÍ n.ORLICÍ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20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>Ústí nad Orlicí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22</v>
      </c>
      <c r="AJ87" s="40"/>
      <c r="AK87" s="40"/>
      <c r="AL87" s="40"/>
      <c r="AM87" s="79" t="str">
        <f>IF(AN8= "","",AN8)</f>
        <v>7. 11. 2023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15.15" customHeight="1">
      <c r="A89" s="38"/>
      <c r="B89" s="39"/>
      <c r="C89" s="32" t="s">
        <v>24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>JDS projekt, s.r.o.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30</v>
      </c>
      <c r="AJ89" s="40"/>
      <c r="AK89" s="40"/>
      <c r="AL89" s="40"/>
      <c r="AM89" s="80" t="str">
        <f>IF(E17="","",E17)</f>
        <v xml:space="preserve"> </v>
      </c>
      <c r="AN89" s="71"/>
      <c r="AO89" s="71"/>
      <c r="AP89" s="71"/>
      <c r="AQ89" s="40"/>
      <c r="AR89" s="44"/>
      <c r="AS89" s="81" t="s">
        <v>56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15.15" customHeight="1">
      <c r="A90" s="38"/>
      <c r="B90" s="39"/>
      <c r="C90" s="32" t="s">
        <v>28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33</v>
      </c>
      <c r="AJ90" s="40"/>
      <c r="AK90" s="40"/>
      <c r="AL90" s="40"/>
      <c r="AM90" s="80" t="str">
        <f>IF(E20="","",E20)</f>
        <v>Suchánek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57</v>
      </c>
      <c r="D92" s="94"/>
      <c r="E92" s="94"/>
      <c r="F92" s="94"/>
      <c r="G92" s="94"/>
      <c r="H92" s="95"/>
      <c r="I92" s="96" t="s">
        <v>58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59</v>
      </c>
      <c r="AH92" s="94"/>
      <c r="AI92" s="94"/>
      <c r="AJ92" s="94"/>
      <c r="AK92" s="94"/>
      <c r="AL92" s="94"/>
      <c r="AM92" s="94"/>
      <c r="AN92" s="96" t="s">
        <v>60</v>
      </c>
      <c r="AO92" s="94"/>
      <c r="AP92" s="98"/>
      <c r="AQ92" s="99" t="s">
        <v>61</v>
      </c>
      <c r="AR92" s="44"/>
      <c r="AS92" s="100" t="s">
        <v>62</v>
      </c>
      <c r="AT92" s="101" t="s">
        <v>63</v>
      </c>
      <c r="AU92" s="101" t="s">
        <v>64</v>
      </c>
      <c r="AV92" s="101" t="s">
        <v>65</v>
      </c>
      <c r="AW92" s="101" t="s">
        <v>66</v>
      </c>
      <c r="AX92" s="101" t="s">
        <v>67</v>
      </c>
      <c r="AY92" s="101" t="s">
        <v>68</v>
      </c>
      <c r="AZ92" s="101" t="s">
        <v>69</v>
      </c>
      <c r="BA92" s="101" t="s">
        <v>70</v>
      </c>
      <c r="BB92" s="101" t="s">
        <v>71</v>
      </c>
      <c r="BC92" s="101" t="s">
        <v>72</v>
      </c>
      <c r="BD92" s="102" t="s">
        <v>73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74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ROUND(AG95,2)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ROUND(AS95,2)</f>
        <v>0</v>
      </c>
      <c r="AT94" s="114">
        <f>ROUND(SUM(AV94:AW94),2)</f>
        <v>0</v>
      </c>
      <c r="AU94" s="115">
        <f>ROUND(AU95,5)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ROUND(AZ95,2)</f>
        <v>0</v>
      </c>
      <c r="BA94" s="114">
        <f>ROUND(BA95,2)</f>
        <v>0</v>
      </c>
      <c r="BB94" s="114">
        <f>ROUND(BB95,2)</f>
        <v>0</v>
      </c>
      <c r="BC94" s="114">
        <f>ROUND(BC95,2)</f>
        <v>0</v>
      </c>
      <c r="BD94" s="116">
        <f>ROUND(BD95,2)</f>
        <v>0</v>
      </c>
      <c r="BE94" s="6"/>
      <c r="BS94" s="117" t="s">
        <v>75</v>
      </c>
      <c r="BT94" s="117" t="s">
        <v>76</v>
      </c>
      <c r="BU94" s="118" t="s">
        <v>77</v>
      </c>
      <c r="BV94" s="117" t="s">
        <v>78</v>
      </c>
      <c r="BW94" s="117" t="s">
        <v>5</v>
      </c>
      <c r="BX94" s="117" t="s">
        <v>79</v>
      </c>
      <c r="CL94" s="117" t="s">
        <v>1</v>
      </c>
    </row>
    <row r="95" s="7" customFormat="1" ht="16.5" customHeight="1">
      <c r="A95" s="119" t="s">
        <v>80</v>
      </c>
      <c r="B95" s="120"/>
      <c r="C95" s="121"/>
      <c r="D95" s="122" t="s">
        <v>14</v>
      </c>
      <c r="E95" s="122"/>
      <c r="F95" s="122"/>
      <c r="G95" s="122"/>
      <c r="H95" s="122"/>
      <c r="I95" s="123"/>
      <c r="J95" s="122" t="s">
        <v>81</v>
      </c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4">
        <f>'451 - Clonící stěny'!J30</f>
        <v>0</v>
      </c>
      <c r="AH95" s="123"/>
      <c r="AI95" s="123"/>
      <c r="AJ95" s="123"/>
      <c r="AK95" s="123"/>
      <c r="AL95" s="123"/>
      <c r="AM95" s="123"/>
      <c r="AN95" s="124">
        <f>SUM(AG95,AT95)</f>
        <v>0</v>
      </c>
      <c r="AO95" s="123"/>
      <c r="AP95" s="123"/>
      <c r="AQ95" s="125" t="s">
        <v>82</v>
      </c>
      <c r="AR95" s="126"/>
      <c r="AS95" s="127">
        <v>0</v>
      </c>
      <c r="AT95" s="128">
        <f>ROUND(SUM(AV95:AW95),2)</f>
        <v>0</v>
      </c>
      <c r="AU95" s="129">
        <f>'451 - Clonící stěny'!P125</f>
        <v>0</v>
      </c>
      <c r="AV95" s="128">
        <f>'451 - Clonící stěny'!J33</f>
        <v>0</v>
      </c>
      <c r="AW95" s="128">
        <f>'451 - Clonící stěny'!J34</f>
        <v>0</v>
      </c>
      <c r="AX95" s="128">
        <f>'451 - Clonící stěny'!J35</f>
        <v>0</v>
      </c>
      <c r="AY95" s="128">
        <f>'451 - Clonící stěny'!J36</f>
        <v>0</v>
      </c>
      <c r="AZ95" s="128">
        <f>'451 - Clonící stěny'!F33</f>
        <v>0</v>
      </c>
      <c r="BA95" s="128">
        <f>'451 - Clonící stěny'!F34</f>
        <v>0</v>
      </c>
      <c r="BB95" s="128">
        <f>'451 - Clonící stěny'!F35</f>
        <v>0</v>
      </c>
      <c r="BC95" s="128">
        <f>'451 - Clonící stěny'!F36</f>
        <v>0</v>
      </c>
      <c r="BD95" s="130">
        <f>'451 - Clonící stěny'!F37</f>
        <v>0</v>
      </c>
      <c r="BE95" s="7"/>
      <c r="BT95" s="131" t="s">
        <v>83</v>
      </c>
      <c r="BV95" s="131" t="s">
        <v>78</v>
      </c>
      <c r="BW95" s="131" t="s">
        <v>84</v>
      </c>
      <c r="BX95" s="131" t="s">
        <v>5</v>
      </c>
      <c r="CL95" s="131" t="s">
        <v>1</v>
      </c>
      <c r="CM95" s="131" t="s">
        <v>85</v>
      </c>
    </row>
    <row r="96" s="2" customFormat="1" ht="30" customHeight="1">
      <c r="A96" s="38"/>
      <c r="B96" s="39"/>
      <c r="C96" s="40"/>
      <c r="D96" s="40"/>
      <c r="E96" s="40"/>
      <c r="F96" s="40"/>
      <c r="G96" s="40"/>
      <c r="H96" s="40"/>
      <c r="I96" s="40"/>
      <c r="J96" s="40"/>
      <c r="K96" s="40"/>
      <c r="L96" s="40"/>
      <c r="M96" s="40"/>
      <c r="N96" s="40"/>
      <c r="O96" s="40"/>
      <c r="P96" s="40"/>
      <c r="Q96" s="40"/>
      <c r="R96" s="40"/>
      <c r="S96" s="40"/>
      <c r="T96" s="40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F96" s="40"/>
      <c r="AG96" s="40"/>
      <c r="AH96" s="40"/>
      <c r="AI96" s="40"/>
      <c r="AJ96" s="40"/>
      <c r="AK96" s="40"/>
      <c r="AL96" s="40"/>
      <c r="AM96" s="40"/>
      <c r="AN96" s="40"/>
      <c r="AO96" s="40"/>
      <c r="AP96" s="40"/>
      <c r="AQ96" s="40"/>
      <c r="AR96" s="44"/>
      <c r="AS96" s="38"/>
      <c r="AT96" s="38"/>
      <c r="AU96" s="38"/>
      <c r="AV96" s="38"/>
      <c r="AW96" s="38"/>
      <c r="AX96" s="38"/>
      <c r="AY96" s="38"/>
      <c r="AZ96" s="38"/>
      <c r="BA96" s="38"/>
      <c r="BB96" s="38"/>
      <c r="BC96" s="38"/>
      <c r="BD96" s="38"/>
      <c r="BE96" s="38"/>
    </row>
    <row r="97" s="2" customFormat="1" ht="6.96" customHeight="1">
      <c r="A97" s="38"/>
      <c r="B97" s="66"/>
      <c r="C97" s="67"/>
      <c r="D97" s="67"/>
      <c r="E97" s="67"/>
      <c r="F97" s="67"/>
      <c r="G97" s="67"/>
      <c r="H97" s="67"/>
      <c r="I97" s="67"/>
      <c r="J97" s="67"/>
      <c r="K97" s="67"/>
      <c r="L97" s="67"/>
      <c r="M97" s="67"/>
      <c r="N97" s="67"/>
      <c r="O97" s="67"/>
      <c r="P97" s="67"/>
      <c r="Q97" s="67"/>
      <c r="R97" s="67"/>
      <c r="S97" s="67"/>
      <c r="T97" s="67"/>
      <c r="U97" s="67"/>
      <c r="V97" s="67"/>
      <c r="W97" s="67"/>
      <c r="X97" s="67"/>
      <c r="Y97" s="67"/>
      <c r="Z97" s="67"/>
      <c r="AA97" s="67"/>
      <c r="AB97" s="67"/>
      <c r="AC97" s="67"/>
      <c r="AD97" s="67"/>
      <c r="AE97" s="67"/>
      <c r="AF97" s="67"/>
      <c r="AG97" s="67"/>
      <c r="AH97" s="67"/>
      <c r="AI97" s="67"/>
      <c r="AJ97" s="67"/>
      <c r="AK97" s="67"/>
      <c r="AL97" s="67"/>
      <c r="AM97" s="67"/>
      <c r="AN97" s="67"/>
      <c r="AO97" s="67"/>
      <c r="AP97" s="67"/>
      <c r="AQ97" s="67"/>
      <c r="AR97" s="44"/>
      <c r="AS97" s="38"/>
      <c r="AT97" s="38"/>
      <c r="AU97" s="38"/>
      <c r="AV97" s="38"/>
      <c r="AW97" s="38"/>
      <c r="AX97" s="38"/>
      <c r="AY97" s="38"/>
      <c r="AZ97" s="38"/>
      <c r="BA97" s="38"/>
      <c r="BB97" s="38"/>
      <c r="BC97" s="38"/>
      <c r="BD97" s="38"/>
      <c r="BE97" s="38"/>
    </row>
  </sheetData>
  <sheetProtection sheet="1" formatColumns="0" formatRows="0" objects="1" scenarios="1" spinCount="100000" saltValue="LAwSyOaBDwzN6TSxaJkDqTMmm8IOC5kDweFiy1DUV9xbIatiENIaxui16k0zy8KwqTrIli4TW5iaVnJvIR6Q3Q==" hashValue="KEre/E8bYAvky8qs/n2lVjEe/pw3ehdcatK6LsaKTGqjVZ7IdBA4THtxXcT0ySEhf6/0bQa8Z4XQqvrnppiccw==" algorithmName="SHA-512" password="CC35"/>
  <mergeCells count="42"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451 - Clonící stěny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84</v>
      </c>
    </row>
    <row r="3" s="1" customFormat="1" ht="6.96" customHeight="1">
      <c r="B3" s="132"/>
      <c r="C3" s="133"/>
      <c r="D3" s="133"/>
      <c r="E3" s="133"/>
      <c r="F3" s="133"/>
      <c r="G3" s="133"/>
      <c r="H3" s="133"/>
      <c r="I3" s="133"/>
      <c r="J3" s="133"/>
      <c r="K3" s="133"/>
      <c r="L3" s="20"/>
      <c r="AT3" s="17" t="s">
        <v>85</v>
      </c>
    </row>
    <row r="4" s="1" customFormat="1" ht="24.96" customHeight="1">
      <c r="B4" s="20"/>
      <c r="D4" s="134" t="s">
        <v>86</v>
      </c>
      <c r="L4" s="20"/>
      <c r="M4" s="135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36" t="s">
        <v>16</v>
      </c>
      <c r="L6" s="20"/>
    </row>
    <row r="7" s="1" customFormat="1" ht="16.5" customHeight="1">
      <c r="B7" s="20"/>
      <c r="E7" s="137" t="str">
        <f>'Rekapitulace stavby'!K6</f>
        <v>CLONÍCÍ STĚNY U URGENTNÍHO PŘÍJMU V USTÍ n.ORLICÍ</v>
      </c>
      <c r="F7" s="136"/>
      <c r="G7" s="136"/>
      <c r="H7" s="136"/>
      <c r="L7" s="20"/>
    </row>
    <row r="8" s="2" customFormat="1" ht="12" customHeight="1">
      <c r="A8" s="38"/>
      <c r="B8" s="44"/>
      <c r="C8" s="38"/>
      <c r="D8" s="136" t="s">
        <v>87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8" t="s">
        <v>88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6" t="s">
        <v>18</v>
      </c>
      <c r="E11" s="38"/>
      <c r="F11" s="139" t="s">
        <v>1</v>
      </c>
      <c r="G11" s="38"/>
      <c r="H11" s="38"/>
      <c r="I11" s="136" t="s">
        <v>19</v>
      </c>
      <c r="J11" s="139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6" t="s">
        <v>20</v>
      </c>
      <c r="E12" s="38"/>
      <c r="F12" s="139" t="s">
        <v>21</v>
      </c>
      <c r="G12" s="38"/>
      <c r="H12" s="38"/>
      <c r="I12" s="136" t="s">
        <v>22</v>
      </c>
      <c r="J12" s="140" t="str">
        <f>'Rekapitulace stavby'!AN8</f>
        <v>7. 11. 2023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6" t="s">
        <v>24</v>
      </c>
      <c r="E14" s="38"/>
      <c r="F14" s="38"/>
      <c r="G14" s="38"/>
      <c r="H14" s="38"/>
      <c r="I14" s="136" t="s">
        <v>25</v>
      </c>
      <c r="J14" s="139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9" t="s">
        <v>26</v>
      </c>
      <c r="F15" s="38"/>
      <c r="G15" s="38"/>
      <c r="H15" s="38"/>
      <c r="I15" s="136" t="s">
        <v>27</v>
      </c>
      <c r="J15" s="139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6" t="s">
        <v>28</v>
      </c>
      <c r="E17" s="38"/>
      <c r="F17" s="38"/>
      <c r="G17" s="38"/>
      <c r="H17" s="38"/>
      <c r="I17" s="136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9"/>
      <c r="G18" s="139"/>
      <c r="H18" s="139"/>
      <c r="I18" s="136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6" t="s">
        <v>30</v>
      </c>
      <c r="E20" s="38"/>
      <c r="F20" s="38"/>
      <c r="G20" s="38"/>
      <c r="H20" s="38"/>
      <c r="I20" s="136" t="s">
        <v>25</v>
      </c>
      <c r="J20" s="139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9" t="s">
        <v>26</v>
      </c>
      <c r="F21" s="38"/>
      <c r="G21" s="38"/>
      <c r="H21" s="38"/>
      <c r="I21" s="136" t="s">
        <v>27</v>
      </c>
      <c r="J21" s="139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6" t="s">
        <v>33</v>
      </c>
      <c r="E23" s="38"/>
      <c r="F23" s="38"/>
      <c r="G23" s="38"/>
      <c r="H23" s="38"/>
      <c r="I23" s="136" t="s">
        <v>25</v>
      </c>
      <c r="J23" s="139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9" t="s">
        <v>34</v>
      </c>
      <c r="F24" s="38"/>
      <c r="G24" s="38"/>
      <c r="H24" s="38"/>
      <c r="I24" s="136" t="s">
        <v>27</v>
      </c>
      <c r="J24" s="139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6" t="s">
        <v>35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1"/>
      <c r="B27" s="142"/>
      <c r="C27" s="141"/>
      <c r="D27" s="141"/>
      <c r="E27" s="143" t="s">
        <v>1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5"/>
      <c r="E29" s="145"/>
      <c r="F29" s="145"/>
      <c r="G29" s="145"/>
      <c r="H29" s="145"/>
      <c r="I29" s="145"/>
      <c r="J29" s="145"/>
      <c r="K29" s="145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6" t="s">
        <v>36</v>
      </c>
      <c r="E30" s="38"/>
      <c r="F30" s="38"/>
      <c r="G30" s="38"/>
      <c r="H30" s="38"/>
      <c r="I30" s="38"/>
      <c r="J30" s="147">
        <f>ROUND(J125,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5"/>
      <c r="E31" s="145"/>
      <c r="F31" s="145"/>
      <c r="G31" s="145"/>
      <c r="H31" s="145"/>
      <c r="I31" s="145"/>
      <c r="J31" s="145"/>
      <c r="K31" s="145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48" t="s">
        <v>38</v>
      </c>
      <c r="G32" s="38"/>
      <c r="H32" s="38"/>
      <c r="I32" s="148" t="s">
        <v>37</v>
      </c>
      <c r="J32" s="148" t="s">
        <v>39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49" t="s">
        <v>40</v>
      </c>
      <c r="E33" s="136" t="s">
        <v>41</v>
      </c>
      <c r="F33" s="150">
        <f>ROUND((SUM(BE125:BE250)),  2)</f>
        <v>0</v>
      </c>
      <c r="G33" s="38"/>
      <c r="H33" s="38"/>
      <c r="I33" s="151">
        <v>0.20999999999999999</v>
      </c>
      <c r="J33" s="150">
        <f>ROUND(((SUM(BE125:BE250))*I33),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6" t="s">
        <v>42</v>
      </c>
      <c r="F34" s="150">
        <f>ROUND((SUM(BF125:BF250)),  2)</f>
        <v>0</v>
      </c>
      <c r="G34" s="38"/>
      <c r="H34" s="38"/>
      <c r="I34" s="151">
        <v>0.14999999999999999</v>
      </c>
      <c r="J34" s="150">
        <f>ROUND(((SUM(BF125:BF250))*I34),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6" t="s">
        <v>43</v>
      </c>
      <c r="F35" s="150">
        <f>ROUND((SUM(BG125:BG250)),  2)</f>
        <v>0</v>
      </c>
      <c r="G35" s="38"/>
      <c r="H35" s="38"/>
      <c r="I35" s="151">
        <v>0.20999999999999999</v>
      </c>
      <c r="J35" s="150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6" t="s">
        <v>44</v>
      </c>
      <c r="F36" s="150">
        <f>ROUND((SUM(BH125:BH250)),  2)</f>
        <v>0</v>
      </c>
      <c r="G36" s="38"/>
      <c r="H36" s="38"/>
      <c r="I36" s="151">
        <v>0.14999999999999999</v>
      </c>
      <c r="J36" s="150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6" t="s">
        <v>45</v>
      </c>
      <c r="F37" s="150">
        <f>ROUND((SUM(BI125:BI250)),  2)</f>
        <v>0</v>
      </c>
      <c r="G37" s="38"/>
      <c r="H37" s="38"/>
      <c r="I37" s="151">
        <v>0</v>
      </c>
      <c r="J37" s="150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2"/>
      <c r="D39" s="153" t="s">
        <v>46</v>
      </c>
      <c r="E39" s="154"/>
      <c r="F39" s="154"/>
      <c r="G39" s="155" t="s">
        <v>47</v>
      </c>
      <c r="H39" s="156" t="s">
        <v>48</v>
      </c>
      <c r="I39" s="154"/>
      <c r="J39" s="157">
        <f>SUM(J30:J37)</f>
        <v>0</v>
      </c>
      <c r="K39" s="15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59" t="s">
        <v>49</v>
      </c>
      <c r="E50" s="160"/>
      <c r="F50" s="160"/>
      <c r="G50" s="159" t="s">
        <v>50</v>
      </c>
      <c r="H50" s="160"/>
      <c r="I50" s="160"/>
      <c r="J50" s="160"/>
      <c r="K50" s="160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1" t="s">
        <v>51</v>
      </c>
      <c r="E61" s="162"/>
      <c r="F61" s="163" t="s">
        <v>52</v>
      </c>
      <c r="G61" s="161" t="s">
        <v>51</v>
      </c>
      <c r="H61" s="162"/>
      <c r="I61" s="162"/>
      <c r="J61" s="164" t="s">
        <v>52</v>
      </c>
      <c r="K61" s="162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59" t="s">
        <v>53</v>
      </c>
      <c r="E65" s="165"/>
      <c r="F65" s="165"/>
      <c r="G65" s="159" t="s">
        <v>54</v>
      </c>
      <c r="H65" s="165"/>
      <c r="I65" s="165"/>
      <c r="J65" s="165"/>
      <c r="K65" s="165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1" t="s">
        <v>51</v>
      </c>
      <c r="E76" s="162"/>
      <c r="F76" s="163" t="s">
        <v>52</v>
      </c>
      <c r="G76" s="161" t="s">
        <v>51</v>
      </c>
      <c r="H76" s="162"/>
      <c r="I76" s="162"/>
      <c r="J76" s="164" t="s">
        <v>52</v>
      </c>
      <c r="K76" s="162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66"/>
      <c r="C77" s="167"/>
      <c r="D77" s="167"/>
      <c r="E77" s="167"/>
      <c r="F77" s="167"/>
      <c r="G77" s="167"/>
      <c r="H77" s="167"/>
      <c r="I77" s="167"/>
      <c r="J77" s="167"/>
      <c r="K77" s="167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68"/>
      <c r="C81" s="169"/>
      <c r="D81" s="169"/>
      <c r="E81" s="169"/>
      <c r="F81" s="169"/>
      <c r="G81" s="169"/>
      <c r="H81" s="169"/>
      <c r="I81" s="169"/>
      <c r="J81" s="169"/>
      <c r="K81" s="169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89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0" t="str">
        <f>E7</f>
        <v>CLONÍCÍ STĚNY U URGENTNÍHO PŘÍJMU V USTÍ n.ORLICÍ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87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451 - Clonící stěny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Ústí nad Orlicí</v>
      </c>
      <c r="G89" s="40"/>
      <c r="H89" s="40"/>
      <c r="I89" s="32" t="s">
        <v>22</v>
      </c>
      <c r="J89" s="79" t="str">
        <f>IF(J12="","",J12)</f>
        <v>7. 11. 2023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JDS projekt, s.r.o.</v>
      </c>
      <c r="G91" s="40"/>
      <c r="H91" s="40"/>
      <c r="I91" s="32" t="s">
        <v>30</v>
      </c>
      <c r="J91" s="36" t="str">
        <f>E21</f>
        <v>JDS projekt, s.r.o.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33</v>
      </c>
      <c r="J92" s="36" t="str">
        <f>E24</f>
        <v>Suchánek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1" t="s">
        <v>90</v>
      </c>
      <c r="D94" s="172"/>
      <c r="E94" s="172"/>
      <c r="F94" s="172"/>
      <c r="G94" s="172"/>
      <c r="H94" s="172"/>
      <c r="I94" s="172"/>
      <c r="J94" s="173" t="s">
        <v>91</v>
      </c>
      <c r="K94" s="172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4" t="s">
        <v>92</v>
      </c>
      <c r="D96" s="40"/>
      <c r="E96" s="40"/>
      <c r="F96" s="40"/>
      <c r="G96" s="40"/>
      <c r="H96" s="40"/>
      <c r="I96" s="40"/>
      <c r="J96" s="110">
        <f>J125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93</v>
      </c>
    </row>
    <row r="97" s="9" customFormat="1" ht="24.96" customHeight="1">
      <c r="A97" s="9"/>
      <c r="B97" s="175"/>
      <c r="C97" s="176"/>
      <c r="D97" s="177" t="s">
        <v>94</v>
      </c>
      <c r="E97" s="178"/>
      <c r="F97" s="178"/>
      <c r="G97" s="178"/>
      <c r="H97" s="178"/>
      <c r="I97" s="178"/>
      <c r="J97" s="179">
        <f>J126</f>
        <v>0</v>
      </c>
      <c r="K97" s="176"/>
      <c r="L97" s="18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1"/>
      <c r="C98" s="182"/>
      <c r="D98" s="183" t="s">
        <v>95</v>
      </c>
      <c r="E98" s="184"/>
      <c r="F98" s="184"/>
      <c r="G98" s="184"/>
      <c r="H98" s="184"/>
      <c r="I98" s="184"/>
      <c r="J98" s="185">
        <f>J127</f>
        <v>0</v>
      </c>
      <c r="K98" s="182"/>
      <c r="L98" s="186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1"/>
      <c r="C99" s="182"/>
      <c r="D99" s="183" t="s">
        <v>96</v>
      </c>
      <c r="E99" s="184"/>
      <c r="F99" s="184"/>
      <c r="G99" s="184"/>
      <c r="H99" s="184"/>
      <c r="I99" s="184"/>
      <c r="J99" s="185">
        <f>J186</f>
        <v>0</v>
      </c>
      <c r="K99" s="182"/>
      <c r="L99" s="186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1"/>
      <c r="C100" s="182"/>
      <c r="D100" s="183" t="s">
        <v>97</v>
      </c>
      <c r="E100" s="184"/>
      <c r="F100" s="184"/>
      <c r="G100" s="184"/>
      <c r="H100" s="184"/>
      <c r="I100" s="184"/>
      <c r="J100" s="185">
        <f>J200</f>
        <v>0</v>
      </c>
      <c r="K100" s="182"/>
      <c r="L100" s="186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1"/>
      <c r="C101" s="182"/>
      <c r="D101" s="183" t="s">
        <v>98</v>
      </c>
      <c r="E101" s="184"/>
      <c r="F101" s="184"/>
      <c r="G101" s="184"/>
      <c r="H101" s="184"/>
      <c r="I101" s="184"/>
      <c r="J101" s="185">
        <f>J203</f>
        <v>0</v>
      </c>
      <c r="K101" s="182"/>
      <c r="L101" s="186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1"/>
      <c r="C102" s="182"/>
      <c r="D102" s="183" t="s">
        <v>99</v>
      </c>
      <c r="E102" s="184"/>
      <c r="F102" s="184"/>
      <c r="G102" s="184"/>
      <c r="H102" s="184"/>
      <c r="I102" s="184"/>
      <c r="J102" s="185">
        <f>J212</f>
        <v>0</v>
      </c>
      <c r="K102" s="182"/>
      <c r="L102" s="186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75"/>
      <c r="C103" s="176"/>
      <c r="D103" s="177" t="s">
        <v>100</v>
      </c>
      <c r="E103" s="178"/>
      <c r="F103" s="178"/>
      <c r="G103" s="178"/>
      <c r="H103" s="178"/>
      <c r="I103" s="178"/>
      <c r="J103" s="179">
        <f>J215</f>
        <v>0</v>
      </c>
      <c r="K103" s="176"/>
      <c r="L103" s="180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181"/>
      <c r="C104" s="182"/>
      <c r="D104" s="183" t="s">
        <v>101</v>
      </c>
      <c r="E104" s="184"/>
      <c r="F104" s="184"/>
      <c r="G104" s="184"/>
      <c r="H104" s="184"/>
      <c r="I104" s="184"/>
      <c r="J104" s="185">
        <f>J216</f>
        <v>0</v>
      </c>
      <c r="K104" s="182"/>
      <c r="L104" s="186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1"/>
      <c r="C105" s="182"/>
      <c r="D105" s="183" t="s">
        <v>102</v>
      </c>
      <c r="E105" s="184"/>
      <c r="F105" s="184"/>
      <c r="G105" s="184"/>
      <c r="H105" s="184"/>
      <c r="I105" s="184"/>
      <c r="J105" s="185">
        <f>J235</f>
        <v>0</v>
      </c>
      <c r="K105" s="182"/>
      <c r="L105" s="186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2" customFormat="1" ht="21.84" customHeight="1">
      <c r="A106" s="38"/>
      <c r="B106" s="39"/>
      <c r="C106" s="40"/>
      <c r="D106" s="40"/>
      <c r="E106" s="40"/>
      <c r="F106" s="40"/>
      <c r="G106" s="40"/>
      <c r="H106" s="40"/>
      <c r="I106" s="40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6.96" customHeight="1">
      <c r="A107" s="38"/>
      <c r="B107" s="66"/>
      <c r="C107" s="67"/>
      <c r="D107" s="67"/>
      <c r="E107" s="67"/>
      <c r="F107" s="67"/>
      <c r="G107" s="67"/>
      <c r="H107" s="67"/>
      <c r="I107" s="67"/>
      <c r="J107" s="67"/>
      <c r="K107" s="67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11" s="2" customFormat="1" ht="6.96" customHeight="1">
      <c r="A111" s="38"/>
      <c r="B111" s="68"/>
      <c r="C111" s="69"/>
      <c r="D111" s="69"/>
      <c r="E111" s="69"/>
      <c r="F111" s="69"/>
      <c r="G111" s="69"/>
      <c r="H111" s="69"/>
      <c r="I111" s="69"/>
      <c r="J111" s="69"/>
      <c r="K111" s="69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24.96" customHeight="1">
      <c r="A112" s="38"/>
      <c r="B112" s="39"/>
      <c r="C112" s="23" t="s">
        <v>103</v>
      </c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6.96" customHeight="1">
      <c r="A113" s="38"/>
      <c r="B113" s="39"/>
      <c r="C113" s="40"/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2" customHeight="1">
      <c r="A114" s="38"/>
      <c r="B114" s="39"/>
      <c r="C114" s="32" t="s">
        <v>16</v>
      </c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6.5" customHeight="1">
      <c r="A115" s="38"/>
      <c r="B115" s="39"/>
      <c r="C115" s="40"/>
      <c r="D115" s="40"/>
      <c r="E115" s="170" t="str">
        <f>E7</f>
        <v>CLONÍCÍ STĚNY U URGENTNÍHO PŘÍJMU V USTÍ n.ORLICÍ</v>
      </c>
      <c r="F115" s="32"/>
      <c r="G115" s="32"/>
      <c r="H115" s="32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2" customHeight="1">
      <c r="A116" s="38"/>
      <c r="B116" s="39"/>
      <c r="C116" s="32" t="s">
        <v>87</v>
      </c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6.5" customHeight="1">
      <c r="A117" s="38"/>
      <c r="B117" s="39"/>
      <c r="C117" s="40"/>
      <c r="D117" s="40"/>
      <c r="E117" s="76" t="str">
        <f>E9</f>
        <v>451 - Clonící stěny</v>
      </c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6.96" customHeight="1">
      <c r="A118" s="38"/>
      <c r="B118" s="39"/>
      <c r="C118" s="40"/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2" customHeight="1">
      <c r="A119" s="38"/>
      <c r="B119" s="39"/>
      <c r="C119" s="32" t="s">
        <v>20</v>
      </c>
      <c r="D119" s="40"/>
      <c r="E119" s="40"/>
      <c r="F119" s="27" t="str">
        <f>F12</f>
        <v>Ústí nad Orlicí</v>
      </c>
      <c r="G119" s="40"/>
      <c r="H119" s="40"/>
      <c r="I119" s="32" t="s">
        <v>22</v>
      </c>
      <c r="J119" s="79" t="str">
        <f>IF(J12="","",J12)</f>
        <v>7. 11. 2023</v>
      </c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6.96" customHeight="1">
      <c r="A120" s="38"/>
      <c r="B120" s="39"/>
      <c r="C120" s="40"/>
      <c r="D120" s="40"/>
      <c r="E120" s="40"/>
      <c r="F120" s="40"/>
      <c r="G120" s="40"/>
      <c r="H120" s="40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5.15" customHeight="1">
      <c r="A121" s="38"/>
      <c r="B121" s="39"/>
      <c r="C121" s="32" t="s">
        <v>24</v>
      </c>
      <c r="D121" s="40"/>
      <c r="E121" s="40"/>
      <c r="F121" s="27" t="str">
        <f>E15</f>
        <v>JDS projekt, s.r.o.</v>
      </c>
      <c r="G121" s="40"/>
      <c r="H121" s="40"/>
      <c r="I121" s="32" t="s">
        <v>30</v>
      </c>
      <c r="J121" s="36" t="str">
        <f>E21</f>
        <v>JDS projekt, s.r.o.</v>
      </c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5.15" customHeight="1">
      <c r="A122" s="38"/>
      <c r="B122" s="39"/>
      <c r="C122" s="32" t="s">
        <v>28</v>
      </c>
      <c r="D122" s="40"/>
      <c r="E122" s="40"/>
      <c r="F122" s="27" t="str">
        <f>IF(E18="","",E18)</f>
        <v>Vyplň údaj</v>
      </c>
      <c r="G122" s="40"/>
      <c r="H122" s="40"/>
      <c r="I122" s="32" t="s">
        <v>33</v>
      </c>
      <c r="J122" s="36" t="str">
        <f>E24</f>
        <v>Suchánek</v>
      </c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0.32" customHeight="1">
      <c r="A123" s="38"/>
      <c r="B123" s="39"/>
      <c r="C123" s="40"/>
      <c r="D123" s="40"/>
      <c r="E123" s="40"/>
      <c r="F123" s="40"/>
      <c r="G123" s="40"/>
      <c r="H123" s="40"/>
      <c r="I123" s="40"/>
      <c r="J123" s="40"/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11" customFormat="1" ht="29.28" customHeight="1">
      <c r="A124" s="187"/>
      <c r="B124" s="188"/>
      <c r="C124" s="189" t="s">
        <v>104</v>
      </c>
      <c r="D124" s="190" t="s">
        <v>61</v>
      </c>
      <c r="E124" s="190" t="s">
        <v>57</v>
      </c>
      <c r="F124" s="190" t="s">
        <v>58</v>
      </c>
      <c r="G124" s="190" t="s">
        <v>105</v>
      </c>
      <c r="H124" s="190" t="s">
        <v>106</v>
      </c>
      <c r="I124" s="190" t="s">
        <v>107</v>
      </c>
      <c r="J124" s="190" t="s">
        <v>91</v>
      </c>
      <c r="K124" s="191" t="s">
        <v>108</v>
      </c>
      <c r="L124" s="192"/>
      <c r="M124" s="100" t="s">
        <v>1</v>
      </c>
      <c r="N124" s="101" t="s">
        <v>40</v>
      </c>
      <c r="O124" s="101" t="s">
        <v>109</v>
      </c>
      <c r="P124" s="101" t="s">
        <v>110</v>
      </c>
      <c r="Q124" s="101" t="s">
        <v>111</v>
      </c>
      <c r="R124" s="101" t="s">
        <v>112</v>
      </c>
      <c r="S124" s="101" t="s">
        <v>113</v>
      </c>
      <c r="T124" s="102" t="s">
        <v>114</v>
      </c>
      <c r="U124" s="187"/>
      <c r="V124" s="187"/>
      <c r="W124" s="187"/>
      <c r="X124" s="187"/>
      <c r="Y124" s="187"/>
      <c r="Z124" s="187"/>
      <c r="AA124" s="187"/>
      <c r="AB124" s="187"/>
      <c r="AC124" s="187"/>
      <c r="AD124" s="187"/>
      <c r="AE124" s="187"/>
    </row>
    <row r="125" s="2" customFormat="1" ht="22.8" customHeight="1">
      <c r="A125" s="38"/>
      <c r="B125" s="39"/>
      <c r="C125" s="107" t="s">
        <v>115</v>
      </c>
      <c r="D125" s="40"/>
      <c r="E125" s="40"/>
      <c r="F125" s="40"/>
      <c r="G125" s="40"/>
      <c r="H125" s="40"/>
      <c r="I125" s="40"/>
      <c r="J125" s="193">
        <f>BK125</f>
        <v>0</v>
      </c>
      <c r="K125" s="40"/>
      <c r="L125" s="44"/>
      <c r="M125" s="103"/>
      <c r="N125" s="194"/>
      <c r="O125" s="104"/>
      <c r="P125" s="195">
        <f>P126+P215</f>
        <v>0</v>
      </c>
      <c r="Q125" s="104"/>
      <c r="R125" s="195">
        <f>R126+R215</f>
        <v>28.114999900000001</v>
      </c>
      <c r="S125" s="104"/>
      <c r="T125" s="196">
        <f>T126+T215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T125" s="17" t="s">
        <v>75</v>
      </c>
      <c r="AU125" s="17" t="s">
        <v>93</v>
      </c>
      <c r="BK125" s="197">
        <f>BK126+BK215</f>
        <v>0</v>
      </c>
    </row>
    <row r="126" s="12" customFormat="1" ht="25.92" customHeight="1">
      <c r="A126" s="12"/>
      <c r="B126" s="198"/>
      <c r="C126" s="199"/>
      <c r="D126" s="200" t="s">
        <v>75</v>
      </c>
      <c r="E126" s="201" t="s">
        <v>116</v>
      </c>
      <c r="F126" s="201" t="s">
        <v>117</v>
      </c>
      <c r="G126" s="199"/>
      <c r="H126" s="199"/>
      <c r="I126" s="202"/>
      <c r="J126" s="203">
        <f>BK126</f>
        <v>0</v>
      </c>
      <c r="K126" s="199"/>
      <c r="L126" s="204"/>
      <c r="M126" s="205"/>
      <c r="N126" s="206"/>
      <c r="O126" s="206"/>
      <c r="P126" s="207">
        <f>P127+P186+P200+P203+P212</f>
        <v>0</v>
      </c>
      <c r="Q126" s="206"/>
      <c r="R126" s="207">
        <f>R127+R186+R200+R203+R212</f>
        <v>22.7246083</v>
      </c>
      <c r="S126" s="206"/>
      <c r="T126" s="208">
        <f>T127+T186+T200+T203+T212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09" t="s">
        <v>83</v>
      </c>
      <c r="AT126" s="210" t="s">
        <v>75</v>
      </c>
      <c r="AU126" s="210" t="s">
        <v>76</v>
      </c>
      <c r="AY126" s="209" t="s">
        <v>118</v>
      </c>
      <c r="BK126" s="211">
        <f>BK127+BK186+BK200+BK203+BK212</f>
        <v>0</v>
      </c>
    </row>
    <row r="127" s="12" customFormat="1" ht="22.8" customHeight="1">
      <c r="A127" s="12"/>
      <c r="B127" s="198"/>
      <c r="C127" s="199"/>
      <c r="D127" s="200" t="s">
        <v>75</v>
      </c>
      <c r="E127" s="212" t="s">
        <v>83</v>
      </c>
      <c r="F127" s="212" t="s">
        <v>119</v>
      </c>
      <c r="G127" s="199"/>
      <c r="H127" s="199"/>
      <c r="I127" s="202"/>
      <c r="J127" s="213">
        <f>BK127</f>
        <v>0</v>
      </c>
      <c r="K127" s="199"/>
      <c r="L127" s="204"/>
      <c r="M127" s="205"/>
      <c r="N127" s="206"/>
      <c r="O127" s="206"/>
      <c r="P127" s="207">
        <f>SUM(P128:P185)</f>
        <v>0</v>
      </c>
      <c r="Q127" s="206"/>
      <c r="R127" s="207">
        <f>SUM(R128:R185)</f>
        <v>2.3340475000000001</v>
      </c>
      <c r="S127" s="206"/>
      <c r="T127" s="208">
        <f>SUM(T128:T185)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09" t="s">
        <v>83</v>
      </c>
      <c r="AT127" s="210" t="s">
        <v>75</v>
      </c>
      <c r="AU127" s="210" t="s">
        <v>83</v>
      </c>
      <c r="AY127" s="209" t="s">
        <v>118</v>
      </c>
      <c r="BK127" s="211">
        <f>SUM(BK128:BK185)</f>
        <v>0</v>
      </c>
    </row>
    <row r="128" s="2" customFormat="1" ht="24.15" customHeight="1">
      <c r="A128" s="38"/>
      <c r="B128" s="39"/>
      <c r="C128" s="214" t="s">
        <v>83</v>
      </c>
      <c r="D128" s="214" t="s">
        <v>120</v>
      </c>
      <c r="E128" s="215" t="s">
        <v>121</v>
      </c>
      <c r="F128" s="216" t="s">
        <v>122</v>
      </c>
      <c r="G128" s="217" t="s">
        <v>123</v>
      </c>
      <c r="H128" s="218">
        <v>58</v>
      </c>
      <c r="I128" s="219"/>
      <c r="J128" s="220">
        <f>ROUND(I128*H128,2)</f>
        <v>0</v>
      </c>
      <c r="K128" s="216" t="s">
        <v>124</v>
      </c>
      <c r="L128" s="44"/>
      <c r="M128" s="221" t="s">
        <v>1</v>
      </c>
      <c r="N128" s="222" t="s">
        <v>41</v>
      </c>
      <c r="O128" s="91"/>
      <c r="P128" s="223">
        <f>O128*H128</f>
        <v>0</v>
      </c>
      <c r="Q128" s="223">
        <v>0.036900000000000002</v>
      </c>
      <c r="R128" s="223">
        <f>Q128*H128</f>
        <v>2.1402000000000001</v>
      </c>
      <c r="S128" s="223">
        <v>0</v>
      </c>
      <c r="T128" s="224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25" t="s">
        <v>125</v>
      </c>
      <c r="AT128" s="225" t="s">
        <v>120</v>
      </c>
      <c r="AU128" s="225" t="s">
        <v>85</v>
      </c>
      <c r="AY128" s="17" t="s">
        <v>118</v>
      </c>
      <c r="BE128" s="226">
        <f>IF(N128="základní",J128,0)</f>
        <v>0</v>
      </c>
      <c r="BF128" s="226">
        <f>IF(N128="snížená",J128,0)</f>
        <v>0</v>
      </c>
      <c r="BG128" s="226">
        <f>IF(N128="zákl. přenesená",J128,0)</f>
        <v>0</v>
      </c>
      <c r="BH128" s="226">
        <f>IF(N128="sníž. přenesená",J128,0)</f>
        <v>0</v>
      </c>
      <c r="BI128" s="226">
        <f>IF(N128="nulová",J128,0)</f>
        <v>0</v>
      </c>
      <c r="BJ128" s="17" t="s">
        <v>83</v>
      </c>
      <c r="BK128" s="226">
        <f>ROUND(I128*H128,2)</f>
        <v>0</v>
      </c>
      <c r="BL128" s="17" t="s">
        <v>125</v>
      </c>
      <c r="BM128" s="225" t="s">
        <v>126</v>
      </c>
    </row>
    <row r="129" s="2" customFormat="1">
      <c r="A129" s="38"/>
      <c r="B129" s="39"/>
      <c r="C129" s="40"/>
      <c r="D129" s="227" t="s">
        <v>127</v>
      </c>
      <c r="E129" s="40"/>
      <c r="F129" s="228" t="s">
        <v>128</v>
      </c>
      <c r="G129" s="40"/>
      <c r="H129" s="40"/>
      <c r="I129" s="229"/>
      <c r="J129" s="40"/>
      <c r="K129" s="40"/>
      <c r="L129" s="44"/>
      <c r="M129" s="230"/>
      <c r="N129" s="231"/>
      <c r="O129" s="91"/>
      <c r="P129" s="91"/>
      <c r="Q129" s="91"/>
      <c r="R129" s="91"/>
      <c r="S129" s="91"/>
      <c r="T129" s="92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7" t="s">
        <v>127</v>
      </c>
      <c r="AU129" s="17" t="s">
        <v>85</v>
      </c>
    </row>
    <row r="130" s="13" customFormat="1">
      <c r="A130" s="13"/>
      <c r="B130" s="232"/>
      <c r="C130" s="233"/>
      <c r="D130" s="227" t="s">
        <v>129</v>
      </c>
      <c r="E130" s="234" t="s">
        <v>1</v>
      </c>
      <c r="F130" s="235" t="s">
        <v>130</v>
      </c>
      <c r="G130" s="233"/>
      <c r="H130" s="234" t="s">
        <v>1</v>
      </c>
      <c r="I130" s="236"/>
      <c r="J130" s="233"/>
      <c r="K130" s="233"/>
      <c r="L130" s="237"/>
      <c r="M130" s="238"/>
      <c r="N130" s="239"/>
      <c r="O130" s="239"/>
      <c r="P130" s="239"/>
      <c r="Q130" s="239"/>
      <c r="R130" s="239"/>
      <c r="S130" s="239"/>
      <c r="T130" s="240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1" t="s">
        <v>129</v>
      </c>
      <c r="AU130" s="241" t="s">
        <v>85</v>
      </c>
      <c r="AV130" s="13" t="s">
        <v>83</v>
      </c>
      <c r="AW130" s="13" t="s">
        <v>32</v>
      </c>
      <c r="AX130" s="13" t="s">
        <v>76</v>
      </c>
      <c r="AY130" s="241" t="s">
        <v>118</v>
      </c>
    </row>
    <row r="131" s="14" customFormat="1">
      <c r="A131" s="14"/>
      <c r="B131" s="242"/>
      <c r="C131" s="243"/>
      <c r="D131" s="227" t="s">
        <v>129</v>
      </c>
      <c r="E131" s="244" t="s">
        <v>1</v>
      </c>
      <c r="F131" s="245" t="s">
        <v>131</v>
      </c>
      <c r="G131" s="243"/>
      <c r="H131" s="246">
        <v>28</v>
      </c>
      <c r="I131" s="247"/>
      <c r="J131" s="243"/>
      <c r="K131" s="243"/>
      <c r="L131" s="248"/>
      <c r="M131" s="249"/>
      <c r="N131" s="250"/>
      <c r="O131" s="250"/>
      <c r="P131" s="250"/>
      <c r="Q131" s="250"/>
      <c r="R131" s="250"/>
      <c r="S131" s="250"/>
      <c r="T131" s="251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52" t="s">
        <v>129</v>
      </c>
      <c r="AU131" s="252" t="s">
        <v>85</v>
      </c>
      <c r="AV131" s="14" t="s">
        <v>85</v>
      </c>
      <c r="AW131" s="14" t="s">
        <v>32</v>
      </c>
      <c r="AX131" s="14" t="s">
        <v>76</v>
      </c>
      <c r="AY131" s="252" t="s">
        <v>118</v>
      </c>
    </row>
    <row r="132" s="13" customFormat="1">
      <c r="A132" s="13"/>
      <c r="B132" s="232"/>
      <c r="C132" s="233"/>
      <c r="D132" s="227" t="s">
        <v>129</v>
      </c>
      <c r="E132" s="234" t="s">
        <v>1</v>
      </c>
      <c r="F132" s="235" t="s">
        <v>132</v>
      </c>
      <c r="G132" s="233"/>
      <c r="H132" s="234" t="s">
        <v>1</v>
      </c>
      <c r="I132" s="236"/>
      <c r="J132" s="233"/>
      <c r="K132" s="233"/>
      <c r="L132" s="237"/>
      <c r="M132" s="238"/>
      <c r="N132" s="239"/>
      <c r="O132" s="239"/>
      <c r="P132" s="239"/>
      <c r="Q132" s="239"/>
      <c r="R132" s="239"/>
      <c r="S132" s="239"/>
      <c r="T132" s="240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1" t="s">
        <v>129</v>
      </c>
      <c r="AU132" s="241" t="s">
        <v>85</v>
      </c>
      <c r="AV132" s="13" t="s">
        <v>83</v>
      </c>
      <c r="AW132" s="13" t="s">
        <v>32</v>
      </c>
      <c r="AX132" s="13" t="s">
        <v>76</v>
      </c>
      <c r="AY132" s="241" t="s">
        <v>118</v>
      </c>
    </row>
    <row r="133" s="14" customFormat="1">
      <c r="A133" s="14"/>
      <c r="B133" s="242"/>
      <c r="C133" s="243"/>
      <c r="D133" s="227" t="s">
        <v>129</v>
      </c>
      <c r="E133" s="244" t="s">
        <v>1</v>
      </c>
      <c r="F133" s="245" t="s">
        <v>133</v>
      </c>
      <c r="G133" s="243"/>
      <c r="H133" s="246">
        <v>30</v>
      </c>
      <c r="I133" s="247"/>
      <c r="J133" s="243"/>
      <c r="K133" s="243"/>
      <c r="L133" s="248"/>
      <c r="M133" s="249"/>
      <c r="N133" s="250"/>
      <c r="O133" s="250"/>
      <c r="P133" s="250"/>
      <c r="Q133" s="250"/>
      <c r="R133" s="250"/>
      <c r="S133" s="250"/>
      <c r="T133" s="251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52" t="s">
        <v>129</v>
      </c>
      <c r="AU133" s="252" t="s">
        <v>85</v>
      </c>
      <c r="AV133" s="14" t="s">
        <v>85</v>
      </c>
      <c r="AW133" s="14" t="s">
        <v>32</v>
      </c>
      <c r="AX133" s="14" t="s">
        <v>76</v>
      </c>
      <c r="AY133" s="252" t="s">
        <v>118</v>
      </c>
    </row>
    <row r="134" s="15" customFormat="1">
      <c r="A134" s="15"/>
      <c r="B134" s="253"/>
      <c r="C134" s="254"/>
      <c r="D134" s="227" t="s">
        <v>129</v>
      </c>
      <c r="E134" s="255" t="s">
        <v>1</v>
      </c>
      <c r="F134" s="256" t="s">
        <v>134</v>
      </c>
      <c r="G134" s="254"/>
      <c r="H134" s="257">
        <v>58</v>
      </c>
      <c r="I134" s="258"/>
      <c r="J134" s="254"/>
      <c r="K134" s="254"/>
      <c r="L134" s="259"/>
      <c r="M134" s="260"/>
      <c r="N134" s="261"/>
      <c r="O134" s="261"/>
      <c r="P134" s="261"/>
      <c r="Q134" s="261"/>
      <c r="R134" s="261"/>
      <c r="S134" s="261"/>
      <c r="T134" s="262"/>
      <c r="U134" s="15"/>
      <c r="V134" s="15"/>
      <c r="W134" s="15"/>
      <c r="X134" s="15"/>
      <c r="Y134" s="15"/>
      <c r="Z134" s="15"/>
      <c r="AA134" s="15"/>
      <c r="AB134" s="15"/>
      <c r="AC134" s="15"/>
      <c r="AD134" s="15"/>
      <c r="AE134" s="15"/>
      <c r="AT134" s="263" t="s">
        <v>129</v>
      </c>
      <c r="AU134" s="263" t="s">
        <v>85</v>
      </c>
      <c r="AV134" s="15" t="s">
        <v>125</v>
      </c>
      <c r="AW134" s="15" t="s">
        <v>32</v>
      </c>
      <c r="AX134" s="15" t="s">
        <v>83</v>
      </c>
      <c r="AY134" s="263" t="s">
        <v>118</v>
      </c>
    </row>
    <row r="135" s="2" customFormat="1" ht="24.15" customHeight="1">
      <c r="A135" s="38"/>
      <c r="B135" s="39"/>
      <c r="C135" s="214" t="s">
        <v>85</v>
      </c>
      <c r="D135" s="214" t="s">
        <v>120</v>
      </c>
      <c r="E135" s="215" t="s">
        <v>135</v>
      </c>
      <c r="F135" s="216" t="s">
        <v>136</v>
      </c>
      <c r="G135" s="217" t="s">
        <v>137</v>
      </c>
      <c r="H135" s="218">
        <v>53</v>
      </c>
      <c r="I135" s="219"/>
      <c r="J135" s="220">
        <f>ROUND(I135*H135,2)</f>
        <v>0</v>
      </c>
      <c r="K135" s="216" t="s">
        <v>124</v>
      </c>
      <c r="L135" s="44"/>
      <c r="M135" s="221" t="s">
        <v>1</v>
      </c>
      <c r="N135" s="222" t="s">
        <v>41</v>
      </c>
      <c r="O135" s="91"/>
      <c r="P135" s="223">
        <f>O135*H135</f>
        <v>0</v>
      </c>
      <c r="Q135" s="223">
        <v>0</v>
      </c>
      <c r="R135" s="223">
        <f>Q135*H135</f>
        <v>0</v>
      </c>
      <c r="S135" s="223">
        <v>0</v>
      </c>
      <c r="T135" s="224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25" t="s">
        <v>125</v>
      </c>
      <c r="AT135" s="225" t="s">
        <v>120</v>
      </c>
      <c r="AU135" s="225" t="s">
        <v>85</v>
      </c>
      <c r="AY135" s="17" t="s">
        <v>118</v>
      </c>
      <c r="BE135" s="226">
        <f>IF(N135="základní",J135,0)</f>
        <v>0</v>
      </c>
      <c r="BF135" s="226">
        <f>IF(N135="snížená",J135,0)</f>
        <v>0</v>
      </c>
      <c r="BG135" s="226">
        <f>IF(N135="zákl. přenesená",J135,0)</f>
        <v>0</v>
      </c>
      <c r="BH135" s="226">
        <f>IF(N135="sníž. přenesená",J135,0)</f>
        <v>0</v>
      </c>
      <c r="BI135" s="226">
        <f>IF(N135="nulová",J135,0)</f>
        <v>0</v>
      </c>
      <c r="BJ135" s="17" t="s">
        <v>83</v>
      </c>
      <c r="BK135" s="226">
        <f>ROUND(I135*H135,2)</f>
        <v>0</v>
      </c>
      <c r="BL135" s="17" t="s">
        <v>125</v>
      </c>
      <c r="BM135" s="225" t="s">
        <v>138</v>
      </c>
    </row>
    <row r="136" s="2" customFormat="1">
      <c r="A136" s="38"/>
      <c r="B136" s="39"/>
      <c r="C136" s="40"/>
      <c r="D136" s="227" t="s">
        <v>127</v>
      </c>
      <c r="E136" s="40"/>
      <c r="F136" s="228" t="s">
        <v>139</v>
      </c>
      <c r="G136" s="40"/>
      <c r="H136" s="40"/>
      <c r="I136" s="229"/>
      <c r="J136" s="40"/>
      <c r="K136" s="40"/>
      <c r="L136" s="44"/>
      <c r="M136" s="230"/>
      <c r="N136" s="231"/>
      <c r="O136" s="91"/>
      <c r="P136" s="91"/>
      <c r="Q136" s="91"/>
      <c r="R136" s="91"/>
      <c r="S136" s="91"/>
      <c r="T136" s="92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T136" s="17" t="s">
        <v>127</v>
      </c>
      <c r="AU136" s="17" t="s">
        <v>85</v>
      </c>
    </row>
    <row r="137" s="13" customFormat="1">
      <c r="A137" s="13"/>
      <c r="B137" s="232"/>
      <c r="C137" s="233"/>
      <c r="D137" s="227" t="s">
        <v>129</v>
      </c>
      <c r="E137" s="234" t="s">
        <v>1</v>
      </c>
      <c r="F137" s="235" t="s">
        <v>140</v>
      </c>
      <c r="G137" s="233"/>
      <c r="H137" s="234" t="s">
        <v>1</v>
      </c>
      <c r="I137" s="236"/>
      <c r="J137" s="233"/>
      <c r="K137" s="233"/>
      <c r="L137" s="237"/>
      <c r="M137" s="238"/>
      <c r="N137" s="239"/>
      <c r="O137" s="239"/>
      <c r="P137" s="239"/>
      <c r="Q137" s="239"/>
      <c r="R137" s="239"/>
      <c r="S137" s="239"/>
      <c r="T137" s="240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1" t="s">
        <v>129</v>
      </c>
      <c r="AU137" s="241" t="s">
        <v>85</v>
      </c>
      <c r="AV137" s="13" t="s">
        <v>83</v>
      </c>
      <c r="AW137" s="13" t="s">
        <v>32</v>
      </c>
      <c r="AX137" s="13" t="s">
        <v>76</v>
      </c>
      <c r="AY137" s="241" t="s">
        <v>118</v>
      </c>
    </row>
    <row r="138" s="14" customFormat="1">
      <c r="A138" s="14"/>
      <c r="B138" s="242"/>
      <c r="C138" s="243"/>
      <c r="D138" s="227" t="s">
        <v>129</v>
      </c>
      <c r="E138" s="244" t="s">
        <v>1</v>
      </c>
      <c r="F138" s="245" t="s">
        <v>141</v>
      </c>
      <c r="G138" s="243"/>
      <c r="H138" s="246">
        <v>53</v>
      </c>
      <c r="I138" s="247"/>
      <c r="J138" s="243"/>
      <c r="K138" s="243"/>
      <c r="L138" s="248"/>
      <c r="M138" s="249"/>
      <c r="N138" s="250"/>
      <c r="O138" s="250"/>
      <c r="P138" s="250"/>
      <c r="Q138" s="250"/>
      <c r="R138" s="250"/>
      <c r="S138" s="250"/>
      <c r="T138" s="251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52" t="s">
        <v>129</v>
      </c>
      <c r="AU138" s="252" t="s">
        <v>85</v>
      </c>
      <c r="AV138" s="14" t="s">
        <v>85</v>
      </c>
      <c r="AW138" s="14" t="s">
        <v>32</v>
      </c>
      <c r="AX138" s="14" t="s">
        <v>83</v>
      </c>
      <c r="AY138" s="252" t="s">
        <v>118</v>
      </c>
    </row>
    <row r="139" s="2" customFormat="1" ht="24.15" customHeight="1">
      <c r="A139" s="38"/>
      <c r="B139" s="39"/>
      <c r="C139" s="214" t="s">
        <v>142</v>
      </c>
      <c r="D139" s="214" t="s">
        <v>120</v>
      </c>
      <c r="E139" s="215" t="s">
        <v>143</v>
      </c>
      <c r="F139" s="216" t="s">
        <v>144</v>
      </c>
      <c r="G139" s="217" t="s">
        <v>145</v>
      </c>
      <c r="H139" s="218">
        <v>6.9119999999999999</v>
      </c>
      <c r="I139" s="219"/>
      <c r="J139" s="220">
        <f>ROUND(I139*H139,2)</f>
        <v>0</v>
      </c>
      <c r="K139" s="216" t="s">
        <v>124</v>
      </c>
      <c r="L139" s="44"/>
      <c r="M139" s="221" t="s">
        <v>1</v>
      </c>
      <c r="N139" s="222" t="s">
        <v>41</v>
      </c>
      <c r="O139" s="91"/>
      <c r="P139" s="223">
        <f>O139*H139</f>
        <v>0</v>
      </c>
      <c r="Q139" s="223">
        <v>0</v>
      </c>
      <c r="R139" s="223">
        <f>Q139*H139</f>
        <v>0</v>
      </c>
      <c r="S139" s="223">
        <v>0</v>
      </c>
      <c r="T139" s="224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25" t="s">
        <v>125</v>
      </c>
      <c r="AT139" s="225" t="s">
        <v>120</v>
      </c>
      <c r="AU139" s="225" t="s">
        <v>85</v>
      </c>
      <c r="AY139" s="17" t="s">
        <v>118</v>
      </c>
      <c r="BE139" s="226">
        <f>IF(N139="základní",J139,0)</f>
        <v>0</v>
      </c>
      <c r="BF139" s="226">
        <f>IF(N139="snížená",J139,0)</f>
        <v>0</v>
      </c>
      <c r="BG139" s="226">
        <f>IF(N139="zákl. přenesená",J139,0)</f>
        <v>0</v>
      </c>
      <c r="BH139" s="226">
        <f>IF(N139="sníž. přenesená",J139,0)</f>
        <v>0</v>
      </c>
      <c r="BI139" s="226">
        <f>IF(N139="nulová",J139,0)</f>
        <v>0</v>
      </c>
      <c r="BJ139" s="17" t="s">
        <v>83</v>
      </c>
      <c r="BK139" s="226">
        <f>ROUND(I139*H139,2)</f>
        <v>0</v>
      </c>
      <c r="BL139" s="17" t="s">
        <v>125</v>
      </c>
      <c r="BM139" s="225" t="s">
        <v>146</v>
      </c>
    </row>
    <row r="140" s="2" customFormat="1">
      <c r="A140" s="38"/>
      <c r="B140" s="39"/>
      <c r="C140" s="40"/>
      <c r="D140" s="227" t="s">
        <v>127</v>
      </c>
      <c r="E140" s="40"/>
      <c r="F140" s="228" t="s">
        <v>147</v>
      </c>
      <c r="G140" s="40"/>
      <c r="H140" s="40"/>
      <c r="I140" s="229"/>
      <c r="J140" s="40"/>
      <c r="K140" s="40"/>
      <c r="L140" s="44"/>
      <c r="M140" s="230"/>
      <c r="N140" s="231"/>
      <c r="O140" s="91"/>
      <c r="P140" s="91"/>
      <c r="Q140" s="91"/>
      <c r="R140" s="91"/>
      <c r="S140" s="91"/>
      <c r="T140" s="92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T140" s="17" t="s">
        <v>127</v>
      </c>
      <c r="AU140" s="17" t="s">
        <v>85</v>
      </c>
    </row>
    <row r="141" s="13" customFormat="1">
      <c r="A141" s="13"/>
      <c r="B141" s="232"/>
      <c r="C141" s="233"/>
      <c r="D141" s="227" t="s">
        <v>129</v>
      </c>
      <c r="E141" s="234" t="s">
        <v>1</v>
      </c>
      <c r="F141" s="235" t="s">
        <v>148</v>
      </c>
      <c r="G141" s="233"/>
      <c r="H141" s="234" t="s">
        <v>1</v>
      </c>
      <c r="I141" s="236"/>
      <c r="J141" s="233"/>
      <c r="K141" s="233"/>
      <c r="L141" s="237"/>
      <c r="M141" s="238"/>
      <c r="N141" s="239"/>
      <c r="O141" s="239"/>
      <c r="P141" s="239"/>
      <c r="Q141" s="239"/>
      <c r="R141" s="239"/>
      <c r="S141" s="239"/>
      <c r="T141" s="240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1" t="s">
        <v>129</v>
      </c>
      <c r="AU141" s="241" t="s">
        <v>85</v>
      </c>
      <c r="AV141" s="13" t="s">
        <v>83</v>
      </c>
      <c r="AW141" s="13" t="s">
        <v>32</v>
      </c>
      <c r="AX141" s="13" t="s">
        <v>76</v>
      </c>
      <c r="AY141" s="241" t="s">
        <v>118</v>
      </c>
    </row>
    <row r="142" s="14" customFormat="1">
      <c r="A142" s="14"/>
      <c r="B142" s="242"/>
      <c r="C142" s="243"/>
      <c r="D142" s="227" t="s">
        <v>129</v>
      </c>
      <c r="E142" s="244" t="s">
        <v>1</v>
      </c>
      <c r="F142" s="245" t="s">
        <v>149</v>
      </c>
      <c r="G142" s="243"/>
      <c r="H142" s="246">
        <v>3.8399999999999999</v>
      </c>
      <c r="I142" s="247"/>
      <c r="J142" s="243"/>
      <c r="K142" s="243"/>
      <c r="L142" s="248"/>
      <c r="M142" s="249"/>
      <c r="N142" s="250"/>
      <c r="O142" s="250"/>
      <c r="P142" s="250"/>
      <c r="Q142" s="250"/>
      <c r="R142" s="250"/>
      <c r="S142" s="250"/>
      <c r="T142" s="251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52" t="s">
        <v>129</v>
      </c>
      <c r="AU142" s="252" t="s">
        <v>85</v>
      </c>
      <c r="AV142" s="14" t="s">
        <v>85</v>
      </c>
      <c r="AW142" s="14" t="s">
        <v>32</v>
      </c>
      <c r="AX142" s="14" t="s">
        <v>76</v>
      </c>
      <c r="AY142" s="252" t="s">
        <v>118</v>
      </c>
    </row>
    <row r="143" s="13" customFormat="1">
      <c r="A143" s="13"/>
      <c r="B143" s="232"/>
      <c r="C143" s="233"/>
      <c r="D143" s="227" t="s">
        <v>129</v>
      </c>
      <c r="E143" s="234" t="s">
        <v>1</v>
      </c>
      <c r="F143" s="235" t="s">
        <v>150</v>
      </c>
      <c r="G143" s="233"/>
      <c r="H143" s="234" t="s">
        <v>1</v>
      </c>
      <c r="I143" s="236"/>
      <c r="J143" s="233"/>
      <c r="K143" s="233"/>
      <c r="L143" s="237"/>
      <c r="M143" s="238"/>
      <c r="N143" s="239"/>
      <c r="O143" s="239"/>
      <c r="P143" s="239"/>
      <c r="Q143" s="239"/>
      <c r="R143" s="239"/>
      <c r="S143" s="239"/>
      <c r="T143" s="240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1" t="s">
        <v>129</v>
      </c>
      <c r="AU143" s="241" t="s">
        <v>85</v>
      </c>
      <c r="AV143" s="13" t="s">
        <v>83</v>
      </c>
      <c r="AW143" s="13" t="s">
        <v>32</v>
      </c>
      <c r="AX143" s="13" t="s">
        <v>76</v>
      </c>
      <c r="AY143" s="241" t="s">
        <v>118</v>
      </c>
    </row>
    <row r="144" s="14" customFormat="1">
      <c r="A144" s="14"/>
      <c r="B144" s="242"/>
      <c r="C144" s="243"/>
      <c r="D144" s="227" t="s">
        <v>129</v>
      </c>
      <c r="E144" s="244" t="s">
        <v>1</v>
      </c>
      <c r="F144" s="245" t="s">
        <v>151</v>
      </c>
      <c r="G144" s="243"/>
      <c r="H144" s="246">
        <v>3.0720000000000001</v>
      </c>
      <c r="I144" s="247"/>
      <c r="J144" s="243"/>
      <c r="K144" s="243"/>
      <c r="L144" s="248"/>
      <c r="M144" s="249"/>
      <c r="N144" s="250"/>
      <c r="O144" s="250"/>
      <c r="P144" s="250"/>
      <c r="Q144" s="250"/>
      <c r="R144" s="250"/>
      <c r="S144" s="250"/>
      <c r="T144" s="251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52" t="s">
        <v>129</v>
      </c>
      <c r="AU144" s="252" t="s">
        <v>85</v>
      </c>
      <c r="AV144" s="14" t="s">
        <v>85</v>
      </c>
      <c r="AW144" s="14" t="s">
        <v>32</v>
      </c>
      <c r="AX144" s="14" t="s">
        <v>76</v>
      </c>
      <c r="AY144" s="252" t="s">
        <v>118</v>
      </c>
    </row>
    <row r="145" s="15" customFormat="1">
      <c r="A145" s="15"/>
      <c r="B145" s="253"/>
      <c r="C145" s="254"/>
      <c r="D145" s="227" t="s">
        <v>129</v>
      </c>
      <c r="E145" s="255" t="s">
        <v>1</v>
      </c>
      <c r="F145" s="256" t="s">
        <v>134</v>
      </c>
      <c r="G145" s="254"/>
      <c r="H145" s="257">
        <v>6.9119999999999999</v>
      </c>
      <c r="I145" s="258"/>
      <c r="J145" s="254"/>
      <c r="K145" s="254"/>
      <c r="L145" s="259"/>
      <c r="M145" s="260"/>
      <c r="N145" s="261"/>
      <c r="O145" s="261"/>
      <c r="P145" s="261"/>
      <c r="Q145" s="261"/>
      <c r="R145" s="261"/>
      <c r="S145" s="261"/>
      <c r="T145" s="262"/>
      <c r="U145" s="15"/>
      <c r="V145" s="15"/>
      <c r="W145" s="15"/>
      <c r="X145" s="15"/>
      <c r="Y145" s="15"/>
      <c r="Z145" s="15"/>
      <c r="AA145" s="15"/>
      <c r="AB145" s="15"/>
      <c r="AC145" s="15"/>
      <c r="AD145" s="15"/>
      <c r="AE145" s="15"/>
      <c r="AT145" s="263" t="s">
        <v>129</v>
      </c>
      <c r="AU145" s="263" t="s">
        <v>85</v>
      </c>
      <c r="AV145" s="15" t="s">
        <v>125</v>
      </c>
      <c r="AW145" s="15" t="s">
        <v>32</v>
      </c>
      <c r="AX145" s="15" t="s">
        <v>83</v>
      </c>
      <c r="AY145" s="263" t="s">
        <v>118</v>
      </c>
    </row>
    <row r="146" s="2" customFormat="1" ht="24.15" customHeight="1">
      <c r="A146" s="38"/>
      <c r="B146" s="39"/>
      <c r="C146" s="214" t="s">
        <v>125</v>
      </c>
      <c r="D146" s="214" t="s">
        <v>120</v>
      </c>
      <c r="E146" s="215" t="s">
        <v>152</v>
      </c>
      <c r="F146" s="216" t="s">
        <v>153</v>
      </c>
      <c r="G146" s="217" t="s">
        <v>145</v>
      </c>
      <c r="H146" s="218">
        <v>3.0720000000000001</v>
      </c>
      <c r="I146" s="219"/>
      <c r="J146" s="220">
        <f>ROUND(I146*H146,2)</f>
        <v>0</v>
      </c>
      <c r="K146" s="216" t="s">
        <v>124</v>
      </c>
      <c r="L146" s="44"/>
      <c r="M146" s="221" t="s">
        <v>1</v>
      </c>
      <c r="N146" s="222" t="s">
        <v>41</v>
      </c>
      <c r="O146" s="91"/>
      <c r="P146" s="223">
        <f>O146*H146</f>
        <v>0</v>
      </c>
      <c r="Q146" s="223">
        <v>0</v>
      </c>
      <c r="R146" s="223">
        <f>Q146*H146</f>
        <v>0</v>
      </c>
      <c r="S146" s="223">
        <v>0</v>
      </c>
      <c r="T146" s="224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25" t="s">
        <v>125</v>
      </c>
      <c r="AT146" s="225" t="s">
        <v>120</v>
      </c>
      <c r="AU146" s="225" t="s">
        <v>85</v>
      </c>
      <c r="AY146" s="17" t="s">
        <v>118</v>
      </c>
      <c r="BE146" s="226">
        <f>IF(N146="základní",J146,0)</f>
        <v>0</v>
      </c>
      <c r="BF146" s="226">
        <f>IF(N146="snížená",J146,0)</f>
        <v>0</v>
      </c>
      <c r="BG146" s="226">
        <f>IF(N146="zákl. přenesená",J146,0)</f>
        <v>0</v>
      </c>
      <c r="BH146" s="226">
        <f>IF(N146="sníž. přenesená",J146,0)</f>
        <v>0</v>
      </c>
      <c r="BI146" s="226">
        <f>IF(N146="nulová",J146,0)</f>
        <v>0</v>
      </c>
      <c r="BJ146" s="17" t="s">
        <v>83</v>
      </c>
      <c r="BK146" s="226">
        <f>ROUND(I146*H146,2)</f>
        <v>0</v>
      </c>
      <c r="BL146" s="17" t="s">
        <v>125</v>
      </c>
      <c r="BM146" s="225" t="s">
        <v>154</v>
      </c>
    </row>
    <row r="147" s="2" customFormat="1">
      <c r="A147" s="38"/>
      <c r="B147" s="39"/>
      <c r="C147" s="40"/>
      <c r="D147" s="227" t="s">
        <v>127</v>
      </c>
      <c r="E147" s="40"/>
      <c r="F147" s="228" t="s">
        <v>155</v>
      </c>
      <c r="G147" s="40"/>
      <c r="H147" s="40"/>
      <c r="I147" s="229"/>
      <c r="J147" s="40"/>
      <c r="K147" s="40"/>
      <c r="L147" s="44"/>
      <c r="M147" s="230"/>
      <c r="N147" s="231"/>
      <c r="O147" s="91"/>
      <c r="P147" s="91"/>
      <c r="Q147" s="91"/>
      <c r="R147" s="91"/>
      <c r="S147" s="91"/>
      <c r="T147" s="92"/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T147" s="17" t="s">
        <v>127</v>
      </c>
      <c r="AU147" s="17" t="s">
        <v>85</v>
      </c>
    </row>
    <row r="148" s="13" customFormat="1">
      <c r="A148" s="13"/>
      <c r="B148" s="232"/>
      <c r="C148" s="233"/>
      <c r="D148" s="227" t="s">
        <v>129</v>
      </c>
      <c r="E148" s="234" t="s">
        <v>1</v>
      </c>
      <c r="F148" s="235" t="s">
        <v>156</v>
      </c>
      <c r="G148" s="233"/>
      <c r="H148" s="234" t="s">
        <v>1</v>
      </c>
      <c r="I148" s="236"/>
      <c r="J148" s="233"/>
      <c r="K148" s="233"/>
      <c r="L148" s="237"/>
      <c r="M148" s="238"/>
      <c r="N148" s="239"/>
      <c r="O148" s="239"/>
      <c r="P148" s="239"/>
      <c r="Q148" s="239"/>
      <c r="R148" s="239"/>
      <c r="S148" s="239"/>
      <c r="T148" s="240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1" t="s">
        <v>129</v>
      </c>
      <c r="AU148" s="241" t="s">
        <v>85</v>
      </c>
      <c r="AV148" s="13" t="s">
        <v>83</v>
      </c>
      <c r="AW148" s="13" t="s">
        <v>32</v>
      </c>
      <c r="AX148" s="13" t="s">
        <v>76</v>
      </c>
      <c r="AY148" s="241" t="s">
        <v>118</v>
      </c>
    </row>
    <row r="149" s="14" customFormat="1">
      <c r="A149" s="14"/>
      <c r="B149" s="242"/>
      <c r="C149" s="243"/>
      <c r="D149" s="227" t="s">
        <v>129</v>
      </c>
      <c r="E149" s="244" t="s">
        <v>1</v>
      </c>
      <c r="F149" s="245" t="s">
        <v>151</v>
      </c>
      <c r="G149" s="243"/>
      <c r="H149" s="246">
        <v>3.0720000000000001</v>
      </c>
      <c r="I149" s="247"/>
      <c r="J149" s="243"/>
      <c r="K149" s="243"/>
      <c r="L149" s="248"/>
      <c r="M149" s="249"/>
      <c r="N149" s="250"/>
      <c r="O149" s="250"/>
      <c r="P149" s="250"/>
      <c r="Q149" s="250"/>
      <c r="R149" s="250"/>
      <c r="S149" s="250"/>
      <c r="T149" s="251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52" t="s">
        <v>129</v>
      </c>
      <c r="AU149" s="252" t="s">
        <v>85</v>
      </c>
      <c r="AV149" s="14" t="s">
        <v>85</v>
      </c>
      <c r="AW149" s="14" t="s">
        <v>32</v>
      </c>
      <c r="AX149" s="14" t="s">
        <v>83</v>
      </c>
      <c r="AY149" s="252" t="s">
        <v>118</v>
      </c>
    </row>
    <row r="150" s="2" customFormat="1" ht="24.15" customHeight="1">
      <c r="A150" s="38"/>
      <c r="B150" s="39"/>
      <c r="C150" s="214" t="s">
        <v>157</v>
      </c>
      <c r="D150" s="214" t="s">
        <v>120</v>
      </c>
      <c r="E150" s="215" t="s">
        <v>158</v>
      </c>
      <c r="F150" s="216" t="s">
        <v>159</v>
      </c>
      <c r="G150" s="217" t="s">
        <v>137</v>
      </c>
      <c r="H150" s="218">
        <v>53</v>
      </c>
      <c r="I150" s="219"/>
      <c r="J150" s="220">
        <f>ROUND(I150*H150,2)</f>
        <v>0</v>
      </c>
      <c r="K150" s="216" t="s">
        <v>124</v>
      </c>
      <c r="L150" s="44"/>
      <c r="M150" s="221" t="s">
        <v>1</v>
      </c>
      <c r="N150" s="222" t="s">
        <v>41</v>
      </c>
      <c r="O150" s="91"/>
      <c r="P150" s="223">
        <f>O150*H150</f>
        <v>0</v>
      </c>
      <c r="Q150" s="223">
        <v>0</v>
      </c>
      <c r="R150" s="223">
        <f>Q150*H150</f>
        <v>0</v>
      </c>
      <c r="S150" s="223">
        <v>0</v>
      </c>
      <c r="T150" s="224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25" t="s">
        <v>125</v>
      </c>
      <c r="AT150" s="225" t="s">
        <v>120</v>
      </c>
      <c r="AU150" s="225" t="s">
        <v>85</v>
      </c>
      <c r="AY150" s="17" t="s">
        <v>118</v>
      </c>
      <c r="BE150" s="226">
        <f>IF(N150="základní",J150,0)</f>
        <v>0</v>
      </c>
      <c r="BF150" s="226">
        <f>IF(N150="snížená",J150,0)</f>
        <v>0</v>
      </c>
      <c r="BG150" s="226">
        <f>IF(N150="zákl. přenesená",J150,0)</f>
        <v>0</v>
      </c>
      <c r="BH150" s="226">
        <f>IF(N150="sníž. přenesená",J150,0)</f>
        <v>0</v>
      </c>
      <c r="BI150" s="226">
        <f>IF(N150="nulová",J150,0)</f>
        <v>0</v>
      </c>
      <c r="BJ150" s="17" t="s">
        <v>83</v>
      </c>
      <c r="BK150" s="226">
        <f>ROUND(I150*H150,2)</f>
        <v>0</v>
      </c>
      <c r="BL150" s="17" t="s">
        <v>125</v>
      </c>
      <c r="BM150" s="225" t="s">
        <v>160</v>
      </c>
    </row>
    <row r="151" s="2" customFormat="1">
      <c r="A151" s="38"/>
      <c r="B151" s="39"/>
      <c r="C151" s="40"/>
      <c r="D151" s="227" t="s">
        <v>127</v>
      </c>
      <c r="E151" s="40"/>
      <c r="F151" s="228" t="s">
        <v>161</v>
      </c>
      <c r="G151" s="40"/>
      <c r="H151" s="40"/>
      <c r="I151" s="229"/>
      <c r="J151" s="40"/>
      <c r="K151" s="40"/>
      <c r="L151" s="44"/>
      <c r="M151" s="230"/>
      <c r="N151" s="231"/>
      <c r="O151" s="91"/>
      <c r="P151" s="91"/>
      <c r="Q151" s="91"/>
      <c r="R151" s="91"/>
      <c r="S151" s="91"/>
      <c r="T151" s="92"/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T151" s="17" t="s">
        <v>127</v>
      </c>
      <c r="AU151" s="17" t="s">
        <v>85</v>
      </c>
    </row>
    <row r="152" s="13" customFormat="1">
      <c r="A152" s="13"/>
      <c r="B152" s="232"/>
      <c r="C152" s="233"/>
      <c r="D152" s="227" t="s">
        <v>129</v>
      </c>
      <c r="E152" s="234" t="s">
        <v>1</v>
      </c>
      <c r="F152" s="235" t="s">
        <v>140</v>
      </c>
      <c r="G152" s="233"/>
      <c r="H152" s="234" t="s">
        <v>1</v>
      </c>
      <c r="I152" s="236"/>
      <c r="J152" s="233"/>
      <c r="K152" s="233"/>
      <c r="L152" s="237"/>
      <c r="M152" s="238"/>
      <c r="N152" s="239"/>
      <c r="O152" s="239"/>
      <c r="P152" s="239"/>
      <c r="Q152" s="239"/>
      <c r="R152" s="239"/>
      <c r="S152" s="239"/>
      <c r="T152" s="240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1" t="s">
        <v>129</v>
      </c>
      <c r="AU152" s="241" t="s">
        <v>85</v>
      </c>
      <c r="AV152" s="13" t="s">
        <v>83</v>
      </c>
      <c r="AW152" s="13" t="s">
        <v>32</v>
      </c>
      <c r="AX152" s="13" t="s">
        <v>76</v>
      </c>
      <c r="AY152" s="241" t="s">
        <v>118</v>
      </c>
    </row>
    <row r="153" s="14" customFormat="1">
      <c r="A153" s="14"/>
      <c r="B153" s="242"/>
      <c r="C153" s="243"/>
      <c r="D153" s="227" t="s">
        <v>129</v>
      </c>
      <c r="E153" s="244" t="s">
        <v>1</v>
      </c>
      <c r="F153" s="245" t="s">
        <v>141</v>
      </c>
      <c r="G153" s="243"/>
      <c r="H153" s="246">
        <v>53</v>
      </c>
      <c r="I153" s="247"/>
      <c r="J153" s="243"/>
      <c r="K153" s="243"/>
      <c r="L153" s="248"/>
      <c r="M153" s="249"/>
      <c r="N153" s="250"/>
      <c r="O153" s="250"/>
      <c r="P153" s="250"/>
      <c r="Q153" s="250"/>
      <c r="R153" s="250"/>
      <c r="S153" s="250"/>
      <c r="T153" s="251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52" t="s">
        <v>129</v>
      </c>
      <c r="AU153" s="252" t="s">
        <v>85</v>
      </c>
      <c r="AV153" s="14" t="s">
        <v>85</v>
      </c>
      <c r="AW153" s="14" t="s">
        <v>32</v>
      </c>
      <c r="AX153" s="14" t="s">
        <v>83</v>
      </c>
      <c r="AY153" s="252" t="s">
        <v>118</v>
      </c>
    </row>
    <row r="154" s="2" customFormat="1" ht="24.15" customHeight="1">
      <c r="A154" s="38"/>
      <c r="B154" s="39"/>
      <c r="C154" s="214" t="s">
        <v>162</v>
      </c>
      <c r="D154" s="214" t="s">
        <v>120</v>
      </c>
      <c r="E154" s="215" t="s">
        <v>163</v>
      </c>
      <c r="F154" s="216" t="s">
        <v>164</v>
      </c>
      <c r="G154" s="217" t="s">
        <v>137</v>
      </c>
      <c r="H154" s="218">
        <v>53</v>
      </c>
      <c r="I154" s="219"/>
      <c r="J154" s="220">
        <f>ROUND(I154*H154,2)</f>
        <v>0</v>
      </c>
      <c r="K154" s="216" t="s">
        <v>124</v>
      </c>
      <c r="L154" s="44"/>
      <c r="M154" s="221" t="s">
        <v>1</v>
      </c>
      <c r="N154" s="222" t="s">
        <v>41</v>
      </c>
      <c r="O154" s="91"/>
      <c r="P154" s="223">
        <f>O154*H154</f>
        <v>0</v>
      </c>
      <c r="Q154" s="223">
        <v>0</v>
      </c>
      <c r="R154" s="223">
        <f>Q154*H154</f>
        <v>0</v>
      </c>
      <c r="S154" s="223">
        <v>0</v>
      </c>
      <c r="T154" s="224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25" t="s">
        <v>125</v>
      </c>
      <c r="AT154" s="225" t="s">
        <v>120</v>
      </c>
      <c r="AU154" s="225" t="s">
        <v>85</v>
      </c>
      <c r="AY154" s="17" t="s">
        <v>118</v>
      </c>
      <c r="BE154" s="226">
        <f>IF(N154="základní",J154,0)</f>
        <v>0</v>
      </c>
      <c r="BF154" s="226">
        <f>IF(N154="snížená",J154,0)</f>
        <v>0</v>
      </c>
      <c r="BG154" s="226">
        <f>IF(N154="zákl. přenesená",J154,0)</f>
        <v>0</v>
      </c>
      <c r="BH154" s="226">
        <f>IF(N154="sníž. přenesená",J154,0)</f>
        <v>0</v>
      </c>
      <c r="BI154" s="226">
        <f>IF(N154="nulová",J154,0)</f>
        <v>0</v>
      </c>
      <c r="BJ154" s="17" t="s">
        <v>83</v>
      </c>
      <c r="BK154" s="226">
        <f>ROUND(I154*H154,2)</f>
        <v>0</v>
      </c>
      <c r="BL154" s="17" t="s">
        <v>125</v>
      </c>
      <c r="BM154" s="225" t="s">
        <v>165</v>
      </c>
    </row>
    <row r="155" s="2" customFormat="1">
      <c r="A155" s="38"/>
      <c r="B155" s="39"/>
      <c r="C155" s="40"/>
      <c r="D155" s="227" t="s">
        <v>127</v>
      </c>
      <c r="E155" s="40"/>
      <c r="F155" s="228" t="s">
        <v>166</v>
      </c>
      <c r="G155" s="40"/>
      <c r="H155" s="40"/>
      <c r="I155" s="229"/>
      <c r="J155" s="40"/>
      <c r="K155" s="40"/>
      <c r="L155" s="44"/>
      <c r="M155" s="230"/>
      <c r="N155" s="231"/>
      <c r="O155" s="91"/>
      <c r="P155" s="91"/>
      <c r="Q155" s="91"/>
      <c r="R155" s="91"/>
      <c r="S155" s="91"/>
      <c r="T155" s="92"/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T155" s="17" t="s">
        <v>127</v>
      </c>
      <c r="AU155" s="17" t="s">
        <v>85</v>
      </c>
    </row>
    <row r="156" s="2" customFormat="1" ht="16.5" customHeight="1">
      <c r="A156" s="38"/>
      <c r="B156" s="39"/>
      <c r="C156" s="264" t="s">
        <v>167</v>
      </c>
      <c r="D156" s="264" t="s">
        <v>168</v>
      </c>
      <c r="E156" s="265" t="s">
        <v>169</v>
      </c>
      <c r="F156" s="266" t="s">
        <v>170</v>
      </c>
      <c r="G156" s="267" t="s">
        <v>171</v>
      </c>
      <c r="H156" s="268">
        <v>1.855</v>
      </c>
      <c r="I156" s="269"/>
      <c r="J156" s="270">
        <f>ROUND(I156*H156,2)</f>
        <v>0</v>
      </c>
      <c r="K156" s="266" t="s">
        <v>124</v>
      </c>
      <c r="L156" s="271"/>
      <c r="M156" s="272" t="s">
        <v>1</v>
      </c>
      <c r="N156" s="273" t="s">
        <v>41</v>
      </c>
      <c r="O156" s="91"/>
      <c r="P156" s="223">
        <f>O156*H156</f>
        <v>0</v>
      </c>
      <c r="Q156" s="223">
        <v>0.001</v>
      </c>
      <c r="R156" s="223">
        <f>Q156*H156</f>
        <v>0.0018550000000000001</v>
      </c>
      <c r="S156" s="223">
        <v>0</v>
      </c>
      <c r="T156" s="224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25" t="s">
        <v>172</v>
      </c>
      <c r="AT156" s="225" t="s">
        <v>168</v>
      </c>
      <c r="AU156" s="225" t="s">
        <v>85</v>
      </c>
      <c r="AY156" s="17" t="s">
        <v>118</v>
      </c>
      <c r="BE156" s="226">
        <f>IF(N156="základní",J156,0)</f>
        <v>0</v>
      </c>
      <c r="BF156" s="226">
        <f>IF(N156="snížená",J156,0)</f>
        <v>0</v>
      </c>
      <c r="BG156" s="226">
        <f>IF(N156="zákl. přenesená",J156,0)</f>
        <v>0</v>
      </c>
      <c r="BH156" s="226">
        <f>IF(N156="sníž. přenesená",J156,0)</f>
        <v>0</v>
      </c>
      <c r="BI156" s="226">
        <f>IF(N156="nulová",J156,0)</f>
        <v>0</v>
      </c>
      <c r="BJ156" s="17" t="s">
        <v>83</v>
      </c>
      <c r="BK156" s="226">
        <f>ROUND(I156*H156,2)</f>
        <v>0</v>
      </c>
      <c r="BL156" s="17" t="s">
        <v>125</v>
      </c>
      <c r="BM156" s="225" t="s">
        <v>173</v>
      </c>
    </row>
    <row r="157" s="2" customFormat="1">
      <c r="A157" s="38"/>
      <c r="B157" s="39"/>
      <c r="C157" s="40"/>
      <c r="D157" s="227" t="s">
        <v>127</v>
      </c>
      <c r="E157" s="40"/>
      <c r="F157" s="228" t="s">
        <v>170</v>
      </c>
      <c r="G157" s="40"/>
      <c r="H157" s="40"/>
      <c r="I157" s="229"/>
      <c r="J157" s="40"/>
      <c r="K157" s="40"/>
      <c r="L157" s="44"/>
      <c r="M157" s="230"/>
      <c r="N157" s="231"/>
      <c r="O157" s="91"/>
      <c r="P157" s="91"/>
      <c r="Q157" s="91"/>
      <c r="R157" s="91"/>
      <c r="S157" s="91"/>
      <c r="T157" s="92"/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T157" s="17" t="s">
        <v>127</v>
      </c>
      <c r="AU157" s="17" t="s">
        <v>85</v>
      </c>
    </row>
    <row r="158" s="14" customFormat="1">
      <c r="A158" s="14"/>
      <c r="B158" s="242"/>
      <c r="C158" s="243"/>
      <c r="D158" s="227" t="s">
        <v>129</v>
      </c>
      <c r="E158" s="243"/>
      <c r="F158" s="245" t="s">
        <v>174</v>
      </c>
      <c r="G158" s="243"/>
      <c r="H158" s="246">
        <v>1.855</v>
      </c>
      <c r="I158" s="247"/>
      <c r="J158" s="243"/>
      <c r="K158" s="243"/>
      <c r="L158" s="248"/>
      <c r="M158" s="249"/>
      <c r="N158" s="250"/>
      <c r="O158" s="250"/>
      <c r="P158" s="250"/>
      <c r="Q158" s="250"/>
      <c r="R158" s="250"/>
      <c r="S158" s="250"/>
      <c r="T158" s="251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52" t="s">
        <v>129</v>
      </c>
      <c r="AU158" s="252" t="s">
        <v>85</v>
      </c>
      <c r="AV158" s="14" t="s">
        <v>85</v>
      </c>
      <c r="AW158" s="14" t="s">
        <v>4</v>
      </c>
      <c r="AX158" s="14" t="s">
        <v>83</v>
      </c>
      <c r="AY158" s="252" t="s">
        <v>118</v>
      </c>
    </row>
    <row r="159" s="2" customFormat="1" ht="37.8" customHeight="1">
      <c r="A159" s="38"/>
      <c r="B159" s="39"/>
      <c r="C159" s="214" t="s">
        <v>172</v>
      </c>
      <c r="D159" s="214" t="s">
        <v>120</v>
      </c>
      <c r="E159" s="215" t="s">
        <v>175</v>
      </c>
      <c r="F159" s="216" t="s">
        <v>176</v>
      </c>
      <c r="G159" s="217" t="s">
        <v>177</v>
      </c>
      <c r="H159" s="218">
        <v>178.667</v>
      </c>
      <c r="I159" s="219"/>
      <c r="J159" s="220">
        <f>ROUND(I159*H159,2)</f>
        <v>0</v>
      </c>
      <c r="K159" s="216" t="s">
        <v>124</v>
      </c>
      <c r="L159" s="44"/>
      <c r="M159" s="221" t="s">
        <v>1</v>
      </c>
      <c r="N159" s="222" t="s">
        <v>41</v>
      </c>
      <c r="O159" s="91"/>
      <c r="P159" s="223">
        <f>O159*H159</f>
        <v>0</v>
      </c>
      <c r="Q159" s="223">
        <v>0</v>
      </c>
      <c r="R159" s="223">
        <f>Q159*H159</f>
        <v>0</v>
      </c>
      <c r="S159" s="223">
        <v>0</v>
      </c>
      <c r="T159" s="224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25" t="s">
        <v>125</v>
      </c>
      <c r="AT159" s="225" t="s">
        <v>120</v>
      </c>
      <c r="AU159" s="225" t="s">
        <v>85</v>
      </c>
      <c r="AY159" s="17" t="s">
        <v>118</v>
      </c>
      <c r="BE159" s="226">
        <f>IF(N159="základní",J159,0)</f>
        <v>0</v>
      </c>
      <c r="BF159" s="226">
        <f>IF(N159="snížená",J159,0)</f>
        <v>0</v>
      </c>
      <c r="BG159" s="226">
        <f>IF(N159="zákl. přenesená",J159,0)</f>
        <v>0</v>
      </c>
      <c r="BH159" s="226">
        <f>IF(N159="sníž. přenesená",J159,0)</f>
        <v>0</v>
      </c>
      <c r="BI159" s="226">
        <f>IF(N159="nulová",J159,0)</f>
        <v>0</v>
      </c>
      <c r="BJ159" s="17" t="s">
        <v>83</v>
      </c>
      <c r="BK159" s="226">
        <f>ROUND(I159*H159,2)</f>
        <v>0</v>
      </c>
      <c r="BL159" s="17" t="s">
        <v>125</v>
      </c>
      <c r="BM159" s="225" t="s">
        <v>178</v>
      </c>
    </row>
    <row r="160" s="2" customFormat="1">
      <c r="A160" s="38"/>
      <c r="B160" s="39"/>
      <c r="C160" s="40"/>
      <c r="D160" s="227" t="s">
        <v>127</v>
      </c>
      <c r="E160" s="40"/>
      <c r="F160" s="228" t="s">
        <v>179</v>
      </c>
      <c r="G160" s="40"/>
      <c r="H160" s="40"/>
      <c r="I160" s="229"/>
      <c r="J160" s="40"/>
      <c r="K160" s="40"/>
      <c r="L160" s="44"/>
      <c r="M160" s="230"/>
      <c r="N160" s="231"/>
      <c r="O160" s="91"/>
      <c r="P160" s="91"/>
      <c r="Q160" s="91"/>
      <c r="R160" s="91"/>
      <c r="S160" s="91"/>
      <c r="T160" s="92"/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T160" s="17" t="s">
        <v>127</v>
      </c>
      <c r="AU160" s="17" t="s">
        <v>85</v>
      </c>
    </row>
    <row r="161" s="13" customFormat="1">
      <c r="A161" s="13"/>
      <c r="B161" s="232"/>
      <c r="C161" s="233"/>
      <c r="D161" s="227" t="s">
        <v>129</v>
      </c>
      <c r="E161" s="234" t="s">
        <v>1</v>
      </c>
      <c r="F161" s="235" t="s">
        <v>180</v>
      </c>
      <c r="G161" s="233"/>
      <c r="H161" s="234" t="s">
        <v>1</v>
      </c>
      <c r="I161" s="236"/>
      <c r="J161" s="233"/>
      <c r="K161" s="233"/>
      <c r="L161" s="237"/>
      <c r="M161" s="238"/>
      <c r="N161" s="239"/>
      <c r="O161" s="239"/>
      <c r="P161" s="239"/>
      <c r="Q161" s="239"/>
      <c r="R161" s="239"/>
      <c r="S161" s="239"/>
      <c r="T161" s="240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1" t="s">
        <v>129</v>
      </c>
      <c r="AU161" s="241" t="s">
        <v>85</v>
      </c>
      <c r="AV161" s="13" t="s">
        <v>83</v>
      </c>
      <c r="AW161" s="13" t="s">
        <v>32</v>
      </c>
      <c r="AX161" s="13" t="s">
        <v>76</v>
      </c>
      <c r="AY161" s="241" t="s">
        <v>118</v>
      </c>
    </row>
    <row r="162" s="14" customFormat="1">
      <c r="A162" s="14"/>
      <c r="B162" s="242"/>
      <c r="C162" s="243"/>
      <c r="D162" s="227" t="s">
        <v>129</v>
      </c>
      <c r="E162" s="244" t="s">
        <v>1</v>
      </c>
      <c r="F162" s="245" t="s">
        <v>181</v>
      </c>
      <c r="G162" s="243"/>
      <c r="H162" s="246">
        <v>178.667</v>
      </c>
      <c r="I162" s="247"/>
      <c r="J162" s="243"/>
      <c r="K162" s="243"/>
      <c r="L162" s="248"/>
      <c r="M162" s="249"/>
      <c r="N162" s="250"/>
      <c r="O162" s="250"/>
      <c r="P162" s="250"/>
      <c r="Q162" s="250"/>
      <c r="R162" s="250"/>
      <c r="S162" s="250"/>
      <c r="T162" s="251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52" t="s">
        <v>129</v>
      </c>
      <c r="AU162" s="252" t="s">
        <v>85</v>
      </c>
      <c r="AV162" s="14" t="s">
        <v>85</v>
      </c>
      <c r="AW162" s="14" t="s">
        <v>32</v>
      </c>
      <c r="AX162" s="14" t="s">
        <v>83</v>
      </c>
      <c r="AY162" s="252" t="s">
        <v>118</v>
      </c>
    </row>
    <row r="163" s="2" customFormat="1" ht="16.5" customHeight="1">
      <c r="A163" s="38"/>
      <c r="B163" s="39"/>
      <c r="C163" s="264" t="s">
        <v>182</v>
      </c>
      <c r="D163" s="264" t="s">
        <v>168</v>
      </c>
      <c r="E163" s="265" t="s">
        <v>183</v>
      </c>
      <c r="F163" s="266" t="s">
        <v>184</v>
      </c>
      <c r="G163" s="267" t="s">
        <v>145</v>
      </c>
      <c r="H163" s="268">
        <v>0.44700000000000001</v>
      </c>
      <c r="I163" s="269"/>
      <c r="J163" s="270">
        <f>ROUND(I163*H163,2)</f>
        <v>0</v>
      </c>
      <c r="K163" s="266" t="s">
        <v>124</v>
      </c>
      <c r="L163" s="271"/>
      <c r="M163" s="272" t="s">
        <v>1</v>
      </c>
      <c r="N163" s="273" t="s">
        <v>41</v>
      </c>
      <c r="O163" s="91"/>
      <c r="P163" s="223">
        <f>O163*H163</f>
        <v>0</v>
      </c>
      <c r="Q163" s="223">
        <v>0.20999999999999999</v>
      </c>
      <c r="R163" s="223">
        <f>Q163*H163</f>
        <v>0.093869999999999995</v>
      </c>
      <c r="S163" s="223">
        <v>0</v>
      </c>
      <c r="T163" s="224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25" t="s">
        <v>172</v>
      </c>
      <c r="AT163" s="225" t="s">
        <v>168</v>
      </c>
      <c r="AU163" s="225" t="s">
        <v>85</v>
      </c>
      <c r="AY163" s="17" t="s">
        <v>118</v>
      </c>
      <c r="BE163" s="226">
        <f>IF(N163="základní",J163,0)</f>
        <v>0</v>
      </c>
      <c r="BF163" s="226">
        <f>IF(N163="snížená",J163,0)</f>
        <v>0</v>
      </c>
      <c r="BG163" s="226">
        <f>IF(N163="zákl. přenesená",J163,0)</f>
        <v>0</v>
      </c>
      <c r="BH163" s="226">
        <f>IF(N163="sníž. přenesená",J163,0)</f>
        <v>0</v>
      </c>
      <c r="BI163" s="226">
        <f>IF(N163="nulová",J163,0)</f>
        <v>0</v>
      </c>
      <c r="BJ163" s="17" t="s">
        <v>83</v>
      </c>
      <c r="BK163" s="226">
        <f>ROUND(I163*H163,2)</f>
        <v>0</v>
      </c>
      <c r="BL163" s="17" t="s">
        <v>125</v>
      </c>
      <c r="BM163" s="225" t="s">
        <v>185</v>
      </c>
    </row>
    <row r="164" s="2" customFormat="1">
      <c r="A164" s="38"/>
      <c r="B164" s="39"/>
      <c r="C164" s="40"/>
      <c r="D164" s="227" t="s">
        <v>127</v>
      </c>
      <c r="E164" s="40"/>
      <c r="F164" s="228" t="s">
        <v>184</v>
      </c>
      <c r="G164" s="40"/>
      <c r="H164" s="40"/>
      <c r="I164" s="229"/>
      <c r="J164" s="40"/>
      <c r="K164" s="40"/>
      <c r="L164" s="44"/>
      <c r="M164" s="230"/>
      <c r="N164" s="231"/>
      <c r="O164" s="91"/>
      <c r="P164" s="91"/>
      <c r="Q164" s="91"/>
      <c r="R164" s="91"/>
      <c r="S164" s="91"/>
      <c r="T164" s="92"/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T164" s="17" t="s">
        <v>127</v>
      </c>
      <c r="AU164" s="17" t="s">
        <v>85</v>
      </c>
    </row>
    <row r="165" s="14" customFormat="1">
      <c r="A165" s="14"/>
      <c r="B165" s="242"/>
      <c r="C165" s="243"/>
      <c r="D165" s="227" t="s">
        <v>129</v>
      </c>
      <c r="E165" s="243"/>
      <c r="F165" s="245" t="s">
        <v>186</v>
      </c>
      <c r="G165" s="243"/>
      <c r="H165" s="246">
        <v>0.44700000000000001</v>
      </c>
      <c r="I165" s="247"/>
      <c r="J165" s="243"/>
      <c r="K165" s="243"/>
      <c r="L165" s="248"/>
      <c r="M165" s="249"/>
      <c r="N165" s="250"/>
      <c r="O165" s="250"/>
      <c r="P165" s="250"/>
      <c r="Q165" s="250"/>
      <c r="R165" s="250"/>
      <c r="S165" s="250"/>
      <c r="T165" s="251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52" t="s">
        <v>129</v>
      </c>
      <c r="AU165" s="252" t="s">
        <v>85</v>
      </c>
      <c r="AV165" s="14" t="s">
        <v>85</v>
      </c>
      <c r="AW165" s="14" t="s">
        <v>4</v>
      </c>
      <c r="AX165" s="14" t="s">
        <v>83</v>
      </c>
      <c r="AY165" s="252" t="s">
        <v>118</v>
      </c>
    </row>
    <row r="166" s="2" customFormat="1" ht="24.15" customHeight="1">
      <c r="A166" s="38"/>
      <c r="B166" s="39"/>
      <c r="C166" s="214" t="s">
        <v>187</v>
      </c>
      <c r="D166" s="214" t="s">
        <v>120</v>
      </c>
      <c r="E166" s="215" t="s">
        <v>188</v>
      </c>
      <c r="F166" s="216" t="s">
        <v>189</v>
      </c>
      <c r="G166" s="217" t="s">
        <v>177</v>
      </c>
      <c r="H166" s="218">
        <v>178</v>
      </c>
      <c r="I166" s="219"/>
      <c r="J166" s="220">
        <f>ROUND(I166*H166,2)</f>
        <v>0</v>
      </c>
      <c r="K166" s="216" t="s">
        <v>124</v>
      </c>
      <c r="L166" s="44"/>
      <c r="M166" s="221" t="s">
        <v>1</v>
      </c>
      <c r="N166" s="222" t="s">
        <v>41</v>
      </c>
      <c r="O166" s="91"/>
      <c r="P166" s="223">
        <f>O166*H166</f>
        <v>0</v>
      </c>
      <c r="Q166" s="223">
        <v>0</v>
      </c>
      <c r="R166" s="223">
        <f>Q166*H166</f>
        <v>0</v>
      </c>
      <c r="S166" s="223">
        <v>0</v>
      </c>
      <c r="T166" s="224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25" t="s">
        <v>125</v>
      </c>
      <c r="AT166" s="225" t="s">
        <v>120</v>
      </c>
      <c r="AU166" s="225" t="s">
        <v>85</v>
      </c>
      <c r="AY166" s="17" t="s">
        <v>118</v>
      </c>
      <c r="BE166" s="226">
        <f>IF(N166="základní",J166,0)</f>
        <v>0</v>
      </c>
      <c r="BF166" s="226">
        <f>IF(N166="snížená",J166,0)</f>
        <v>0</v>
      </c>
      <c r="BG166" s="226">
        <f>IF(N166="zákl. přenesená",J166,0)</f>
        <v>0</v>
      </c>
      <c r="BH166" s="226">
        <f>IF(N166="sníž. přenesená",J166,0)</f>
        <v>0</v>
      </c>
      <c r="BI166" s="226">
        <f>IF(N166="nulová",J166,0)</f>
        <v>0</v>
      </c>
      <c r="BJ166" s="17" t="s">
        <v>83</v>
      </c>
      <c r="BK166" s="226">
        <f>ROUND(I166*H166,2)</f>
        <v>0</v>
      </c>
      <c r="BL166" s="17" t="s">
        <v>125</v>
      </c>
      <c r="BM166" s="225" t="s">
        <v>190</v>
      </c>
    </row>
    <row r="167" s="2" customFormat="1">
      <c r="A167" s="38"/>
      <c r="B167" s="39"/>
      <c r="C167" s="40"/>
      <c r="D167" s="227" t="s">
        <v>127</v>
      </c>
      <c r="E167" s="40"/>
      <c r="F167" s="228" t="s">
        <v>191</v>
      </c>
      <c r="G167" s="40"/>
      <c r="H167" s="40"/>
      <c r="I167" s="229"/>
      <c r="J167" s="40"/>
      <c r="K167" s="40"/>
      <c r="L167" s="44"/>
      <c r="M167" s="230"/>
      <c r="N167" s="231"/>
      <c r="O167" s="91"/>
      <c r="P167" s="91"/>
      <c r="Q167" s="91"/>
      <c r="R167" s="91"/>
      <c r="S167" s="91"/>
      <c r="T167" s="92"/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T167" s="17" t="s">
        <v>127</v>
      </c>
      <c r="AU167" s="17" t="s">
        <v>85</v>
      </c>
    </row>
    <row r="168" s="2" customFormat="1" ht="24.15" customHeight="1">
      <c r="A168" s="38"/>
      <c r="B168" s="39"/>
      <c r="C168" s="264" t="s">
        <v>192</v>
      </c>
      <c r="D168" s="264" t="s">
        <v>168</v>
      </c>
      <c r="E168" s="265" t="s">
        <v>193</v>
      </c>
      <c r="F168" s="266" t="s">
        <v>194</v>
      </c>
      <c r="G168" s="267" t="s">
        <v>177</v>
      </c>
      <c r="H168" s="268">
        <v>196.24500000000001</v>
      </c>
      <c r="I168" s="269"/>
      <c r="J168" s="270">
        <f>ROUND(I168*H168,2)</f>
        <v>0</v>
      </c>
      <c r="K168" s="266" t="s">
        <v>1</v>
      </c>
      <c r="L168" s="271"/>
      <c r="M168" s="272" t="s">
        <v>1</v>
      </c>
      <c r="N168" s="273" t="s">
        <v>41</v>
      </c>
      <c r="O168" s="91"/>
      <c r="P168" s="223">
        <f>O168*H168</f>
        <v>0</v>
      </c>
      <c r="Q168" s="223">
        <v>0.00050000000000000001</v>
      </c>
      <c r="R168" s="223">
        <f>Q168*H168</f>
        <v>0.098122500000000001</v>
      </c>
      <c r="S168" s="223">
        <v>0</v>
      </c>
      <c r="T168" s="224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25" t="s">
        <v>172</v>
      </c>
      <c r="AT168" s="225" t="s">
        <v>168</v>
      </c>
      <c r="AU168" s="225" t="s">
        <v>85</v>
      </c>
      <c r="AY168" s="17" t="s">
        <v>118</v>
      </c>
      <c r="BE168" s="226">
        <f>IF(N168="základní",J168,0)</f>
        <v>0</v>
      </c>
      <c r="BF168" s="226">
        <f>IF(N168="snížená",J168,0)</f>
        <v>0</v>
      </c>
      <c r="BG168" s="226">
        <f>IF(N168="zákl. přenesená",J168,0)</f>
        <v>0</v>
      </c>
      <c r="BH168" s="226">
        <f>IF(N168="sníž. přenesená",J168,0)</f>
        <v>0</v>
      </c>
      <c r="BI168" s="226">
        <f>IF(N168="nulová",J168,0)</f>
        <v>0</v>
      </c>
      <c r="BJ168" s="17" t="s">
        <v>83</v>
      </c>
      <c r="BK168" s="226">
        <f>ROUND(I168*H168,2)</f>
        <v>0</v>
      </c>
      <c r="BL168" s="17" t="s">
        <v>125</v>
      </c>
      <c r="BM168" s="225" t="s">
        <v>195</v>
      </c>
    </row>
    <row r="169" s="2" customFormat="1">
      <c r="A169" s="38"/>
      <c r="B169" s="39"/>
      <c r="C169" s="40"/>
      <c r="D169" s="227" t="s">
        <v>127</v>
      </c>
      <c r="E169" s="40"/>
      <c r="F169" s="228" t="s">
        <v>194</v>
      </c>
      <c r="G169" s="40"/>
      <c r="H169" s="40"/>
      <c r="I169" s="229"/>
      <c r="J169" s="40"/>
      <c r="K169" s="40"/>
      <c r="L169" s="44"/>
      <c r="M169" s="230"/>
      <c r="N169" s="231"/>
      <c r="O169" s="91"/>
      <c r="P169" s="91"/>
      <c r="Q169" s="91"/>
      <c r="R169" s="91"/>
      <c r="S169" s="91"/>
      <c r="T169" s="92"/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T169" s="17" t="s">
        <v>127</v>
      </c>
      <c r="AU169" s="17" t="s">
        <v>85</v>
      </c>
    </row>
    <row r="170" s="14" customFormat="1">
      <c r="A170" s="14"/>
      <c r="B170" s="242"/>
      <c r="C170" s="243"/>
      <c r="D170" s="227" t="s">
        <v>129</v>
      </c>
      <c r="E170" s="244" t="s">
        <v>1</v>
      </c>
      <c r="F170" s="245" t="s">
        <v>196</v>
      </c>
      <c r="G170" s="243"/>
      <c r="H170" s="246">
        <v>186.90000000000001</v>
      </c>
      <c r="I170" s="247"/>
      <c r="J170" s="243"/>
      <c r="K170" s="243"/>
      <c r="L170" s="248"/>
      <c r="M170" s="249"/>
      <c r="N170" s="250"/>
      <c r="O170" s="250"/>
      <c r="P170" s="250"/>
      <c r="Q170" s="250"/>
      <c r="R170" s="250"/>
      <c r="S170" s="250"/>
      <c r="T170" s="251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52" t="s">
        <v>129</v>
      </c>
      <c r="AU170" s="252" t="s">
        <v>85</v>
      </c>
      <c r="AV170" s="14" t="s">
        <v>85</v>
      </c>
      <c r="AW170" s="14" t="s">
        <v>32</v>
      </c>
      <c r="AX170" s="14" t="s">
        <v>83</v>
      </c>
      <c r="AY170" s="252" t="s">
        <v>118</v>
      </c>
    </row>
    <row r="171" s="14" customFormat="1">
      <c r="A171" s="14"/>
      <c r="B171" s="242"/>
      <c r="C171" s="243"/>
      <c r="D171" s="227" t="s">
        <v>129</v>
      </c>
      <c r="E171" s="243"/>
      <c r="F171" s="245" t="s">
        <v>197</v>
      </c>
      <c r="G171" s="243"/>
      <c r="H171" s="246">
        <v>196.24500000000001</v>
      </c>
      <c r="I171" s="247"/>
      <c r="J171" s="243"/>
      <c r="K171" s="243"/>
      <c r="L171" s="248"/>
      <c r="M171" s="249"/>
      <c r="N171" s="250"/>
      <c r="O171" s="250"/>
      <c r="P171" s="250"/>
      <c r="Q171" s="250"/>
      <c r="R171" s="250"/>
      <c r="S171" s="250"/>
      <c r="T171" s="251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52" t="s">
        <v>129</v>
      </c>
      <c r="AU171" s="252" t="s">
        <v>85</v>
      </c>
      <c r="AV171" s="14" t="s">
        <v>85</v>
      </c>
      <c r="AW171" s="14" t="s">
        <v>4</v>
      </c>
      <c r="AX171" s="14" t="s">
        <v>83</v>
      </c>
      <c r="AY171" s="252" t="s">
        <v>118</v>
      </c>
    </row>
    <row r="172" s="2" customFormat="1" ht="24.15" customHeight="1">
      <c r="A172" s="38"/>
      <c r="B172" s="39"/>
      <c r="C172" s="214" t="s">
        <v>198</v>
      </c>
      <c r="D172" s="214" t="s">
        <v>120</v>
      </c>
      <c r="E172" s="215" t="s">
        <v>199</v>
      </c>
      <c r="F172" s="216" t="s">
        <v>200</v>
      </c>
      <c r="G172" s="217" t="s">
        <v>137</v>
      </c>
      <c r="H172" s="218">
        <v>26.5</v>
      </c>
      <c r="I172" s="219"/>
      <c r="J172" s="220">
        <f>ROUND(I172*H172,2)</f>
        <v>0</v>
      </c>
      <c r="K172" s="216" t="s">
        <v>124</v>
      </c>
      <c r="L172" s="44"/>
      <c r="M172" s="221" t="s">
        <v>1</v>
      </c>
      <c r="N172" s="222" t="s">
        <v>41</v>
      </c>
      <c r="O172" s="91"/>
      <c r="P172" s="223">
        <f>O172*H172</f>
        <v>0</v>
      </c>
      <c r="Q172" s="223">
        <v>0</v>
      </c>
      <c r="R172" s="223">
        <f>Q172*H172</f>
        <v>0</v>
      </c>
      <c r="S172" s="223">
        <v>0</v>
      </c>
      <c r="T172" s="224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25" t="s">
        <v>125</v>
      </c>
      <c r="AT172" s="225" t="s">
        <v>120</v>
      </c>
      <c r="AU172" s="225" t="s">
        <v>85</v>
      </c>
      <c r="AY172" s="17" t="s">
        <v>118</v>
      </c>
      <c r="BE172" s="226">
        <f>IF(N172="základní",J172,0)</f>
        <v>0</v>
      </c>
      <c r="BF172" s="226">
        <f>IF(N172="snížená",J172,0)</f>
        <v>0</v>
      </c>
      <c r="BG172" s="226">
        <f>IF(N172="zákl. přenesená",J172,0)</f>
        <v>0</v>
      </c>
      <c r="BH172" s="226">
        <f>IF(N172="sníž. přenesená",J172,0)</f>
        <v>0</v>
      </c>
      <c r="BI172" s="226">
        <f>IF(N172="nulová",J172,0)</f>
        <v>0</v>
      </c>
      <c r="BJ172" s="17" t="s">
        <v>83</v>
      </c>
      <c r="BK172" s="226">
        <f>ROUND(I172*H172,2)</f>
        <v>0</v>
      </c>
      <c r="BL172" s="17" t="s">
        <v>125</v>
      </c>
      <c r="BM172" s="225" t="s">
        <v>201</v>
      </c>
    </row>
    <row r="173" s="2" customFormat="1">
      <c r="A173" s="38"/>
      <c r="B173" s="39"/>
      <c r="C173" s="40"/>
      <c r="D173" s="227" t="s">
        <v>127</v>
      </c>
      <c r="E173" s="40"/>
      <c r="F173" s="228" t="s">
        <v>202</v>
      </c>
      <c r="G173" s="40"/>
      <c r="H173" s="40"/>
      <c r="I173" s="229"/>
      <c r="J173" s="40"/>
      <c r="K173" s="40"/>
      <c r="L173" s="44"/>
      <c r="M173" s="230"/>
      <c r="N173" s="231"/>
      <c r="O173" s="91"/>
      <c r="P173" s="91"/>
      <c r="Q173" s="91"/>
      <c r="R173" s="91"/>
      <c r="S173" s="91"/>
      <c r="T173" s="92"/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T173" s="17" t="s">
        <v>127</v>
      </c>
      <c r="AU173" s="17" t="s">
        <v>85</v>
      </c>
    </row>
    <row r="174" s="14" customFormat="1">
      <c r="A174" s="14"/>
      <c r="B174" s="242"/>
      <c r="C174" s="243"/>
      <c r="D174" s="227" t="s">
        <v>129</v>
      </c>
      <c r="E174" s="244" t="s">
        <v>1</v>
      </c>
      <c r="F174" s="245" t="s">
        <v>203</v>
      </c>
      <c r="G174" s="243"/>
      <c r="H174" s="246">
        <v>26.5</v>
      </c>
      <c r="I174" s="247"/>
      <c r="J174" s="243"/>
      <c r="K174" s="243"/>
      <c r="L174" s="248"/>
      <c r="M174" s="249"/>
      <c r="N174" s="250"/>
      <c r="O174" s="250"/>
      <c r="P174" s="250"/>
      <c r="Q174" s="250"/>
      <c r="R174" s="250"/>
      <c r="S174" s="250"/>
      <c r="T174" s="251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52" t="s">
        <v>129</v>
      </c>
      <c r="AU174" s="252" t="s">
        <v>85</v>
      </c>
      <c r="AV174" s="14" t="s">
        <v>85</v>
      </c>
      <c r="AW174" s="14" t="s">
        <v>32</v>
      </c>
      <c r="AX174" s="14" t="s">
        <v>83</v>
      </c>
      <c r="AY174" s="252" t="s">
        <v>118</v>
      </c>
    </row>
    <row r="175" s="2" customFormat="1" ht="21.75" customHeight="1">
      <c r="A175" s="38"/>
      <c r="B175" s="39"/>
      <c r="C175" s="214" t="s">
        <v>204</v>
      </c>
      <c r="D175" s="214" t="s">
        <v>120</v>
      </c>
      <c r="E175" s="215" t="s">
        <v>205</v>
      </c>
      <c r="F175" s="216" t="s">
        <v>206</v>
      </c>
      <c r="G175" s="217" t="s">
        <v>177</v>
      </c>
      <c r="H175" s="218">
        <v>26.5</v>
      </c>
      <c r="I175" s="219"/>
      <c r="J175" s="220">
        <f>ROUND(I175*H175,2)</f>
        <v>0</v>
      </c>
      <c r="K175" s="216" t="s">
        <v>124</v>
      </c>
      <c r="L175" s="44"/>
      <c r="M175" s="221" t="s">
        <v>1</v>
      </c>
      <c r="N175" s="222" t="s">
        <v>41</v>
      </c>
      <c r="O175" s="91"/>
      <c r="P175" s="223">
        <f>O175*H175</f>
        <v>0</v>
      </c>
      <c r="Q175" s="223">
        <v>0</v>
      </c>
      <c r="R175" s="223">
        <f>Q175*H175</f>
        <v>0</v>
      </c>
      <c r="S175" s="223">
        <v>0</v>
      </c>
      <c r="T175" s="224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25" t="s">
        <v>125</v>
      </c>
      <c r="AT175" s="225" t="s">
        <v>120</v>
      </c>
      <c r="AU175" s="225" t="s">
        <v>85</v>
      </c>
      <c r="AY175" s="17" t="s">
        <v>118</v>
      </c>
      <c r="BE175" s="226">
        <f>IF(N175="základní",J175,0)</f>
        <v>0</v>
      </c>
      <c r="BF175" s="226">
        <f>IF(N175="snížená",J175,0)</f>
        <v>0</v>
      </c>
      <c r="BG175" s="226">
        <f>IF(N175="zákl. přenesená",J175,0)</f>
        <v>0</v>
      </c>
      <c r="BH175" s="226">
        <f>IF(N175="sníž. přenesená",J175,0)</f>
        <v>0</v>
      </c>
      <c r="BI175" s="226">
        <f>IF(N175="nulová",J175,0)</f>
        <v>0</v>
      </c>
      <c r="BJ175" s="17" t="s">
        <v>83</v>
      </c>
      <c r="BK175" s="226">
        <f>ROUND(I175*H175,2)</f>
        <v>0</v>
      </c>
      <c r="BL175" s="17" t="s">
        <v>125</v>
      </c>
      <c r="BM175" s="225" t="s">
        <v>207</v>
      </c>
    </row>
    <row r="176" s="2" customFormat="1">
      <c r="A176" s="38"/>
      <c r="B176" s="39"/>
      <c r="C176" s="40"/>
      <c r="D176" s="227" t="s">
        <v>127</v>
      </c>
      <c r="E176" s="40"/>
      <c r="F176" s="228" t="s">
        <v>208</v>
      </c>
      <c r="G176" s="40"/>
      <c r="H176" s="40"/>
      <c r="I176" s="229"/>
      <c r="J176" s="40"/>
      <c r="K176" s="40"/>
      <c r="L176" s="44"/>
      <c r="M176" s="230"/>
      <c r="N176" s="231"/>
      <c r="O176" s="91"/>
      <c r="P176" s="91"/>
      <c r="Q176" s="91"/>
      <c r="R176" s="91"/>
      <c r="S176" s="91"/>
      <c r="T176" s="92"/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T176" s="17" t="s">
        <v>127</v>
      </c>
      <c r="AU176" s="17" t="s">
        <v>85</v>
      </c>
    </row>
    <row r="177" s="14" customFormat="1">
      <c r="A177" s="14"/>
      <c r="B177" s="242"/>
      <c r="C177" s="243"/>
      <c r="D177" s="227" t="s">
        <v>129</v>
      </c>
      <c r="E177" s="244" t="s">
        <v>1</v>
      </c>
      <c r="F177" s="245" t="s">
        <v>203</v>
      </c>
      <c r="G177" s="243"/>
      <c r="H177" s="246">
        <v>26.5</v>
      </c>
      <c r="I177" s="247"/>
      <c r="J177" s="243"/>
      <c r="K177" s="243"/>
      <c r="L177" s="248"/>
      <c r="M177" s="249"/>
      <c r="N177" s="250"/>
      <c r="O177" s="250"/>
      <c r="P177" s="250"/>
      <c r="Q177" s="250"/>
      <c r="R177" s="250"/>
      <c r="S177" s="250"/>
      <c r="T177" s="251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52" t="s">
        <v>129</v>
      </c>
      <c r="AU177" s="252" t="s">
        <v>85</v>
      </c>
      <c r="AV177" s="14" t="s">
        <v>85</v>
      </c>
      <c r="AW177" s="14" t="s">
        <v>32</v>
      </c>
      <c r="AX177" s="14" t="s">
        <v>83</v>
      </c>
      <c r="AY177" s="252" t="s">
        <v>118</v>
      </c>
    </row>
    <row r="178" s="2" customFormat="1" ht="24.15" customHeight="1">
      <c r="A178" s="38"/>
      <c r="B178" s="39"/>
      <c r="C178" s="214" t="s">
        <v>8</v>
      </c>
      <c r="D178" s="214" t="s">
        <v>120</v>
      </c>
      <c r="E178" s="215" t="s">
        <v>209</v>
      </c>
      <c r="F178" s="216" t="s">
        <v>210</v>
      </c>
      <c r="G178" s="217" t="s">
        <v>177</v>
      </c>
      <c r="H178" s="218">
        <v>4</v>
      </c>
      <c r="I178" s="219"/>
      <c r="J178" s="220">
        <f>ROUND(I178*H178,2)</f>
        <v>0</v>
      </c>
      <c r="K178" s="216" t="s">
        <v>124</v>
      </c>
      <c r="L178" s="44"/>
      <c r="M178" s="221" t="s">
        <v>1</v>
      </c>
      <c r="N178" s="222" t="s">
        <v>41</v>
      </c>
      <c r="O178" s="91"/>
      <c r="P178" s="223">
        <f>O178*H178</f>
        <v>0</v>
      </c>
      <c r="Q178" s="223">
        <v>0</v>
      </c>
      <c r="R178" s="223">
        <f>Q178*H178</f>
        <v>0</v>
      </c>
      <c r="S178" s="223">
        <v>0</v>
      </c>
      <c r="T178" s="224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25" t="s">
        <v>125</v>
      </c>
      <c r="AT178" s="225" t="s">
        <v>120</v>
      </c>
      <c r="AU178" s="225" t="s">
        <v>85</v>
      </c>
      <c r="AY178" s="17" t="s">
        <v>118</v>
      </c>
      <c r="BE178" s="226">
        <f>IF(N178="základní",J178,0)</f>
        <v>0</v>
      </c>
      <c r="BF178" s="226">
        <f>IF(N178="snížená",J178,0)</f>
        <v>0</v>
      </c>
      <c r="BG178" s="226">
        <f>IF(N178="zákl. přenesená",J178,0)</f>
        <v>0</v>
      </c>
      <c r="BH178" s="226">
        <f>IF(N178="sníž. přenesená",J178,0)</f>
        <v>0</v>
      </c>
      <c r="BI178" s="226">
        <f>IF(N178="nulová",J178,0)</f>
        <v>0</v>
      </c>
      <c r="BJ178" s="17" t="s">
        <v>83</v>
      </c>
      <c r="BK178" s="226">
        <f>ROUND(I178*H178,2)</f>
        <v>0</v>
      </c>
      <c r="BL178" s="17" t="s">
        <v>125</v>
      </c>
      <c r="BM178" s="225" t="s">
        <v>211</v>
      </c>
    </row>
    <row r="179" s="2" customFormat="1">
      <c r="A179" s="38"/>
      <c r="B179" s="39"/>
      <c r="C179" s="40"/>
      <c r="D179" s="227" t="s">
        <v>127</v>
      </c>
      <c r="E179" s="40"/>
      <c r="F179" s="228" t="s">
        <v>212</v>
      </c>
      <c r="G179" s="40"/>
      <c r="H179" s="40"/>
      <c r="I179" s="229"/>
      <c r="J179" s="40"/>
      <c r="K179" s="40"/>
      <c r="L179" s="44"/>
      <c r="M179" s="230"/>
      <c r="N179" s="231"/>
      <c r="O179" s="91"/>
      <c r="P179" s="91"/>
      <c r="Q179" s="91"/>
      <c r="R179" s="91"/>
      <c r="S179" s="91"/>
      <c r="T179" s="92"/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T179" s="17" t="s">
        <v>127</v>
      </c>
      <c r="AU179" s="17" t="s">
        <v>85</v>
      </c>
    </row>
    <row r="180" s="13" customFormat="1">
      <c r="A180" s="13"/>
      <c r="B180" s="232"/>
      <c r="C180" s="233"/>
      <c r="D180" s="227" t="s">
        <v>129</v>
      </c>
      <c r="E180" s="234" t="s">
        <v>1</v>
      </c>
      <c r="F180" s="235" t="s">
        <v>213</v>
      </c>
      <c r="G180" s="233"/>
      <c r="H180" s="234" t="s">
        <v>1</v>
      </c>
      <c r="I180" s="236"/>
      <c r="J180" s="233"/>
      <c r="K180" s="233"/>
      <c r="L180" s="237"/>
      <c r="M180" s="238"/>
      <c r="N180" s="239"/>
      <c r="O180" s="239"/>
      <c r="P180" s="239"/>
      <c r="Q180" s="239"/>
      <c r="R180" s="239"/>
      <c r="S180" s="239"/>
      <c r="T180" s="240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1" t="s">
        <v>129</v>
      </c>
      <c r="AU180" s="241" t="s">
        <v>85</v>
      </c>
      <c r="AV180" s="13" t="s">
        <v>83</v>
      </c>
      <c r="AW180" s="13" t="s">
        <v>32</v>
      </c>
      <c r="AX180" s="13" t="s">
        <v>76</v>
      </c>
      <c r="AY180" s="241" t="s">
        <v>118</v>
      </c>
    </row>
    <row r="181" s="14" customFormat="1">
      <c r="A181" s="14"/>
      <c r="B181" s="242"/>
      <c r="C181" s="243"/>
      <c r="D181" s="227" t="s">
        <v>129</v>
      </c>
      <c r="E181" s="244" t="s">
        <v>1</v>
      </c>
      <c r="F181" s="245" t="s">
        <v>125</v>
      </c>
      <c r="G181" s="243"/>
      <c r="H181" s="246">
        <v>4</v>
      </c>
      <c r="I181" s="247"/>
      <c r="J181" s="243"/>
      <c r="K181" s="243"/>
      <c r="L181" s="248"/>
      <c r="M181" s="249"/>
      <c r="N181" s="250"/>
      <c r="O181" s="250"/>
      <c r="P181" s="250"/>
      <c r="Q181" s="250"/>
      <c r="R181" s="250"/>
      <c r="S181" s="250"/>
      <c r="T181" s="251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52" t="s">
        <v>129</v>
      </c>
      <c r="AU181" s="252" t="s">
        <v>85</v>
      </c>
      <c r="AV181" s="14" t="s">
        <v>85</v>
      </c>
      <c r="AW181" s="14" t="s">
        <v>32</v>
      </c>
      <c r="AX181" s="14" t="s">
        <v>83</v>
      </c>
      <c r="AY181" s="252" t="s">
        <v>118</v>
      </c>
    </row>
    <row r="182" s="2" customFormat="1" ht="33" customHeight="1">
      <c r="A182" s="38"/>
      <c r="B182" s="39"/>
      <c r="C182" s="214" t="s">
        <v>214</v>
      </c>
      <c r="D182" s="214" t="s">
        <v>120</v>
      </c>
      <c r="E182" s="215" t="s">
        <v>215</v>
      </c>
      <c r="F182" s="216" t="s">
        <v>216</v>
      </c>
      <c r="G182" s="217" t="s">
        <v>177</v>
      </c>
      <c r="H182" s="218">
        <v>4</v>
      </c>
      <c r="I182" s="219"/>
      <c r="J182" s="220">
        <f>ROUND(I182*H182,2)</f>
        <v>0</v>
      </c>
      <c r="K182" s="216" t="s">
        <v>124</v>
      </c>
      <c r="L182" s="44"/>
      <c r="M182" s="221" t="s">
        <v>1</v>
      </c>
      <c r="N182" s="222" t="s">
        <v>41</v>
      </c>
      <c r="O182" s="91"/>
      <c r="P182" s="223">
        <f>O182*H182</f>
        <v>0</v>
      </c>
      <c r="Q182" s="223">
        <v>0</v>
      </c>
      <c r="R182" s="223">
        <f>Q182*H182</f>
        <v>0</v>
      </c>
      <c r="S182" s="223">
        <v>0</v>
      </c>
      <c r="T182" s="224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25" t="s">
        <v>125</v>
      </c>
      <c r="AT182" s="225" t="s">
        <v>120</v>
      </c>
      <c r="AU182" s="225" t="s">
        <v>85</v>
      </c>
      <c r="AY182" s="17" t="s">
        <v>118</v>
      </c>
      <c r="BE182" s="226">
        <f>IF(N182="základní",J182,0)</f>
        <v>0</v>
      </c>
      <c r="BF182" s="226">
        <f>IF(N182="snížená",J182,0)</f>
        <v>0</v>
      </c>
      <c r="BG182" s="226">
        <f>IF(N182="zákl. přenesená",J182,0)</f>
        <v>0</v>
      </c>
      <c r="BH182" s="226">
        <f>IF(N182="sníž. přenesená",J182,0)</f>
        <v>0</v>
      </c>
      <c r="BI182" s="226">
        <f>IF(N182="nulová",J182,0)</f>
        <v>0</v>
      </c>
      <c r="BJ182" s="17" t="s">
        <v>83</v>
      </c>
      <c r="BK182" s="226">
        <f>ROUND(I182*H182,2)</f>
        <v>0</v>
      </c>
      <c r="BL182" s="17" t="s">
        <v>125</v>
      </c>
      <c r="BM182" s="225" t="s">
        <v>217</v>
      </c>
    </row>
    <row r="183" s="2" customFormat="1">
      <c r="A183" s="38"/>
      <c r="B183" s="39"/>
      <c r="C183" s="40"/>
      <c r="D183" s="227" t="s">
        <v>127</v>
      </c>
      <c r="E183" s="40"/>
      <c r="F183" s="228" t="s">
        <v>218</v>
      </c>
      <c r="G183" s="40"/>
      <c r="H183" s="40"/>
      <c r="I183" s="229"/>
      <c r="J183" s="40"/>
      <c r="K183" s="40"/>
      <c r="L183" s="44"/>
      <c r="M183" s="230"/>
      <c r="N183" s="231"/>
      <c r="O183" s="91"/>
      <c r="P183" s="91"/>
      <c r="Q183" s="91"/>
      <c r="R183" s="91"/>
      <c r="S183" s="91"/>
      <c r="T183" s="92"/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T183" s="17" t="s">
        <v>127</v>
      </c>
      <c r="AU183" s="17" t="s">
        <v>85</v>
      </c>
    </row>
    <row r="184" s="13" customFormat="1">
      <c r="A184" s="13"/>
      <c r="B184" s="232"/>
      <c r="C184" s="233"/>
      <c r="D184" s="227" t="s">
        <v>129</v>
      </c>
      <c r="E184" s="234" t="s">
        <v>1</v>
      </c>
      <c r="F184" s="235" t="s">
        <v>219</v>
      </c>
      <c r="G184" s="233"/>
      <c r="H184" s="234" t="s">
        <v>1</v>
      </c>
      <c r="I184" s="236"/>
      <c r="J184" s="233"/>
      <c r="K184" s="233"/>
      <c r="L184" s="237"/>
      <c r="M184" s="238"/>
      <c r="N184" s="239"/>
      <c r="O184" s="239"/>
      <c r="P184" s="239"/>
      <c r="Q184" s="239"/>
      <c r="R184" s="239"/>
      <c r="S184" s="239"/>
      <c r="T184" s="240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41" t="s">
        <v>129</v>
      </c>
      <c r="AU184" s="241" t="s">
        <v>85</v>
      </c>
      <c r="AV184" s="13" t="s">
        <v>83</v>
      </c>
      <c r="AW184" s="13" t="s">
        <v>32</v>
      </c>
      <c r="AX184" s="13" t="s">
        <v>76</v>
      </c>
      <c r="AY184" s="241" t="s">
        <v>118</v>
      </c>
    </row>
    <row r="185" s="14" customFormat="1">
      <c r="A185" s="14"/>
      <c r="B185" s="242"/>
      <c r="C185" s="243"/>
      <c r="D185" s="227" t="s">
        <v>129</v>
      </c>
      <c r="E185" s="244" t="s">
        <v>1</v>
      </c>
      <c r="F185" s="245" t="s">
        <v>125</v>
      </c>
      <c r="G185" s="243"/>
      <c r="H185" s="246">
        <v>4</v>
      </c>
      <c r="I185" s="247"/>
      <c r="J185" s="243"/>
      <c r="K185" s="243"/>
      <c r="L185" s="248"/>
      <c r="M185" s="249"/>
      <c r="N185" s="250"/>
      <c r="O185" s="250"/>
      <c r="P185" s="250"/>
      <c r="Q185" s="250"/>
      <c r="R185" s="250"/>
      <c r="S185" s="250"/>
      <c r="T185" s="251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52" t="s">
        <v>129</v>
      </c>
      <c r="AU185" s="252" t="s">
        <v>85</v>
      </c>
      <c r="AV185" s="14" t="s">
        <v>85</v>
      </c>
      <c r="AW185" s="14" t="s">
        <v>32</v>
      </c>
      <c r="AX185" s="14" t="s">
        <v>83</v>
      </c>
      <c r="AY185" s="252" t="s">
        <v>118</v>
      </c>
    </row>
    <row r="186" s="12" customFormat="1" ht="22.8" customHeight="1">
      <c r="A186" s="12"/>
      <c r="B186" s="198"/>
      <c r="C186" s="199"/>
      <c r="D186" s="200" t="s">
        <v>75</v>
      </c>
      <c r="E186" s="212" t="s">
        <v>85</v>
      </c>
      <c r="F186" s="212" t="s">
        <v>220</v>
      </c>
      <c r="G186" s="199"/>
      <c r="H186" s="199"/>
      <c r="I186" s="202"/>
      <c r="J186" s="213">
        <f>BK186</f>
        <v>0</v>
      </c>
      <c r="K186" s="199"/>
      <c r="L186" s="204"/>
      <c r="M186" s="205"/>
      <c r="N186" s="206"/>
      <c r="O186" s="206"/>
      <c r="P186" s="207">
        <f>SUM(P187:P199)</f>
        <v>0</v>
      </c>
      <c r="Q186" s="206"/>
      <c r="R186" s="207">
        <f>SUM(R187:R199)</f>
        <v>10.768180799999998</v>
      </c>
      <c r="S186" s="206"/>
      <c r="T186" s="208">
        <f>SUM(T187:T199)</f>
        <v>0</v>
      </c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R186" s="209" t="s">
        <v>83</v>
      </c>
      <c r="AT186" s="210" t="s">
        <v>75</v>
      </c>
      <c r="AU186" s="210" t="s">
        <v>83</v>
      </c>
      <c r="AY186" s="209" t="s">
        <v>118</v>
      </c>
      <c r="BK186" s="211">
        <f>SUM(BK187:BK199)</f>
        <v>0</v>
      </c>
    </row>
    <row r="187" s="2" customFormat="1" ht="16.5" customHeight="1">
      <c r="A187" s="38"/>
      <c r="B187" s="39"/>
      <c r="C187" s="214" t="s">
        <v>221</v>
      </c>
      <c r="D187" s="214" t="s">
        <v>120</v>
      </c>
      <c r="E187" s="215" t="s">
        <v>222</v>
      </c>
      <c r="F187" s="216" t="s">
        <v>223</v>
      </c>
      <c r="G187" s="217" t="s">
        <v>145</v>
      </c>
      <c r="H187" s="218">
        <v>3.8399999999999999</v>
      </c>
      <c r="I187" s="219"/>
      <c r="J187" s="220">
        <f>ROUND(I187*H187,2)</f>
        <v>0</v>
      </c>
      <c r="K187" s="216" t="s">
        <v>124</v>
      </c>
      <c r="L187" s="44"/>
      <c r="M187" s="221" t="s">
        <v>1</v>
      </c>
      <c r="N187" s="222" t="s">
        <v>41</v>
      </c>
      <c r="O187" s="91"/>
      <c r="P187" s="223">
        <f>O187*H187</f>
        <v>0</v>
      </c>
      <c r="Q187" s="223">
        <v>2.5018699999999998</v>
      </c>
      <c r="R187" s="223">
        <f>Q187*H187</f>
        <v>9.6071807999999983</v>
      </c>
      <c r="S187" s="223">
        <v>0</v>
      </c>
      <c r="T187" s="224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225" t="s">
        <v>125</v>
      </c>
      <c r="AT187" s="225" t="s">
        <v>120</v>
      </c>
      <c r="AU187" s="225" t="s">
        <v>85</v>
      </c>
      <c r="AY187" s="17" t="s">
        <v>118</v>
      </c>
      <c r="BE187" s="226">
        <f>IF(N187="základní",J187,0)</f>
        <v>0</v>
      </c>
      <c r="BF187" s="226">
        <f>IF(N187="snížená",J187,0)</f>
        <v>0</v>
      </c>
      <c r="BG187" s="226">
        <f>IF(N187="zákl. přenesená",J187,0)</f>
        <v>0</v>
      </c>
      <c r="BH187" s="226">
        <f>IF(N187="sníž. přenesená",J187,0)</f>
        <v>0</v>
      </c>
      <c r="BI187" s="226">
        <f>IF(N187="nulová",J187,0)</f>
        <v>0</v>
      </c>
      <c r="BJ187" s="17" t="s">
        <v>83</v>
      </c>
      <c r="BK187" s="226">
        <f>ROUND(I187*H187,2)</f>
        <v>0</v>
      </c>
      <c r="BL187" s="17" t="s">
        <v>125</v>
      </c>
      <c r="BM187" s="225" t="s">
        <v>224</v>
      </c>
    </row>
    <row r="188" s="2" customFormat="1">
      <c r="A188" s="38"/>
      <c r="B188" s="39"/>
      <c r="C188" s="40"/>
      <c r="D188" s="227" t="s">
        <v>127</v>
      </c>
      <c r="E188" s="40"/>
      <c r="F188" s="228" t="s">
        <v>225</v>
      </c>
      <c r="G188" s="40"/>
      <c r="H188" s="40"/>
      <c r="I188" s="229"/>
      <c r="J188" s="40"/>
      <c r="K188" s="40"/>
      <c r="L188" s="44"/>
      <c r="M188" s="230"/>
      <c r="N188" s="231"/>
      <c r="O188" s="91"/>
      <c r="P188" s="91"/>
      <c r="Q188" s="91"/>
      <c r="R188" s="91"/>
      <c r="S188" s="91"/>
      <c r="T188" s="92"/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T188" s="17" t="s">
        <v>127</v>
      </c>
      <c r="AU188" s="17" t="s">
        <v>85</v>
      </c>
    </row>
    <row r="189" s="13" customFormat="1">
      <c r="A189" s="13"/>
      <c r="B189" s="232"/>
      <c r="C189" s="233"/>
      <c r="D189" s="227" t="s">
        <v>129</v>
      </c>
      <c r="E189" s="234" t="s">
        <v>1</v>
      </c>
      <c r="F189" s="235" t="s">
        <v>148</v>
      </c>
      <c r="G189" s="233"/>
      <c r="H189" s="234" t="s">
        <v>1</v>
      </c>
      <c r="I189" s="236"/>
      <c r="J189" s="233"/>
      <c r="K189" s="233"/>
      <c r="L189" s="237"/>
      <c r="M189" s="238"/>
      <c r="N189" s="239"/>
      <c r="O189" s="239"/>
      <c r="P189" s="239"/>
      <c r="Q189" s="239"/>
      <c r="R189" s="239"/>
      <c r="S189" s="239"/>
      <c r="T189" s="240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41" t="s">
        <v>129</v>
      </c>
      <c r="AU189" s="241" t="s">
        <v>85</v>
      </c>
      <c r="AV189" s="13" t="s">
        <v>83</v>
      </c>
      <c r="AW189" s="13" t="s">
        <v>32</v>
      </c>
      <c r="AX189" s="13" t="s">
        <v>76</v>
      </c>
      <c r="AY189" s="241" t="s">
        <v>118</v>
      </c>
    </row>
    <row r="190" s="14" customFormat="1">
      <c r="A190" s="14"/>
      <c r="B190" s="242"/>
      <c r="C190" s="243"/>
      <c r="D190" s="227" t="s">
        <v>129</v>
      </c>
      <c r="E190" s="244" t="s">
        <v>1</v>
      </c>
      <c r="F190" s="245" t="s">
        <v>149</v>
      </c>
      <c r="G190" s="243"/>
      <c r="H190" s="246">
        <v>3.8399999999999999</v>
      </c>
      <c r="I190" s="247"/>
      <c r="J190" s="243"/>
      <c r="K190" s="243"/>
      <c r="L190" s="248"/>
      <c r="M190" s="249"/>
      <c r="N190" s="250"/>
      <c r="O190" s="250"/>
      <c r="P190" s="250"/>
      <c r="Q190" s="250"/>
      <c r="R190" s="250"/>
      <c r="S190" s="250"/>
      <c r="T190" s="251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52" t="s">
        <v>129</v>
      </c>
      <c r="AU190" s="252" t="s">
        <v>85</v>
      </c>
      <c r="AV190" s="14" t="s">
        <v>85</v>
      </c>
      <c r="AW190" s="14" t="s">
        <v>32</v>
      </c>
      <c r="AX190" s="14" t="s">
        <v>83</v>
      </c>
      <c r="AY190" s="252" t="s">
        <v>118</v>
      </c>
    </row>
    <row r="191" s="2" customFormat="1" ht="21.75" customHeight="1">
      <c r="A191" s="38"/>
      <c r="B191" s="39"/>
      <c r="C191" s="264" t="s">
        <v>226</v>
      </c>
      <c r="D191" s="264" t="s">
        <v>168</v>
      </c>
      <c r="E191" s="265" t="s">
        <v>227</v>
      </c>
      <c r="F191" s="266" t="s">
        <v>228</v>
      </c>
      <c r="G191" s="267" t="s">
        <v>229</v>
      </c>
      <c r="H191" s="268">
        <v>1.077</v>
      </c>
      <c r="I191" s="269"/>
      <c r="J191" s="270">
        <f>ROUND(I191*H191,2)</f>
        <v>0</v>
      </c>
      <c r="K191" s="266" t="s">
        <v>124</v>
      </c>
      <c r="L191" s="271"/>
      <c r="M191" s="272" t="s">
        <v>1</v>
      </c>
      <c r="N191" s="273" t="s">
        <v>41</v>
      </c>
      <c r="O191" s="91"/>
      <c r="P191" s="223">
        <f>O191*H191</f>
        <v>0</v>
      </c>
      <c r="Q191" s="223">
        <v>1</v>
      </c>
      <c r="R191" s="223">
        <f>Q191*H191</f>
        <v>1.077</v>
      </c>
      <c r="S191" s="223">
        <v>0</v>
      </c>
      <c r="T191" s="224">
        <f>S191*H191</f>
        <v>0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225" t="s">
        <v>172</v>
      </c>
      <c r="AT191" s="225" t="s">
        <v>168</v>
      </c>
      <c r="AU191" s="225" t="s">
        <v>85</v>
      </c>
      <c r="AY191" s="17" t="s">
        <v>118</v>
      </c>
      <c r="BE191" s="226">
        <f>IF(N191="základní",J191,0)</f>
        <v>0</v>
      </c>
      <c r="BF191" s="226">
        <f>IF(N191="snížená",J191,0)</f>
        <v>0</v>
      </c>
      <c r="BG191" s="226">
        <f>IF(N191="zákl. přenesená",J191,0)</f>
        <v>0</v>
      </c>
      <c r="BH191" s="226">
        <f>IF(N191="sníž. přenesená",J191,0)</f>
        <v>0</v>
      </c>
      <c r="BI191" s="226">
        <f>IF(N191="nulová",J191,0)</f>
        <v>0</v>
      </c>
      <c r="BJ191" s="17" t="s">
        <v>83</v>
      </c>
      <c r="BK191" s="226">
        <f>ROUND(I191*H191,2)</f>
        <v>0</v>
      </c>
      <c r="BL191" s="17" t="s">
        <v>125</v>
      </c>
      <c r="BM191" s="225" t="s">
        <v>230</v>
      </c>
    </row>
    <row r="192" s="2" customFormat="1">
      <c r="A192" s="38"/>
      <c r="B192" s="39"/>
      <c r="C192" s="40"/>
      <c r="D192" s="227" t="s">
        <v>127</v>
      </c>
      <c r="E192" s="40"/>
      <c r="F192" s="228" t="s">
        <v>228</v>
      </c>
      <c r="G192" s="40"/>
      <c r="H192" s="40"/>
      <c r="I192" s="229"/>
      <c r="J192" s="40"/>
      <c r="K192" s="40"/>
      <c r="L192" s="44"/>
      <c r="M192" s="230"/>
      <c r="N192" s="231"/>
      <c r="O192" s="91"/>
      <c r="P192" s="91"/>
      <c r="Q192" s="91"/>
      <c r="R192" s="91"/>
      <c r="S192" s="91"/>
      <c r="T192" s="92"/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T192" s="17" t="s">
        <v>127</v>
      </c>
      <c r="AU192" s="17" t="s">
        <v>85</v>
      </c>
    </row>
    <row r="193" s="13" customFormat="1">
      <c r="A193" s="13"/>
      <c r="B193" s="232"/>
      <c r="C193" s="233"/>
      <c r="D193" s="227" t="s">
        <v>129</v>
      </c>
      <c r="E193" s="234" t="s">
        <v>1</v>
      </c>
      <c r="F193" s="235" t="s">
        <v>231</v>
      </c>
      <c r="G193" s="233"/>
      <c r="H193" s="234" t="s">
        <v>1</v>
      </c>
      <c r="I193" s="236"/>
      <c r="J193" s="233"/>
      <c r="K193" s="233"/>
      <c r="L193" s="237"/>
      <c r="M193" s="238"/>
      <c r="N193" s="239"/>
      <c r="O193" s="239"/>
      <c r="P193" s="239"/>
      <c r="Q193" s="239"/>
      <c r="R193" s="239"/>
      <c r="S193" s="239"/>
      <c r="T193" s="240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41" t="s">
        <v>129</v>
      </c>
      <c r="AU193" s="241" t="s">
        <v>85</v>
      </c>
      <c r="AV193" s="13" t="s">
        <v>83</v>
      </c>
      <c r="AW193" s="13" t="s">
        <v>32</v>
      </c>
      <c r="AX193" s="13" t="s">
        <v>76</v>
      </c>
      <c r="AY193" s="241" t="s">
        <v>118</v>
      </c>
    </row>
    <row r="194" s="14" customFormat="1">
      <c r="A194" s="14"/>
      <c r="B194" s="242"/>
      <c r="C194" s="243"/>
      <c r="D194" s="227" t="s">
        <v>129</v>
      </c>
      <c r="E194" s="244" t="s">
        <v>1</v>
      </c>
      <c r="F194" s="245" t="s">
        <v>232</v>
      </c>
      <c r="G194" s="243"/>
      <c r="H194" s="246">
        <v>0.20499999999999999</v>
      </c>
      <c r="I194" s="247"/>
      <c r="J194" s="243"/>
      <c r="K194" s="243"/>
      <c r="L194" s="248"/>
      <c r="M194" s="249"/>
      <c r="N194" s="250"/>
      <c r="O194" s="250"/>
      <c r="P194" s="250"/>
      <c r="Q194" s="250"/>
      <c r="R194" s="250"/>
      <c r="S194" s="250"/>
      <c r="T194" s="251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52" t="s">
        <v>129</v>
      </c>
      <c r="AU194" s="252" t="s">
        <v>85</v>
      </c>
      <c r="AV194" s="14" t="s">
        <v>85</v>
      </c>
      <c r="AW194" s="14" t="s">
        <v>32</v>
      </c>
      <c r="AX194" s="14" t="s">
        <v>76</v>
      </c>
      <c r="AY194" s="252" t="s">
        <v>118</v>
      </c>
    </row>
    <row r="195" s="14" customFormat="1">
      <c r="A195" s="14"/>
      <c r="B195" s="242"/>
      <c r="C195" s="243"/>
      <c r="D195" s="227" t="s">
        <v>129</v>
      </c>
      <c r="E195" s="244" t="s">
        <v>1</v>
      </c>
      <c r="F195" s="245" t="s">
        <v>233</v>
      </c>
      <c r="G195" s="243"/>
      <c r="H195" s="246">
        <v>0.872</v>
      </c>
      <c r="I195" s="247"/>
      <c r="J195" s="243"/>
      <c r="K195" s="243"/>
      <c r="L195" s="248"/>
      <c r="M195" s="249"/>
      <c r="N195" s="250"/>
      <c r="O195" s="250"/>
      <c r="P195" s="250"/>
      <c r="Q195" s="250"/>
      <c r="R195" s="250"/>
      <c r="S195" s="250"/>
      <c r="T195" s="251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52" t="s">
        <v>129</v>
      </c>
      <c r="AU195" s="252" t="s">
        <v>85</v>
      </c>
      <c r="AV195" s="14" t="s">
        <v>85</v>
      </c>
      <c r="AW195" s="14" t="s">
        <v>32</v>
      </c>
      <c r="AX195" s="14" t="s">
        <v>76</v>
      </c>
      <c r="AY195" s="252" t="s">
        <v>118</v>
      </c>
    </row>
    <row r="196" s="15" customFormat="1">
      <c r="A196" s="15"/>
      <c r="B196" s="253"/>
      <c r="C196" s="254"/>
      <c r="D196" s="227" t="s">
        <v>129</v>
      </c>
      <c r="E196" s="255" t="s">
        <v>1</v>
      </c>
      <c r="F196" s="256" t="s">
        <v>134</v>
      </c>
      <c r="G196" s="254"/>
      <c r="H196" s="257">
        <v>1.077</v>
      </c>
      <c r="I196" s="258"/>
      <c r="J196" s="254"/>
      <c r="K196" s="254"/>
      <c r="L196" s="259"/>
      <c r="M196" s="260"/>
      <c r="N196" s="261"/>
      <c r="O196" s="261"/>
      <c r="P196" s="261"/>
      <c r="Q196" s="261"/>
      <c r="R196" s="261"/>
      <c r="S196" s="261"/>
      <c r="T196" s="262"/>
      <c r="U196" s="15"/>
      <c r="V196" s="15"/>
      <c r="W196" s="15"/>
      <c r="X196" s="15"/>
      <c r="Y196" s="15"/>
      <c r="Z196" s="15"/>
      <c r="AA196" s="15"/>
      <c r="AB196" s="15"/>
      <c r="AC196" s="15"/>
      <c r="AD196" s="15"/>
      <c r="AE196" s="15"/>
      <c r="AT196" s="263" t="s">
        <v>129</v>
      </c>
      <c r="AU196" s="263" t="s">
        <v>85</v>
      </c>
      <c r="AV196" s="15" t="s">
        <v>125</v>
      </c>
      <c r="AW196" s="15" t="s">
        <v>32</v>
      </c>
      <c r="AX196" s="15" t="s">
        <v>83</v>
      </c>
      <c r="AY196" s="263" t="s">
        <v>118</v>
      </c>
    </row>
    <row r="197" s="2" customFormat="1" ht="24.15" customHeight="1">
      <c r="A197" s="38"/>
      <c r="B197" s="39"/>
      <c r="C197" s="264" t="s">
        <v>234</v>
      </c>
      <c r="D197" s="264" t="s">
        <v>168</v>
      </c>
      <c r="E197" s="265" t="s">
        <v>235</v>
      </c>
      <c r="F197" s="266" t="s">
        <v>236</v>
      </c>
      <c r="G197" s="267" t="s">
        <v>229</v>
      </c>
      <c r="H197" s="268">
        <v>0.084000000000000005</v>
      </c>
      <c r="I197" s="269"/>
      <c r="J197" s="270">
        <f>ROUND(I197*H197,2)</f>
        <v>0</v>
      </c>
      <c r="K197" s="266" t="s">
        <v>124</v>
      </c>
      <c r="L197" s="271"/>
      <c r="M197" s="272" t="s">
        <v>1</v>
      </c>
      <c r="N197" s="273" t="s">
        <v>41</v>
      </c>
      <c r="O197" s="91"/>
      <c r="P197" s="223">
        <f>O197*H197</f>
        <v>0</v>
      </c>
      <c r="Q197" s="223">
        <v>1</v>
      </c>
      <c r="R197" s="223">
        <f>Q197*H197</f>
        <v>0.084000000000000005</v>
      </c>
      <c r="S197" s="223">
        <v>0</v>
      </c>
      <c r="T197" s="224">
        <f>S197*H197</f>
        <v>0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225" t="s">
        <v>172</v>
      </c>
      <c r="AT197" s="225" t="s">
        <v>168</v>
      </c>
      <c r="AU197" s="225" t="s">
        <v>85</v>
      </c>
      <c r="AY197" s="17" t="s">
        <v>118</v>
      </c>
      <c r="BE197" s="226">
        <f>IF(N197="základní",J197,0)</f>
        <v>0</v>
      </c>
      <c r="BF197" s="226">
        <f>IF(N197="snížená",J197,0)</f>
        <v>0</v>
      </c>
      <c r="BG197" s="226">
        <f>IF(N197="zákl. přenesená",J197,0)</f>
        <v>0</v>
      </c>
      <c r="BH197" s="226">
        <f>IF(N197="sníž. přenesená",J197,0)</f>
        <v>0</v>
      </c>
      <c r="BI197" s="226">
        <f>IF(N197="nulová",J197,0)</f>
        <v>0</v>
      </c>
      <c r="BJ197" s="17" t="s">
        <v>83</v>
      </c>
      <c r="BK197" s="226">
        <f>ROUND(I197*H197,2)</f>
        <v>0</v>
      </c>
      <c r="BL197" s="17" t="s">
        <v>125</v>
      </c>
      <c r="BM197" s="225" t="s">
        <v>237</v>
      </c>
    </row>
    <row r="198" s="2" customFormat="1">
      <c r="A198" s="38"/>
      <c r="B198" s="39"/>
      <c r="C198" s="40"/>
      <c r="D198" s="227" t="s">
        <v>127</v>
      </c>
      <c r="E198" s="40"/>
      <c r="F198" s="228" t="s">
        <v>236</v>
      </c>
      <c r="G198" s="40"/>
      <c r="H198" s="40"/>
      <c r="I198" s="229"/>
      <c r="J198" s="40"/>
      <c r="K198" s="40"/>
      <c r="L198" s="44"/>
      <c r="M198" s="230"/>
      <c r="N198" s="231"/>
      <c r="O198" s="91"/>
      <c r="P198" s="91"/>
      <c r="Q198" s="91"/>
      <c r="R198" s="91"/>
      <c r="S198" s="91"/>
      <c r="T198" s="92"/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T198" s="17" t="s">
        <v>127</v>
      </c>
      <c r="AU198" s="17" t="s">
        <v>85</v>
      </c>
    </row>
    <row r="199" s="14" customFormat="1">
      <c r="A199" s="14"/>
      <c r="B199" s="242"/>
      <c r="C199" s="243"/>
      <c r="D199" s="227" t="s">
        <v>129</v>
      </c>
      <c r="E199" s="244" t="s">
        <v>1</v>
      </c>
      <c r="F199" s="245" t="s">
        <v>238</v>
      </c>
      <c r="G199" s="243"/>
      <c r="H199" s="246">
        <v>0.084000000000000005</v>
      </c>
      <c r="I199" s="247"/>
      <c r="J199" s="243"/>
      <c r="K199" s="243"/>
      <c r="L199" s="248"/>
      <c r="M199" s="249"/>
      <c r="N199" s="250"/>
      <c r="O199" s="250"/>
      <c r="P199" s="250"/>
      <c r="Q199" s="250"/>
      <c r="R199" s="250"/>
      <c r="S199" s="250"/>
      <c r="T199" s="251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52" t="s">
        <v>129</v>
      </c>
      <c r="AU199" s="252" t="s">
        <v>85</v>
      </c>
      <c r="AV199" s="14" t="s">
        <v>85</v>
      </c>
      <c r="AW199" s="14" t="s">
        <v>32</v>
      </c>
      <c r="AX199" s="14" t="s">
        <v>83</v>
      </c>
      <c r="AY199" s="252" t="s">
        <v>118</v>
      </c>
    </row>
    <row r="200" s="12" customFormat="1" ht="22.8" customHeight="1">
      <c r="A200" s="12"/>
      <c r="B200" s="198"/>
      <c r="C200" s="199"/>
      <c r="D200" s="200" t="s">
        <v>75</v>
      </c>
      <c r="E200" s="212" t="s">
        <v>162</v>
      </c>
      <c r="F200" s="212" t="s">
        <v>239</v>
      </c>
      <c r="G200" s="199"/>
      <c r="H200" s="199"/>
      <c r="I200" s="202"/>
      <c r="J200" s="213">
        <f>BK200</f>
        <v>0</v>
      </c>
      <c r="K200" s="199"/>
      <c r="L200" s="204"/>
      <c r="M200" s="205"/>
      <c r="N200" s="206"/>
      <c r="O200" s="206"/>
      <c r="P200" s="207">
        <f>SUM(P201:P202)</f>
        <v>0</v>
      </c>
      <c r="Q200" s="206"/>
      <c r="R200" s="207">
        <f>SUM(R201:R202)</f>
        <v>0.15078</v>
      </c>
      <c r="S200" s="206"/>
      <c r="T200" s="208">
        <f>SUM(T201:T202)</f>
        <v>0</v>
      </c>
      <c r="U200" s="12"/>
      <c r="V200" s="12"/>
      <c r="W200" s="12"/>
      <c r="X200" s="12"/>
      <c r="Y200" s="12"/>
      <c r="Z200" s="12"/>
      <c r="AA200" s="12"/>
      <c r="AB200" s="12"/>
      <c r="AC200" s="12"/>
      <c r="AD200" s="12"/>
      <c r="AE200" s="12"/>
      <c r="AR200" s="209" t="s">
        <v>83</v>
      </c>
      <c r="AT200" s="210" t="s">
        <v>75</v>
      </c>
      <c r="AU200" s="210" t="s">
        <v>83</v>
      </c>
      <c r="AY200" s="209" t="s">
        <v>118</v>
      </c>
      <c r="BK200" s="211">
        <f>SUM(BK201:BK202)</f>
        <v>0</v>
      </c>
    </row>
    <row r="201" s="2" customFormat="1" ht="24.15" customHeight="1">
      <c r="A201" s="38"/>
      <c r="B201" s="39"/>
      <c r="C201" s="214" t="s">
        <v>240</v>
      </c>
      <c r="D201" s="214" t="s">
        <v>120</v>
      </c>
      <c r="E201" s="215" t="s">
        <v>241</v>
      </c>
      <c r="F201" s="216" t="s">
        <v>242</v>
      </c>
      <c r="G201" s="217" t="s">
        <v>171</v>
      </c>
      <c r="H201" s="218">
        <v>1077</v>
      </c>
      <c r="I201" s="219"/>
      <c r="J201" s="220">
        <f>ROUND(I201*H201,2)</f>
        <v>0</v>
      </c>
      <c r="K201" s="216" t="s">
        <v>124</v>
      </c>
      <c r="L201" s="44"/>
      <c r="M201" s="221" t="s">
        <v>1</v>
      </c>
      <c r="N201" s="222" t="s">
        <v>41</v>
      </c>
      <c r="O201" s="91"/>
      <c r="P201" s="223">
        <f>O201*H201</f>
        <v>0</v>
      </c>
      <c r="Q201" s="223">
        <v>0.00013999999999999999</v>
      </c>
      <c r="R201" s="223">
        <f>Q201*H201</f>
        <v>0.15078</v>
      </c>
      <c r="S201" s="223">
        <v>0</v>
      </c>
      <c r="T201" s="224">
        <f>S201*H201</f>
        <v>0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225" t="s">
        <v>125</v>
      </c>
      <c r="AT201" s="225" t="s">
        <v>120</v>
      </c>
      <c r="AU201" s="225" t="s">
        <v>85</v>
      </c>
      <c r="AY201" s="17" t="s">
        <v>118</v>
      </c>
      <c r="BE201" s="226">
        <f>IF(N201="základní",J201,0)</f>
        <v>0</v>
      </c>
      <c r="BF201" s="226">
        <f>IF(N201="snížená",J201,0)</f>
        <v>0</v>
      </c>
      <c r="BG201" s="226">
        <f>IF(N201="zákl. přenesená",J201,0)</f>
        <v>0</v>
      </c>
      <c r="BH201" s="226">
        <f>IF(N201="sníž. přenesená",J201,0)</f>
        <v>0</v>
      </c>
      <c r="BI201" s="226">
        <f>IF(N201="nulová",J201,0)</f>
        <v>0</v>
      </c>
      <c r="BJ201" s="17" t="s">
        <v>83</v>
      </c>
      <c r="BK201" s="226">
        <f>ROUND(I201*H201,2)</f>
        <v>0</v>
      </c>
      <c r="BL201" s="17" t="s">
        <v>125</v>
      </c>
      <c r="BM201" s="225" t="s">
        <v>243</v>
      </c>
    </row>
    <row r="202" s="2" customFormat="1">
      <c r="A202" s="38"/>
      <c r="B202" s="39"/>
      <c r="C202" s="40"/>
      <c r="D202" s="227" t="s">
        <v>127</v>
      </c>
      <c r="E202" s="40"/>
      <c r="F202" s="228" t="s">
        <v>244</v>
      </c>
      <c r="G202" s="40"/>
      <c r="H202" s="40"/>
      <c r="I202" s="229"/>
      <c r="J202" s="40"/>
      <c r="K202" s="40"/>
      <c r="L202" s="44"/>
      <c r="M202" s="230"/>
      <c r="N202" s="231"/>
      <c r="O202" s="91"/>
      <c r="P202" s="91"/>
      <c r="Q202" s="91"/>
      <c r="R202" s="91"/>
      <c r="S202" s="91"/>
      <c r="T202" s="92"/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T202" s="17" t="s">
        <v>127</v>
      </c>
      <c r="AU202" s="17" t="s">
        <v>85</v>
      </c>
    </row>
    <row r="203" s="12" customFormat="1" ht="22.8" customHeight="1">
      <c r="A203" s="12"/>
      <c r="B203" s="198"/>
      <c r="C203" s="199"/>
      <c r="D203" s="200" t="s">
        <v>75</v>
      </c>
      <c r="E203" s="212" t="s">
        <v>182</v>
      </c>
      <c r="F203" s="212" t="s">
        <v>245</v>
      </c>
      <c r="G203" s="199"/>
      <c r="H203" s="199"/>
      <c r="I203" s="202"/>
      <c r="J203" s="213">
        <f>BK203</f>
        <v>0</v>
      </c>
      <c r="K203" s="199"/>
      <c r="L203" s="204"/>
      <c r="M203" s="205"/>
      <c r="N203" s="206"/>
      <c r="O203" s="206"/>
      <c r="P203" s="207">
        <f>SUM(P204:P211)</f>
        <v>0</v>
      </c>
      <c r="Q203" s="206"/>
      <c r="R203" s="207">
        <f>SUM(R204:R211)</f>
        <v>9.4716000000000005</v>
      </c>
      <c r="S203" s="206"/>
      <c r="T203" s="208">
        <f>SUM(T204:T211)</f>
        <v>0</v>
      </c>
      <c r="U203" s="12"/>
      <c r="V203" s="12"/>
      <c r="W203" s="12"/>
      <c r="X203" s="12"/>
      <c r="Y203" s="12"/>
      <c r="Z203" s="12"/>
      <c r="AA203" s="12"/>
      <c r="AB203" s="12"/>
      <c r="AC203" s="12"/>
      <c r="AD203" s="12"/>
      <c r="AE203" s="12"/>
      <c r="AR203" s="209" t="s">
        <v>83</v>
      </c>
      <c r="AT203" s="210" t="s">
        <v>75</v>
      </c>
      <c r="AU203" s="210" t="s">
        <v>83</v>
      </c>
      <c r="AY203" s="209" t="s">
        <v>118</v>
      </c>
      <c r="BK203" s="211">
        <f>SUM(BK204:BK211)</f>
        <v>0</v>
      </c>
    </row>
    <row r="204" s="2" customFormat="1" ht="33" customHeight="1">
      <c r="A204" s="38"/>
      <c r="B204" s="39"/>
      <c r="C204" s="214" t="s">
        <v>7</v>
      </c>
      <c r="D204" s="214" t="s">
        <v>120</v>
      </c>
      <c r="E204" s="215" t="s">
        <v>246</v>
      </c>
      <c r="F204" s="216" t="s">
        <v>247</v>
      </c>
      <c r="G204" s="217" t="s">
        <v>123</v>
      </c>
      <c r="H204" s="218">
        <v>54</v>
      </c>
      <c r="I204" s="219"/>
      <c r="J204" s="220">
        <f>ROUND(I204*H204,2)</f>
        <v>0</v>
      </c>
      <c r="K204" s="216" t="s">
        <v>124</v>
      </c>
      <c r="L204" s="44"/>
      <c r="M204" s="221" t="s">
        <v>1</v>
      </c>
      <c r="N204" s="222" t="s">
        <v>41</v>
      </c>
      <c r="O204" s="91"/>
      <c r="P204" s="223">
        <f>O204*H204</f>
        <v>0</v>
      </c>
      <c r="Q204" s="223">
        <v>0.1295</v>
      </c>
      <c r="R204" s="223">
        <f>Q204*H204</f>
        <v>6.9930000000000003</v>
      </c>
      <c r="S204" s="223">
        <v>0</v>
      </c>
      <c r="T204" s="224">
        <f>S204*H204</f>
        <v>0</v>
      </c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R204" s="225" t="s">
        <v>125</v>
      </c>
      <c r="AT204" s="225" t="s">
        <v>120</v>
      </c>
      <c r="AU204" s="225" t="s">
        <v>85</v>
      </c>
      <c r="AY204" s="17" t="s">
        <v>118</v>
      </c>
      <c r="BE204" s="226">
        <f>IF(N204="základní",J204,0)</f>
        <v>0</v>
      </c>
      <c r="BF204" s="226">
        <f>IF(N204="snížená",J204,0)</f>
        <v>0</v>
      </c>
      <c r="BG204" s="226">
        <f>IF(N204="zákl. přenesená",J204,0)</f>
        <v>0</v>
      </c>
      <c r="BH204" s="226">
        <f>IF(N204="sníž. přenesená",J204,0)</f>
        <v>0</v>
      </c>
      <c r="BI204" s="226">
        <f>IF(N204="nulová",J204,0)</f>
        <v>0</v>
      </c>
      <c r="BJ204" s="17" t="s">
        <v>83</v>
      </c>
      <c r="BK204" s="226">
        <f>ROUND(I204*H204,2)</f>
        <v>0</v>
      </c>
      <c r="BL204" s="17" t="s">
        <v>125</v>
      </c>
      <c r="BM204" s="225" t="s">
        <v>248</v>
      </c>
    </row>
    <row r="205" s="2" customFormat="1">
      <c r="A205" s="38"/>
      <c r="B205" s="39"/>
      <c r="C205" s="40"/>
      <c r="D205" s="227" t="s">
        <v>127</v>
      </c>
      <c r="E205" s="40"/>
      <c r="F205" s="228" t="s">
        <v>249</v>
      </c>
      <c r="G205" s="40"/>
      <c r="H205" s="40"/>
      <c r="I205" s="229"/>
      <c r="J205" s="40"/>
      <c r="K205" s="40"/>
      <c r="L205" s="44"/>
      <c r="M205" s="230"/>
      <c r="N205" s="231"/>
      <c r="O205" s="91"/>
      <c r="P205" s="91"/>
      <c r="Q205" s="91"/>
      <c r="R205" s="91"/>
      <c r="S205" s="91"/>
      <c r="T205" s="92"/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T205" s="17" t="s">
        <v>127</v>
      </c>
      <c r="AU205" s="17" t="s">
        <v>85</v>
      </c>
    </row>
    <row r="206" s="13" customFormat="1">
      <c r="A206" s="13"/>
      <c r="B206" s="232"/>
      <c r="C206" s="233"/>
      <c r="D206" s="227" t="s">
        <v>129</v>
      </c>
      <c r="E206" s="234" t="s">
        <v>1</v>
      </c>
      <c r="F206" s="235" t="s">
        <v>250</v>
      </c>
      <c r="G206" s="233"/>
      <c r="H206" s="234" t="s">
        <v>1</v>
      </c>
      <c r="I206" s="236"/>
      <c r="J206" s="233"/>
      <c r="K206" s="233"/>
      <c r="L206" s="237"/>
      <c r="M206" s="238"/>
      <c r="N206" s="239"/>
      <c r="O206" s="239"/>
      <c r="P206" s="239"/>
      <c r="Q206" s="239"/>
      <c r="R206" s="239"/>
      <c r="S206" s="239"/>
      <c r="T206" s="240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41" t="s">
        <v>129</v>
      </c>
      <c r="AU206" s="241" t="s">
        <v>85</v>
      </c>
      <c r="AV206" s="13" t="s">
        <v>83</v>
      </c>
      <c r="AW206" s="13" t="s">
        <v>32</v>
      </c>
      <c r="AX206" s="13" t="s">
        <v>76</v>
      </c>
      <c r="AY206" s="241" t="s">
        <v>118</v>
      </c>
    </row>
    <row r="207" s="13" customFormat="1">
      <c r="A207" s="13"/>
      <c r="B207" s="232"/>
      <c r="C207" s="233"/>
      <c r="D207" s="227" t="s">
        <v>129</v>
      </c>
      <c r="E207" s="234" t="s">
        <v>1</v>
      </c>
      <c r="F207" s="235" t="s">
        <v>251</v>
      </c>
      <c r="G207" s="233"/>
      <c r="H207" s="234" t="s">
        <v>1</v>
      </c>
      <c r="I207" s="236"/>
      <c r="J207" s="233"/>
      <c r="K207" s="233"/>
      <c r="L207" s="237"/>
      <c r="M207" s="238"/>
      <c r="N207" s="239"/>
      <c r="O207" s="239"/>
      <c r="P207" s="239"/>
      <c r="Q207" s="239"/>
      <c r="R207" s="239"/>
      <c r="S207" s="239"/>
      <c r="T207" s="240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41" t="s">
        <v>129</v>
      </c>
      <c r="AU207" s="241" t="s">
        <v>85</v>
      </c>
      <c r="AV207" s="13" t="s">
        <v>83</v>
      </c>
      <c r="AW207" s="13" t="s">
        <v>32</v>
      </c>
      <c r="AX207" s="13" t="s">
        <v>76</v>
      </c>
      <c r="AY207" s="241" t="s">
        <v>118</v>
      </c>
    </row>
    <row r="208" s="14" customFormat="1">
      <c r="A208" s="14"/>
      <c r="B208" s="242"/>
      <c r="C208" s="243"/>
      <c r="D208" s="227" t="s">
        <v>129</v>
      </c>
      <c r="E208" s="244" t="s">
        <v>1</v>
      </c>
      <c r="F208" s="245" t="s">
        <v>252</v>
      </c>
      <c r="G208" s="243"/>
      <c r="H208" s="246">
        <v>54</v>
      </c>
      <c r="I208" s="247"/>
      <c r="J208" s="243"/>
      <c r="K208" s="243"/>
      <c r="L208" s="248"/>
      <c r="M208" s="249"/>
      <c r="N208" s="250"/>
      <c r="O208" s="250"/>
      <c r="P208" s="250"/>
      <c r="Q208" s="250"/>
      <c r="R208" s="250"/>
      <c r="S208" s="250"/>
      <c r="T208" s="251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52" t="s">
        <v>129</v>
      </c>
      <c r="AU208" s="252" t="s">
        <v>85</v>
      </c>
      <c r="AV208" s="14" t="s">
        <v>85</v>
      </c>
      <c r="AW208" s="14" t="s">
        <v>32</v>
      </c>
      <c r="AX208" s="14" t="s">
        <v>83</v>
      </c>
      <c r="AY208" s="252" t="s">
        <v>118</v>
      </c>
    </row>
    <row r="209" s="2" customFormat="1" ht="16.5" customHeight="1">
      <c r="A209" s="38"/>
      <c r="B209" s="39"/>
      <c r="C209" s="264" t="s">
        <v>253</v>
      </c>
      <c r="D209" s="264" t="s">
        <v>168</v>
      </c>
      <c r="E209" s="265" t="s">
        <v>254</v>
      </c>
      <c r="F209" s="266" t="s">
        <v>255</v>
      </c>
      <c r="G209" s="267" t="s">
        <v>123</v>
      </c>
      <c r="H209" s="268">
        <v>55.079999999999998</v>
      </c>
      <c r="I209" s="269"/>
      <c r="J209" s="270">
        <f>ROUND(I209*H209,2)</f>
        <v>0</v>
      </c>
      <c r="K209" s="266" t="s">
        <v>124</v>
      </c>
      <c r="L209" s="271"/>
      <c r="M209" s="272" t="s">
        <v>1</v>
      </c>
      <c r="N209" s="273" t="s">
        <v>41</v>
      </c>
      <c r="O209" s="91"/>
      <c r="P209" s="223">
        <f>O209*H209</f>
        <v>0</v>
      </c>
      <c r="Q209" s="223">
        <v>0.044999999999999998</v>
      </c>
      <c r="R209" s="223">
        <f>Q209*H209</f>
        <v>2.4785999999999997</v>
      </c>
      <c r="S209" s="223">
        <v>0</v>
      </c>
      <c r="T209" s="224">
        <f>S209*H209</f>
        <v>0</v>
      </c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R209" s="225" t="s">
        <v>172</v>
      </c>
      <c r="AT209" s="225" t="s">
        <v>168</v>
      </c>
      <c r="AU209" s="225" t="s">
        <v>85</v>
      </c>
      <c r="AY209" s="17" t="s">
        <v>118</v>
      </c>
      <c r="BE209" s="226">
        <f>IF(N209="základní",J209,0)</f>
        <v>0</v>
      </c>
      <c r="BF209" s="226">
        <f>IF(N209="snížená",J209,0)</f>
        <v>0</v>
      </c>
      <c r="BG209" s="226">
        <f>IF(N209="zákl. přenesená",J209,0)</f>
        <v>0</v>
      </c>
      <c r="BH209" s="226">
        <f>IF(N209="sníž. přenesená",J209,0)</f>
        <v>0</v>
      </c>
      <c r="BI209" s="226">
        <f>IF(N209="nulová",J209,0)</f>
        <v>0</v>
      </c>
      <c r="BJ209" s="17" t="s">
        <v>83</v>
      </c>
      <c r="BK209" s="226">
        <f>ROUND(I209*H209,2)</f>
        <v>0</v>
      </c>
      <c r="BL209" s="17" t="s">
        <v>125</v>
      </c>
      <c r="BM209" s="225" t="s">
        <v>256</v>
      </c>
    </row>
    <row r="210" s="2" customFormat="1">
      <c r="A210" s="38"/>
      <c r="B210" s="39"/>
      <c r="C210" s="40"/>
      <c r="D210" s="227" t="s">
        <v>127</v>
      </c>
      <c r="E210" s="40"/>
      <c r="F210" s="228" t="s">
        <v>255</v>
      </c>
      <c r="G210" s="40"/>
      <c r="H210" s="40"/>
      <c r="I210" s="229"/>
      <c r="J210" s="40"/>
      <c r="K210" s="40"/>
      <c r="L210" s="44"/>
      <c r="M210" s="230"/>
      <c r="N210" s="231"/>
      <c r="O210" s="91"/>
      <c r="P210" s="91"/>
      <c r="Q210" s="91"/>
      <c r="R210" s="91"/>
      <c r="S210" s="91"/>
      <c r="T210" s="92"/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T210" s="17" t="s">
        <v>127</v>
      </c>
      <c r="AU210" s="17" t="s">
        <v>85</v>
      </c>
    </row>
    <row r="211" s="14" customFormat="1">
      <c r="A211" s="14"/>
      <c r="B211" s="242"/>
      <c r="C211" s="243"/>
      <c r="D211" s="227" t="s">
        <v>129</v>
      </c>
      <c r="E211" s="243"/>
      <c r="F211" s="245" t="s">
        <v>257</v>
      </c>
      <c r="G211" s="243"/>
      <c r="H211" s="246">
        <v>55.079999999999998</v>
      </c>
      <c r="I211" s="247"/>
      <c r="J211" s="243"/>
      <c r="K211" s="243"/>
      <c r="L211" s="248"/>
      <c r="M211" s="249"/>
      <c r="N211" s="250"/>
      <c r="O211" s="250"/>
      <c r="P211" s="250"/>
      <c r="Q211" s="250"/>
      <c r="R211" s="250"/>
      <c r="S211" s="250"/>
      <c r="T211" s="251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52" t="s">
        <v>129</v>
      </c>
      <c r="AU211" s="252" t="s">
        <v>85</v>
      </c>
      <c r="AV211" s="14" t="s">
        <v>85</v>
      </c>
      <c r="AW211" s="14" t="s">
        <v>4</v>
      </c>
      <c r="AX211" s="14" t="s">
        <v>83</v>
      </c>
      <c r="AY211" s="252" t="s">
        <v>118</v>
      </c>
    </row>
    <row r="212" s="12" customFormat="1" ht="22.8" customHeight="1">
      <c r="A212" s="12"/>
      <c r="B212" s="198"/>
      <c r="C212" s="199"/>
      <c r="D212" s="200" t="s">
        <v>75</v>
      </c>
      <c r="E212" s="212" t="s">
        <v>258</v>
      </c>
      <c r="F212" s="212" t="s">
        <v>259</v>
      </c>
      <c r="G212" s="199"/>
      <c r="H212" s="199"/>
      <c r="I212" s="202"/>
      <c r="J212" s="213">
        <f>BK212</f>
        <v>0</v>
      </c>
      <c r="K212" s="199"/>
      <c r="L212" s="204"/>
      <c r="M212" s="205"/>
      <c r="N212" s="206"/>
      <c r="O212" s="206"/>
      <c r="P212" s="207">
        <f>SUM(P213:P214)</f>
        <v>0</v>
      </c>
      <c r="Q212" s="206"/>
      <c r="R212" s="207">
        <f>SUM(R213:R214)</f>
        <v>0</v>
      </c>
      <c r="S212" s="206"/>
      <c r="T212" s="208">
        <f>SUM(T213:T214)</f>
        <v>0</v>
      </c>
      <c r="U212" s="12"/>
      <c r="V212" s="12"/>
      <c r="W212" s="12"/>
      <c r="X212" s="12"/>
      <c r="Y212" s="12"/>
      <c r="Z212" s="12"/>
      <c r="AA212" s="12"/>
      <c r="AB212" s="12"/>
      <c r="AC212" s="12"/>
      <c r="AD212" s="12"/>
      <c r="AE212" s="12"/>
      <c r="AR212" s="209" t="s">
        <v>83</v>
      </c>
      <c r="AT212" s="210" t="s">
        <v>75</v>
      </c>
      <c r="AU212" s="210" t="s">
        <v>83</v>
      </c>
      <c r="AY212" s="209" t="s">
        <v>118</v>
      </c>
      <c r="BK212" s="211">
        <f>SUM(BK213:BK214)</f>
        <v>0</v>
      </c>
    </row>
    <row r="213" s="2" customFormat="1" ht="24.15" customHeight="1">
      <c r="A213" s="38"/>
      <c r="B213" s="39"/>
      <c r="C213" s="214" t="s">
        <v>260</v>
      </c>
      <c r="D213" s="214" t="s">
        <v>120</v>
      </c>
      <c r="E213" s="215" t="s">
        <v>261</v>
      </c>
      <c r="F213" s="216" t="s">
        <v>262</v>
      </c>
      <c r="G213" s="217" t="s">
        <v>229</v>
      </c>
      <c r="H213" s="218">
        <v>22.725000000000001</v>
      </c>
      <c r="I213" s="219"/>
      <c r="J213" s="220">
        <f>ROUND(I213*H213,2)</f>
        <v>0</v>
      </c>
      <c r="K213" s="216" t="s">
        <v>124</v>
      </c>
      <c r="L213" s="44"/>
      <c r="M213" s="221" t="s">
        <v>1</v>
      </c>
      <c r="N213" s="222" t="s">
        <v>41</v>
      </c>
      <c r="O213" s="91"/>
      <c r="P213" s="223">
        <f>O213*H213</f>
        <v>0</v>
      </c>
      <c r="Q213" s="223">
        <v>0</v>
      </c>
      <c r="R213" s="223">
        <f>Q213*H213</f>
        <v>0</v>
      </c>
      <c r="S213" s="223">
        <v>0</v>
      </c>
      <c r="T213" s="224">
        <f>S213*H213</f>
        <v>0</v>
      </c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R213" s="225" t="s">
        <v>125</v>
      </c>
      <c r="AT213" s="225" t="s">
        <v>120</v>
      </c>
      <c r="AU213" s="225" t="s">
        <v>85</v>
      </c>
      <c r="AY213" s="17" t="s">
        <v>118</v>
      </c>
      <c r="BE213" s="226">
        <f>IF(N213="základní",J213,0)</f>
        <v>0</v>
      </c>
      <c r="BF213" s="226">
        <f>IF(N213="snížená",J213,0)</f>
        <v>0</v>
      </c>
      <c r="BG213" s="226">
        <f>IF(N213="zákl. přenesená",J213,0)</f>
        <v>0</v>
      </c>
      <c r="BH213" s="226">
        <f>IF(N213="sníž. přenesená",J213,0)</f>
        <v>0</v>
      </c>
      <c r="BI213" s="226">
        <f>IF(N213="nulová",J213,0)</f>
        <v>0</v>
      </c>
      <c r="BJ213" s="17" t="s">
        <v>83</v>
      </c>
      <c r="BK213" s="226">
        <f>ROUND(I213*H213,2)</f>
        <v>0</v>
      </c>
      <c r="BL213" s="17" t="s">
        <v>125</v>
      </c>
      <c r="BM213" s="225" t="s">
        <v>263</v>
      </c>
    </row>
    <row r="214" s="2" customFormat="1">
      <c r="A214" s="38"/>
      <c r="B214" s="39"/>
      <c r="C214" s="40"/>
      <c r="D214" s="227" t="s">
        <v>127</v>
      </c>
      <c r="E214" s="40"/>
      <c r="F214" s="228" t="s">
        <v>264</v>
      </c>
      <c r="G214" s="40"/>
      <c r="H214" s="40"/>
      <c r="I214" s="229"/>
      <c r="J214" s="40"/>
      <c r="K214" s="40"/>
      <c r="L214" s="44"/>
      <c r="M214" s="230"/>
      <c r="N214" s="231"/>
      <c r="O214" s="91"/>
      <c r="P214" s="91"/>
      <c r="Q214" s="91"/>
      <c r="R214" s="91"/>
      <c r="S214" s="91"/>
      <c r="T214" s="92"/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T214" s="17" t="s">
        <v>127</v>
      </c>
      <c r="AU214" s="17" t="s">
        <v>85</v>
      </c>
    </row>
    <row r="215" s="12" customFormat="1" ht="25.92" customHeight="1">
      <c r="A215" s="12"/>
      <c r="B215" s="198"/>
      <c r="C215" s="199"/>
      <c r="D215" s="200" t="s">
        <v>75</v>
      </c>
      <c r="E215" s="201" t="s">
        <v>265</v>
      </c>
      <c r="F215" s="201" t="s">
        <v>266</v>
      </c>
      <c r="G215" s="199"/>
      <c r="H215" s="199"/>
      <c r="I215" s="202"/>
      <c r="J215" s="203">
        <f>BK215</f>
        <v>0</v>
      </c>
      <c r="K215" s="199"/>
      <c r="L215" s="204"/>
      <c r="M215" s="205"/>
      <c r="N215" s="206"/>
      <c r="O215" s="206"/>
      <c r="P215" s="207">
        <f>P216+P235</f>
        <v>0</v>
      </c>
      <c r="Q215" s="206"/>
      <c r="R215" s="207">
        <f>R216+R235</f>
        <v>5.3903916000000009</v>
      </c>
      <c r="S215" s="206"/>
      <c r="T215" s="208">
        <f>T216+T235</f>
        <v>0</v>
      </c>
      <c r="U215" s="12"/>
      <c r="V215" s="12"/>
      <c r="W215" s="12"/>
      <c r="X215" s="12"/>
      <c r="Y215" s="12"/>
      <c r="Z215" s="12"/>
      <c r="AA215" s="12"/>
      <c r="AB215" s="12"/>
      <c r="AC215" s="12"/>
      <c r="AD215" s="12"/>
      <c r="AE215" s="12"/>
      <c r="AR215" s="209" t="s">
        <v>85</v>
      </c>
      <c r="AT215" s="210" t="s">
        <v>75</v>
      </c>
      <c r="AU215" s="210" t="s">
        <v>76</v>
      </c>
      <c r="AY215" s="209" t="s">
        <v>118</v>
      </c>
      <c r="BK215" s="211">
        <f>BK216+BK235</f>
        <v>0</v>
      </c>
    </row>
    <row r="216" s="12" customFormat="1" ht="22.8" customHeight="1">
      <c r="A216" s="12"/>
      <c r="B216" s="198"/>
      <c r="C216" s="199"/>
      <c r="D216" s="200" t="s">
        <v>75</v>
      </c>
      <c r="E216" s="212" t="s">
        <v>267</v>
      </c>
      <c r="F216" s="212" t="s">
        <v>268</v>
      </c>
      <c r="G216" s="199"/>
      <c r="H216" s="199"/>
      <c r="I216" s="202"/>
      <c r="J216" s="213">
        <f>BK216</f>
        <v>0</v>
      </c>
      <c r="K216" s="199"/>
      <c r="L216" s="204"/>
      <c r="M216" s="205"/>
      <c r="N216" s="206"/>
      <c r="O216" s="206"/>
      <c r="P216" s="207">
        <f>SUM(P217:P234)</f>
        <v>0</v>
      </c>
      <c r="Q216" s="206"/>
      <c r="R216" s="207">
        <f>SUM(R217:R234)</f>
        <v>5.3196948000000006</v>
      </c>
      <c r="S216" s="206"/>
      <c r="T216" s="208">
        <f>SUM(T217:T234)</f>
        <v>0</v>
      </c>
      <c r="U216" s="12"/>
      <c r="V216" s="12"/>
      <c r="W216" s="12"/>
      <c r="X216" s="12"/>
      <c r="Y216" s="12"/>
      <c r="Z216" s="12"/>
      <c r="AA216" s="12"/>
      <c r="AB216" s="12"/>
      <c r="AC216" s="12"/>
      <c r="AD216" s="12"/>
      <c r="AE216" s="12"/>
      <c r="AR216" s="209" t="s">
        <v>85</v>
      </c>
      <c r="AT216" s="210" t="s">
        <v>75</v>
      </c>
      <c r="AU216" s="210" t="s">
        <v>83</v>
      </c>
      <c r="AY216" s="209" t="s">
        <v>118</v>
      </c>
      <c r="BK216" s="211">
        <f>SUM(BK217:BK234)</f>
        <v>0</v>
      </c>
    </row>
    <row r="217" s="2" customFormat="1" ht="24.15" customHeight="1">
      <c r="A217" s="38"/>
      <c r="B217" s="39"/>
      <c r="C217" s="214" t="s">
        <v>269</v>
      </c>
      <c r="D217" s="214" t="s">
        <v>120</v>
      </c>
      <c r="E217" s="215" t="s">
        <v>270</v>
      </c>
      <c r="F217" s="216" t="s">
        <v>271</v>
      </c>
      <c r="G217" s="217" t="s">
        <v>137</v>
      </c>
      <c r="H217" s="218">
        <v>177.91499999999999</v>
      </c>
      <c r="I217" s="219"/>
      <c r="J217" s="220">
        <f>ROUND(I217*H217,2)</f>
        <v>0</v>
      </c>
      <c r="K217" s="216" t="s">
        <v>124</v>
      </c>
      <c r="L217" s="44"/>
      <c r="M217" s="221" t="s">
        <v>1</v>
      </c>
      <c r="N217" s="222" t="s">
        <v>41</v>
      </c>
      <c r="O217" s="91"/>
      <c r="P217" s="223">
        <f>O217*H217</f>
        <v>0</v>
      </c>
      <c r="Q217" s="223">
        <v>0</v>
      </c>
      <c r="R217" s="223">
        <f>Q217*H217</f>
        <v>0</v>
      </c>
      <c r="S217" s="223">
        <v>0</v>
      </c>
      <c r="T217" s="224">
        <f>S217*H217</f>
        <v>0</v>
      </c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R217" s="225" t="s">
        <v>214</v>
      </c>
      <c r="AT217" s="225" t="s">
        <v>120</v>
      </c>
      <c r="AU217" s="225" t="s">
        <v>85</v>
      </c>
      <c r="AY217" s="17" t="s">
        <v>118</v>
      </c>
      <c r="BE217" s="226">
        <f>IF(N217="základní",J217,0)</f>
        <v>0</v>
      </c>
      <c r="BF217" s="226">
        <f>IF(N217="snížená",J217,0)</f>
        <v>0</v>
      </c>
      <c r="BG217" s="226">
        <f>IF(N217="zákl. přenesená",J217,0)</f>
        <v>0</v>
      </c>
      <c r="BH217" s="226">
        <f>IF(N217="sníž. přenesená",J217,0)</f>
        <v>0</v>
      </c>
      <c r="BI217" s="226">
        <f>IF(N217="nulová",J217,0)</f>
        <v>0</v>
      </c>
      <c r="BJ217" s="17" t="s">
        <v>83</v>
      </c>
      <c r="BK217" s="226">
        <f>ROUND(I217*H217,2)</f>
        <v>0</v>
      </c>
      <c r="BL217" s="17" t="s">
        <v>214</v>
      </c>
      <c r="BM217" s="225" t="s">
        <v>272</v>
      </c>
    </row>
    <row r="218" s="2" customFormat="1">
      <c r="A218" s="38"/>
      <c r="B218" s="39"/>
      <c r="C218" s="40"/>
      <c r="D218" s="227" t="s">
        <v>127</v>
      </c>
      <c r="E218" s="40"/>
      <c r="F218" s="228" t="s">
        <v>271</v>
      </c>
      <c r="G218" s="40"/>
      <c r="H218" s="40"/>
      <c r="I218" s="229"/>
      <c r="J218" s="40"/>
      <c r="K218" s="40"/>
      <c r="L218" s="44"/>
      <c r="M218" s="230"/>
      <c r="N218" s="231"/>
      <c r="O218" s="91"/>
      <c r="P218" s="91"/>
      <c r="Q218" s="91"/>
      <c r="R218" s="91"/>
      <c r="S218" s="91"/>
      <c r="T218" s="92"/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T218" s="17" t="s">
        <v>127</v>
      </c>
      <c r="AU218" s="17" t="s">
        <v>85</v>
      </c>
    </row>
    <row r="219" s="13" customFormat="1">
      <c r="A219" s="13"/>
      <c r="B219" s="232"/>
      <c r="C219" s="233"/>
      <c r="D219" s="227" t="s">
        <v>129</v>
      </c>
      <c r="E219" s="234" t="s">
        <v>1</v>
      </c>
      <c r="F219" s="235" t="s">
        <v>273</v>
      </c>
      <c r="G219" s="233"/>
      <c r="H219" s="234" t="s">
        <v>1</v>
      </c>
      <c r="I219" s="236"/>
      <c r="J219" s="233"/>
      <c r="K219" s="233"/>
      <c r="L219" s="237"/>
      <c r="M219" s="238"/>
      <c r="N219" s="239"/>
      <c r="O219" s="239"/>
      <c r="P219" s="239"/>
      <c r="Q219" s="239"/>
      <c r="R219" s="239"/>
      <c r="S219" s="239"/>
      <c r="T219" s="240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41" t="s">
        <v>129</v>
      </c>
      <c r="AU219" s="241" t="s">
        <v>85</v>
      </c>
      <c r="AV219" s="13" t="s">
        <v>83</v>
      </c>
      <c r="AW219" s="13" t="s">
        <v>32</v>
      </c>
      <c r="AX219" s="13" t="s">
        <v>76</v>
      </c>
      <c r="AY219" s="241" t="s">
        <v>118</v>
      </c>
    </row>
    <row r="220" s="13" customFormat="1">
      <c r="A220" s="13"/>
      <c r="B220" s="232"/>
      <c r="C220" s="233"/>
      <c r="D220" s="227" t="s">
        <v>129</v>
      </c>
      <c r="E220" s="234" t="s">
        <v>1</v>
      </c>
      <c r="F220" s="235" t="s">
        <v>274</v>
      </c>
      <c r="G220" s="233"/>
      <c r="H220" s="234" t="s">
        <v>1</v>
      </c>
      <c r="I220" s="236"/>
      <c r="J220" s="233"/>
      <c r="K220" s="233"/>
      <c r="L220" s="237"/>
      <c r="M220" s="238"/>
      <c r="N220" s="239"/>
      <c r="O220" s="239"/>
      <c r="P220" s="239"/>
      <c r="Q220" s="239"/>
      <c r="R220" s="239"/>
      <c r="S220" s="239"/>
      <c r="T220" s="240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41" t="s">
        <v>129</v>
      </c>
      <c r="AU220" s="241" t="s">
        <v>85</v>
      </c>
      <c r="AV220" s="13" t="s">
        <v>83</v>
      </c>
      <c r="AW220" s="13" t="s">
        <v>32</v>
      </c>
      <c r="AX220" s="13" t="s">
        <v>76</v>
      </c>
      <c r="AY220" s="241" t="s">
        <v>118</v>
      </c>
    </row>
    <row r="221" s="14" customFormat="1">
      <c r="A221" s="14"/>
      <c r="B221" s="242"/>
      <c r="C221" s="243"/>
      <c r="D221" s="227" t="s">
        <v>129</v>
      </c>
      <c r="E221" s="244" t="s">
        <v>1</v>
      </c>
      <c r="F221" s="245" t="s">
        <v>275</v>
      </c>
      <c r="G221" s="243"/>
      <c r="H221" s="246">
        <v>26.100000000000001</v>
      </c>
      <c r="I221" s="247"/>
      <c r="J221" s="243"/>
      <c r="K221" s="243"/>
      <c r="L221" s="248"/>
      <c r="M221" s="249"/>
      <c r="N221" s="250"/>
      <c r="O221" s="250"/>
      <c r="P221" s="250"/>
      <c r="Q221" s="250"/>
      <c r="R221" s="250"/>
      <c r="S221" s="250"/>
      <c r="T221" s="251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52" t="s">
        <v>129</v>
      </c>
      <c r="AU221" s="252" t="s">
        <v>85</v>
      </c>
      <c r="AV221" s="14" t="s">
        <v>85</v>
      </c>
      <c r="AW221" s="14" t="s">
        <v>32</v>
      </c>
      <c r="AX221" s="14" t="s">
        <v>76</v>
      </c>
      <c r="AY221" s="252" t="s">
        <v>118</v>
      </c>
    </row>
    <row r="222" s="14" customFormat="1">
      <c r="A222" s="14"/>
      <c r="B222" s="242"/>
      <c r="C222" s="243"/>
      <c r="D222" s="227" t="s">
        <v>129</v>
      </c>
      <c r="E222" s="244" t="s">
        <v>1</v>
      </c>
      <c r="F222" s="245" t="s">
        <v>276</v>
      </c>
      <c r="G222" s="243"/>
      <c r="H222" s="246">
        <v>18.27</v>
      </c>
      <c r="I222" s="247"/>
      <c r="J222" s="243"/>
      <c r="K222" s="243"/>
      <c r="L222" s="248"/>
      <c r="M222" s="249"/>
      <c r="N222" s="250"/>
      <c r="O222" s="250"/>
      <c r="P222" s="250"/>
      <c r="Q222" s="250"/>
      <c r="R222" s="250"/>
      <c r="S222" s="250"/>
      <c r="T222" s="251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52" t="s">
        <v>129</v>
      </c>
      <c r="AU222" s="252" t="s">
        <v>85</v>
      </c>
      <c r="AV222" s="14" t="s">
        <v>85</v>
      </c>
      <c r="AW222" s="14" t="s">
        <v>32</v>
      </c>
      <c r="AX222" s="14" t="s">
        <v>76</v>
      </c>
      <c r="AY222" s="252" t="s">
        <v>118</v>
      </c>
    </row>
    <row r="223" s="14" customFormat="1">
      <c r="A223" s="14"/>
      <c r="B223" s="242"/>
      <c r="C223" s="243"/>
      <c r="D223" s="227" t="s">
        <v>129</v>
      </c>
      <c r="E223" s="244" t="s">
        <v>1</v>
      </c>
      <c r="F223" s="245" t="s">
        <v>277</v>
      </c>
      <c r="G223" s="243"/>
      <c r="H223" s="246">
        <v>38.280000000000001</v>
      </c>
      <c r="I223" s="247"/>
      <c r="J223" s="243"/>
      <c r="K223" s="243"/>
      <c r="L223" s="248"/>
      <c r="M223" s="249"/>
      <c r="N223" s="250"/>
      <c r="O223" s="250"/>
      <c r="P223" s="250"/>
      <c r="Q223" s="250"/>
      <c r="R223" s="250"/>
      <c r="S223" s="250"/>
      <c r="T223" s="251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52" t="s">
        <v>129</v>
      </c>
      <c r="AU223" s="252" t="s">
        <v>85</v>
      </c>
      <c r="AV223" s="14" t="s">
        <v>85</v>
      </c>
      <c r="AW223" s="14" t="s">
        <v>32</v>
      </c>
      <c r="AX223" s="14" t="s">
        <v>76</v>
      </c>
      <c r="AY223" s="252" t="s">
        <v>118</v>
      </c>
    </row>
    <row r="224" s="14" customFormat="1">
      <c r="A224" s="14"/>
      <c r="B224" s="242"/>
      <c r="C224" s="243"/>
      <c r="D224" s="227" t="s">
        <v>129</v>
      </c>
      <c r="E224" s="244" t="s">
        <v>1</v>
      </c>
      <c r="F224" s="245" t="s">
        <v>278</v>
      </c>
      <c r="G224" s="243"/>
      <c r="H224" s="246">
        <v>30.015000000000001</v>
      </c>
      <c r="I224" s="247"/>
      <c r="J224" s="243"/>
      <c r="K224" s="243"/>
      <c r="L224" s="248"/>
      <c r="M224" s="249"/>
      <c r="N224" s="250"/>
      <c r="O224" s="250"/>
      <c r="P224" s="250"/>
      <c r="Q224" s="250"/>
      <c r="R224" s="250"/>
      <c r="S224" s="250"/>
      <c r="T224" s="251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52" t="s">
        <v>129</v>
      </c>
      <c r="AU224" s="252" t="s">
        <v>85</v>
      </c>
      <c r="AV224" s="14" t="s">
        <v>85</v>
      </c>
      <c r="AW224" s="14" t="s">
        <v>32</v>
      </c>
      <c r="AX224" s="14" t="s">
        <v>76</v>
      </c>
      <c r="AY224" s="252" t="s">
        <v>118</v>
      </c>
    </row>
    <row r="225" s="14" customFormat="1">
      <c r="A225" s="14"/>
      <c r="B225" s="242"/>
      <c r="C225" s="243"/>
      <c r="D225" s="227" t="s">
        <v>129</v>
      </c>
      <c r="E225" s="244" t="s">
        <v>1</v>
      </c>
      <c r="F225" s="245" t="s">
        <v>279</v>
      </c>
      <c r="G225" s="243"/>
      <c r="H225" s="246">
        <v>31.32</v>
      </c>
      <c r="I225" s="247"/>
      <c r="J225" s="243"/>
      <c r="K225" s="243"/>
      <c r="L225" s="248"/>
      <c r="M225" s="249"/>
      <c r="N225" s="250"/>
      <c r="O225" s="250"/>
      <c r="P225" s="250"/>
      <c r="Q225" s="250"/>
      <c r="R225" s="250"/>
      <c r="S225" s="250"/>
      <c r="T225" s="251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52" t="s">
        <v>129</v>
      </c>
      <c r="AU225" s="252" t="s">
        <v>85</v>
      </c>
      <c r="AV225" s="14" t="s">
        <v>85</v>
      </c>
      <c r="AW225" s="14" t="s">
        <v>32</v>
      </c>
      <c r="AX225" s="14" t="s">
        <v>76</v>
      </c>
      <c r="AY225" s="252" t="s">
        <v>118</v>
      </c>
    </row>
    <row r="226" s="14" customFormat="1">
      <c r="A226" s="14"/>
      <c r="B226" s="242"/>
      <c r="C226" s="243"/>
      <c r="D226" s="227" t="s">
        <v>129</v>
      </c>
      <c r="E226" s="244" t="s">
        <v>1</v>
      </c>
      <c r="F226" s="245" t="s">
        <v>280</v>
      </c>
      <c r="G226" s="243"/>
      <c r="H226" s="246">
        <v>33.93</v>
      </c>
      <c r="I226" s="247"/>
      <c r="J226" s="243"/>
      <c r="K226" s="243"/>
      <c r="L226" s="248"/>
      <c r="M226" s="249"/>
      <c r="N226" s="250"/>
      <c r="O226" s="250"/>
      <c r="P226" s="250"/>
      <c r="Q226" s="250"/>
      <c r="R226" s="250"/>
      <c r="S226" s="250"/>
      <c r="T226" s="251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52" t="s">
        <v>129</v>
      </c>
      <c r="AU226" s="252" t="s">
        <v>85</v>
      </c>
      <c r="AV226" s="14" t="s">
        <v>85</v>
      </c>
      <c r="AW226" s="14" t="s">
        <v>32</v>
      </c>
      <c r="AX226" s="14" t="s">
        <v>76</v>
      </c>
      <c r="AY226" s="252" t="s">
        <v>118</v>
      </c>
    </row>
    <row r="227" s="15" customFormat="1">
      <c r="A227" s="15"/>
      <c r="B227" s="253"/>
      <c r="C227" s="254"/>
      <c r="D227" s="227" t="s">
        <v>129</v>
      </c>
      <c r="E227" s="255" t="s">
        <v>1</v>
      </c>
      <c r="F227" s="256" t="s">
        <v>134</v>
      </c>
      <c r="G227" s="254"/>
      <c r="H227" s="257">
        <v>177.91500000000002</v>
      </c>
      <c r="I227" s="258"/>
      <c r="J227" s="254"/>
      <c r="K227" s="254"/>
      <c r="L227" s="259"/>
      <c r="M227" s="260"/>
      <c r="N227" s="261"/>
      <c r="O227" s="261"/>
      <c r="P227" s="261"/>
      <c r="Q227" s="261"/>
      <c r="R227" s="261"/>
      <c r="S227" s="261"/>
      <c r="T227" s="262"/>
      <c r="U227" s="15"/>
      <c r="V227" s="15"/>
      <c r="W227" s="15"/>
      <c r="X227" s="15"/>
      <c r="Y227" s="15"/>
      <c r="Z227" s="15"/>
      <c r="AA227" s="15"/>
      <c r="AB227" s="15"/>
      <c r="AC227" s="15"/>
      <c r="AD227" s="15"/>
      <c r="AE227" s="15"/>
      <c r="AT227" s="263" t="s">
        <v>129</v>
      </c>
      <c r="AU227" s="263" t="s">
        <v>85</v>
      </c>
      <c r="AV227" s="15" t="s">
        <v>125</v>
      </c>
      <c r="AW227" s="15" t="s">
        <v>32</v>
      </c>
      <c r="AX227" s="15" t="s">
        <v>83</v>
      </c>
      <c r="AY227" s="263" t="s">
        <v>118</v>
      </c>
    </row>
    <row r="228" s="2" customFormat="1" ht="24.15" customHeight="1">
      <c r="A228" s="38"/>
      <c r="B228" s="39"/>
      <c r="C228" s="264" t="s">
        <v>281</v>
      </c>
      <c r="D228" s="264" t="s">
        <v>168</v>
      </c>
      <c r="E228" s="265" t="s">
        <v>282</v>
      </c>
      <c r="F228" s="266" t="s">
        <v>283</v>
      </c>
      <c r="G228" s="267" t="s">
        <v>123</v>
      </c>
      <c r="H228" s="268">
        <v>1531.98</v>
      </c>
      <c r="I228" s="269"/>
      <c r="J228" s="270">
        <f>ROUND(I228*H228,2)</f>
        <v>0</v>
      </c>
      <c r="K228" s="266" t="s">
        <v>1</v>
      </c>
      <c r="L228" s="271"/>
      <c r="M228" s="272" t="s">
        <v>1</v>
      </c>
      <c r="N228" s="273" t="s">
        <v>41</v>
      </c>
      <c r="O228" s="91"/>
      <c r="P228" s="223">
        <f>O228*H228</f>
        <v>0</v>
      </c>
      <c r="Q228" s="223">
        <v>0.0032599999999999999</v>
      </c>
      <c r="R228" s="223">
        <f>Q228*H228</f>
        <v>4.9942548000000002</v>
      </c>
      <c r="S228" s="223">
        <v>0</v>
      </c>
      <c r="T228" s="224">
        <f>S228*H228</f>
        <v>0</v>
      </c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R228" s="225" t="s">
        <v>284</v>
      </c>
      <c r="AT228" s="225" t="s">
        <v>168</v>
      </c>
      <c r="AU228" s="225" t="s">
        <v>85</v>
      </c>
      <c r="AY228" s="17" t="s">
        <v>118</v>
      </c>
      <c r="BE228" s="226">
        <f>IF(N228="základní",J228,0)</f>
        <v>0</v>
      </c>
      <c r="BF228" s="226">
        <f>IF(N228="snížená",J228,0)</f>
        <v>0</v>
      </c>
      <c r="BG228" s="226">
        <f>IF(N228="zákl. přenesená",J228,0)</f>
        <v>0</v>
      </c>
      <c r="BH228" s="226">
        <f>IF(N228="sníž. přenesená",J228,0)</f>
        <v>0</v>
      </c>
      <c r="BI228" s="226">
        <f>IF(N228="nulová",J228,0)</f>
        <v>0</v>
      </c>
      <c r="BJ228" s="17" t="s">
        <v>83</v>
      </c>
      <c r="BK228" s="226">
        <f>ROUND(I228*H228,2)</f>
        <v>0</v>
      </c>
      <c r="BL228" s="17" t="s">
        <v>214</v>
      </c>
      <c r="BM228" s="225" t="s">
        <v>285</v>
      </c>
    </row>
    <row r="229" s="2" customFormat="1">
      <c r="A229" s="38"/>
      <c r="B229" s="39"/>
      <c r="C229" s="40"/>
      <c r="D229" s="227" t="s">
        <v>127</v>
      </c>
      <c r="E229" s="40"/>
      <c r="F229" s="228" t="s">
        <v>286</v>
      </c>
      <c r="G229" s="40"/>
      <c r="H229" s="40"/>
      <c r="I229" s="229"/>
      <c r="J229" s="40"/>
      <c r="K229" s="40"/>
      <c r="L229" s="44"/>
      <c r="M229" s="230"/>
      <c r="N229" s="231"/>
      <c r="O229" s="91"/>
      <c r="P229" s="91"/>
      <c r="Q229" s="91"/>
      <c r="R229" s="91"/>
      <c r="S229" s="91"/>
      <c r="T229" s="92"/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T229" s="17" t="s">
        <v>127</v>
      </c>
      <c r="AU229" s="17" t="s">
        <v>85</v>
      </c>
    </row>
    <row r="230" s="2" customFormat="1" ht="16.5" customHeight="1">
      <c r="A230" s="38"/>
      <c r="B230" s="39"/>
      <c r="C230" s="264" t="s">
        <v>287</v>
      </c>
      <c r="D230" s="264" t="s">
        <v>168</v>
      </c>
      <c r="E230" s="265" t="s">
        <v>288</v>
      </c>
      <c r="F230" s="266" t="s">
        <v>289</v>
      </c>
      <c r="G230" s="267" t="s">
        <v>123</v>
      </c>
      <c r="H230" s="268">
        <v>288</v>
      </c>
      <c r="I230" s="269"/>
      <c r="J230" s="270">
        <f>ROUND(I230*H230,2)</f>
        <v>0</v>
      </c>
      <c r="K230" s="266" t="s">
        <v>1</v>
      </c>
      <c r="L230" s="271"/>
      <c r="M230" s="272" t="s">
        <v>1</v>
      </c>
      <c r="N230" s="273" t="s">
        <v>41</v>
      </c>
      <c r="O230" s="91"/>
      <c r="P230" s="223">
        <f>O230*H230</f>
        <v>0</v>
      </c>
      <c r="Q230" s="223">
        <v>0.0011299999999999999</v>
      </c>
      <c r="R230" s="223">
        <f>Q230*H230</f>
        <v>0.32543999999999995</v>
      </c>
      <c r="S230" s="223">
        <v>0</v>
      </c>
      <c r="T230" s="224">
        <f>S230*H230</f>
        <v>0</v>
      </c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R230" s="225" t="s">
        <v>284</v>
      </c>
      <c r="AT230" s="225" t="s">
        <v>168</v>
      </c>
      <c r="AU230" s="225" t="s">
        <v>85</v>
      </c>
      <c r="AY230" s="17" t="s">
        <v>118</v>
      </c>
      <c r="BE230" s="226">
        <f>IF(N230="základní",J230,0)</f>
        <v>0</v>
      </c>
      <c r="BF230" s="226">
        <f>IF(N230="snížená",J230,0)</f>
        <v>0</v>
      </c>
      <c r="BG230" s="226">
        <f>IF(N230="zákl. přenesená",J230,0)</f>
        <v>0</v>
      </c>
      <c r="BH230" s="226">
        <f>IF(N230="sníž. přenesená",J230,0)</f>
        <v>0</v>
      </c>
      <c r="BI230" s="226">
        <f>IF(N230="nulová",J230,0)</f>
        <v>0</v>
      </c>
      <c r="BJ230" s="17" t="s">
        <v>83</v>
      </c>
      <c r="BK230" s="226">
        <f>ROUND(I230*H230,2)</f>
        <v>0</v>
      </c>
      <c r="BL230" s="17" t="s">
        <v>214</v>
      </c>
      <c r="BM230" s="225" t="s">
        <v>290</v>
      </c>
    </row>
    <row r="231" s="2" customFormat="1">
      <c r="A231" s="38"/>
      <c r="B231" s="39"/>
      <c r="C231" s="40"/>
      <c r="D231" s="227" t="s">
        <v>127</v>
      </c>
      <c r="E231" s="40"/>
      <c r="F231" s="228" t="s">
        <v>291</v>
      </c>
      <c r="G231" s="40"/>
      <c r="H231" s="40"/>
      <c r="I231" s="229"/>
      <c r="J231" s="40"/>
      <c r="K231" s="40"/>
      <c r="L231" s="44"/>
      <c r="M231" s="230"/>
      <c r="N231" s="231"/>
      <c r="O231" s="91"/>
      <c r="P231" s="91"/>
      <c r="Q231" s="91"/>
      <c r="R231" s="91"/>
      <c r="S231" s="91"/>
      <c r="T231" s="92"/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T231" s="17" t="s">
        <v>127</v>
      </c>
      <c r="AU231" s="17" t="s">
        <v>85</v>
      </c>
    </row>
    <row r="232" s="14" customFormat="1">
      <c r="A232" s="14"/>
      <c r="B232" s="242"/>
      <c r="C232" s="243"/>
      <c r="D232" s="227" t="s">
        <v>129</v>
      </c>
      <c r="E232" s="244" t="s">
        <v>1</v>
      </c>
      <c r="F232" s="245" t="s">
        <v>292</v>
      </c>
      <c r="G232" s="243"/>
      <c r="H232" s="246">
        <v>288</v>
      </c>
      <c r="I232" s="247"/>
      <c r="J232" s="243"/>
      <c r="K232" s="243"/>
      <c r="L232" s="248"/>
      <c r="M232" s="249"/>
      <c r="N232" s="250"/>
      <c r="O232" s="250"/>
      <c r="P232" s="250"/>
      <c r="Q232" s="250"/>
      <c r="R232" s="250"/>
      <c r="S232" s="250"/>
      <c r="T232" s="251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52" t="s">
        <v>129</v>
      </c>
      <c r="AU232" s="252" t="s">
        <v>85</v>
      </c>
      <c r="AV232" s="14" t="s">
        <v>85</v>
      </c>
      <c r="AW232" s="14" t="s">
        <v>32</v>
      </c>
      <c r="AX232" s="14" t="s">
        <v>83</v>
      </c>
      <c r="AY232" s="252" t="s">
        <v>118</v>
      </c>
    </row>
    <row r="233" s="2" customFormat="1" ht="24.15" customHeight="1">
      <c r="A233" s="38"/>
      <c r="B233" s="39"/>
      <c r="C233" s="214" t="s">
        <v>293</v>
      </c>
      <c r="D233" s="214" t="s">
        <v>120</v>
      </c>
      <c r="E233" s="215" t="s">
        <v>294</v>
      </c>
      <c r="F233" s="216" t="s">
        <v>295</v>
      </c>
      <c r="G233" s="217" t="s">
        <v>229</v>
      </c>
      <c r="H233" s="218">
        <v>5.3200000000000003</v>
      </c>
      <c r="I233" s="219"/>
      <c r="J233" s="220">
        <f>ROUND(I233*H233,2)</f>
        <v>0</v>
      </c>
      <c r="K233" s="216" t="s">
        <v>124</v>
      </c>
      <c r="L233" s="44"/>
      <c r="M233" s="221" t="s">
        <v>1</v>
      </c>
      <c r="N233" s="222" t="s">
        <v>41</v>
      </c>
      <c r="O233" s="91"/>
      <c r="P233" s="223">
        <f>O233*H233</f>
        <v>0</v>
      </c>
      <c r="Q233" s="223">
        <v>0</v>
      </c>
      <c r="R233" s="223">
        <f>Q233*H233</f>
        <v>0</v>
      </c>
      <c r="S233" s="223">
        <v>0</v>
      </c>
      <c r="T233" s="224">
        <f>S233*H233</f>
        <v>0</v>
      </c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R233" s="225" t="s">
        <v>214</v>
      </c>
      <c r="AT233" s="225" t="s">
        <v>120</v>
      </c>
      <c r="AU233" s="225" t="s">
        <v>85</v>
      </c>
      <c r="AY233" s="17" t="s">
        <v>118</v>
      </c>
      <c r="BE233" s="226">
        <f>IF(N233="základní",J233,0)</f>
        <v>0</v>
      </c>
      <c r="BF233" s="226">
        <f>IF(N233="snížená",J233,0)</f>
        <v>0</v>
      </c>
      <c r="BG233" s="226">
        <f>IF(N233="zákl. přenesená",J233,0)</f>
        <v>0</v>
      </c>
      <c r="BH233" s="226">
        <f>IF(N233="sníž. přenesená",J233,0)</f>
        <v>0</v>
      </c>
      <c r="BI233" s="226">
        <f>IF(N233="nulová",J233,0)</f>
        <v>0</v>
      </c>
      <c r="BJ233" s="17" t="s">
        <v>83</v>
      </c>
      <c r="BK233" s="226">
        <f>ROUND(I233*H233,2)</f>
        <v>0</v>
      </c>
      <c r="BL233" s="17" t="s">
        <v>214</v>
      </c>
      <c r="BM233" s="225" t="s">
        <v>296</v>
      </c>
    </row>
    <row r="234" s="2" customFormat="1">
      <c r="A234" s="38"/>
      <c r="B234" s="39"/>
      <c r="C234" s="40"/>
      <c r="D234" s="227" t="s">
        <v>127</v>
      </c>
      <c r="E234" s="40"/>
      <c r="F234" s="228" t="s">
        <v>297</v>
      </c>
      <c r="G234" s="40"/>
      <c r="H234" s="40"/>
      <c r="I234" s="229"/>
      <c r="J234" s="40"/>
      <c r="K234" s="40"/>
      <c r="L234" s="44"/>
      <c r="M234" s="230"/>
      <c r="N234" s="231"/>
      <c r="O234" s="91"/>
      <c r="P234" s="91"/>
      <c r="Q234" s="91"/>
      <c r="R234" s="91"/>
      <c r="S234" s="91"/>
      <c r="T234" s="92"/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T234" s="17" t="s">
        <v>127</v>
      </c>
      <c r="AU234" s="17" t="s">
        <v>85</v>
      </c>
    </row>
    <row r="235" s="12" customFormat="1" ht="22.8" customHeight="1">
      <c r="A235" s="12"/>
      <c r="B235" s="198"/>
      <c r="C235" s="199"/>
      <c r="D235" s="200" t="s">
        <v>75</v>
      </c>
      <c r="E235" s="212" t="s">
        <v>298</v>
      </c>
      <c r="F235" s="212" t="s">
        <v>299</v>
      </c>
      <c r="G235" s="199"/>
      <c r="H235" s="199"/>
      <c r="I235" s="202"/>
      <c r="J235" s="213">
        <f>BK235</f>
        <v>0</v>
      </c>
      <c r="K235" s="199"/>
      <c r="L235" s="204"/>
      <c r="M235" s="205"/>
      <c r="N235" s="206"/>
      <c r="O235" s="206"/>
      <c r="P235" s="207">
        <f>SUM(P236:P250)</f>
        <v>0</v>
      </c>
      <c r="Q235" s="206"/>
      <c r="R235" s="207">
        <f>SUM(R236:R250)</f>
        <v>0.070696800000000004</v>
      </c>
      <c r="S235" s="206"/>
      <c r="T235" s="208">
        <f>SUM(T236:T250)</f>
        <v>0</v>
      </c>
      <c r="U235" s="12"/>
      <c r="V235" s="12"/>
      <c r="W235" s="12"/>
      <c r="X235" s="12"/>
      <c r="Y235" s="12"/>
      <c r="Z235" s="12"/>
      <c r="AA235" s="12"/>
      <c r="AB235" s="12"/>
      <c r="AC235" s="12"/>
      <c r="AD235" s="12"/>
      <c r="AE235" s="12"/>
      <c r="AR235" s="209" t="s">
        <v>85</v>
      </c>
      <c r="AT235" s="210" t="s">
        <v>75</v>
      </c>
      <c r="AU235" s="210" t="s">
        <v>83</v>
      </c>
      <c r="AY235" s="209" t="s">
        <v>118</v>
      </c>
      <c r="BK235" s="211">
        <f>SUM(BK236:BK250)</f>
        <v>0</v>
      </c>
    </row>
    <row r="236" s="2" customFormat="1" ht="24.15" customHeight="1">
      <c r="A236" s="38"/>
      <c r="B236" s="39"/>
      <c r="C236" s="214" t="s">
        <v>131</v>
      </c>
      <c r="D236" s="214" t="s">
        <v>120</v>
      </c>
      <c r="E236" s="215" t="s">
        <v>300</v>
      </c>
      <c r="F236" s="216" t="s">
        <v>301</v>
      </c>
      <c r="G236" s="217" t="s">
        <v>137</v>
      </c>
      <c r="H236" s="218">
        <v>469.44</v>
      </c>
      <c r="I236" s="219"/>
      <c r="J236" s="220">
        <f>ROUND(I236*H236,2)</f>
        <v>0</v>
      </c>
      <c r="K236" s="216" t="s">
        <v>124</v>
      </c>
      <c r="L236" s="44"/>
      <c r="M236" s="221" t="s">
        <v>1</v>
      </c>
      <c r="N236" s="222" t="s">
        <v>41</v>
      </c>
      <c r="O236" s="91"/>
      <c r="P236" s="223">
        <f>O236*H236</f>
        <v>0</v>
      </c>
      <c r="Q236" s="223">
        <v>0.00012</v>
      </c>
      <c r="R236" s="223">
        <f>Q236*H236</f>
        <v>0.056332800000000002</v>
      </c>
      <c r="S236" s="223">
        <v>0</v>
      </c>
      <c r="T236" s="224">
        <f>S236*H236</f>
        <v>0</v>
      </c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R236" s="225" t="s">
        <v>214</v>
      </c>
      <c r="AT236" s="225" t="s">
        <v>120</v>
      </c>
      <c r="AU236" s="225" t="s">
        <v>85</v>
      </c>
      <c r="AY236" s="17" t="s">
        <v>118</v>
      </c>
      <c r="BE236" s="226">
        <f>IF(N236="základní",J236,0)</f>
        <v>0</v>
      </c>
      <c r="BF236" s="226">
        <f>IF(N236="snížená",J236,0)</f>
        <v>0</v>
      </c>
      <c r="BG236" s="226">
        <f>IF(N236="zákl. přenesená",J236,0)</f>
        <v>0</v>
      </c>
      <c r="BH236" s="226">
        <f>IF(N236="sníž. přenesená",J236,0)</f>
        <v>0</v>
      </c>
      <c r="BI236" s="226">
        <f>IF(N236="nulová",J236,0)</f>
        <v>0</v>
      </c>
      <c r="BJ236" s="17" t="s">
        <v>83</v>
      </c>
      <c r="BK236" s="226">
        <f>ROUND(I236*H236,2)</f>
        <v>0</v>
      </c>
      <c r="BL236" s="17" t="s">
        <v>214</v>
      </c>
      <c r="BM236" s="225" t="s">
        <v>302</v>
      </c>
    </row>
    <row r="237" s="2" customFormat="1">
      <c r="A237" s="38"/>
      <c r="B237" s="39"/>
      <c r="C237" s="40"/>
      <c r="D237" s="227" t="s">
        <v>127</v>
      </c>
      <c r="E237" s="40"/>
      <c r="F237" s="228" t="s">
        <v>303</v>
      </c>
      <c r="G237" s="40"/>
      <c r="H237" s="40"/>
      <c r="I237" s="229"/>
      <c r="J237" s="40"/>
      <c r="K237" s="40"/>
      <c r="L237" s="44"/>
      <c r="M237" s="230"/>
      <c r="N237" s="231"/>
      <c r="O237" s="91"/>
      <c r="P237" s="91"/>
      <c r="Q237" s="91"/>
      <c r="R237" s="91"/>
      <c r="S237" s="91"/>
      <c r="T237" s="92"/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T237" s="17" t="s">
        <v>127</v>
      </c>
      <c r="AU237" s="17" t="s">
        <v>85</v>
      </c>
    </row>
    <row r="238" s="13" customFormat="1">
      <c r="A238" s="13"/>
      <c r="B238" s="232"/>
      <c r="C238" s="233"/>
      <c r="D238" s="227" t="s">
        <v>129</v>
      </c>
      <c r="E238" s="234" t="s">
        <v>1</v>
      </c>
      <c r="F238" s="235" t="s">
        <v>304</v>
      </c>
      <c r="G238" s="233"/>
      <c r="H238" s="234" t="s">
        <v>1</v>
      </c>
      <c r="I238" s="236"/>
      <c r="J238" s="233"/>
      <c r="K238" s="233"/>
      <c r="L238" s="237"/>
      <c r="M238" s="238"/>
      <c r="N238" s="239"/>
      <c r="O238" s="239"/>
      <c r="P238" s="239"/>
      <c r="Q238" s="239"/>
      <c r="R238" s="239"/>
      <c r="S238" s="239"/>
      <c r="T238" s="240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41" t="s">
        <v>129</v>
      </c>
      <c r="AU238" s="241" t="s">
        <v>85</v>
      </c>
      <c r="AV238" s="13" t="s">
        <v>83</v>
      </c>
      <c r="AW238" s="13" t="s">
        <v>32</v>
      </c>
      <c r="AX238" s="13" t="s">
        <v>76</v>
      </c>
      <c r="AY238" s="241" t="s">
        <v>118</v>
      </c>
    </row>
    <row r="239" s="13" customFormat="1">
      <c r="A239" s="13"/>
      <c r="B239" s="232"/>
      <c r="C239" s="233"/>
      <c r="D239" s="227" t="s">
        <v>129</v>
      </c>
      <c r="E239" s="234" t="s">
        <v>1</v>
      </c>
      <c r="F239" s="235" t="s">
        <v>305</v>
      </c>
      <c r="G239" s="233"/>
      <c r="H239" s="234" t="s">
        <v>1</v>
      </c>
      <c r="I239" s="236"/>
      <c r="J239" s="233"/>
      <c r="K239" s="233"/>
      <c r="L239" s="237"/>
      <c r="M239" s="238"/>
      <c r="N239" s="239"/>
      <c r="O239" s="239"/>
      <c r="P239" s="239"/>
      <c r="Q239" s="239"/>
      <c r="R239" s="239"/>
      <c r="S239" s="239"/>
      <c r="T239" s="240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41" t="s">
        <v>129</v>
      </c>
      <c r="AU239" s="241" t="s">
        <v>85</v>
      </c>
      <c r="AV239" s="13" t="s">
        <v>83</v>
      </c>
      <c r="AW239" s="13" t="s">
        <v>32</v>
      </c>
      <c r="AX239" s="13" t="s">
        <v>76</v>
      </c>
      <c r="AY239" s="241" t="s">
        <v>118</v>
      </c>
    </row>
    <row r="240" s="14" customFormat="1">
      <c r="A240" s="14"/>
      <c r="B240" s="242"/>
      <c r="C240" s="243"/>
      <c r="D240" s="227" t="s">
        <v>129</v>
      </c>
      <c r="E240" s="244" t="s">
        <v>1</v>
      </c>
      <c r="F240" s="245" t="s">
        <v>306</v>
      </c>
      <c r="G240" s="243"/>
      <c r="H240" s="246">
        <v>440.63999999999999</v>
      </c>
      <c r="I240" s="247"/>
      <c r="J240" s="243"/>
      <c r="K240" s="243"/>
      <c r="L240" s="248"/>
      <c r="M240" s="249"/>
      <c r="N240" s="250"/>
      <c r="O240" s="250"/>
      <c r="P240" s="250"/>
      <c r="Q240" s="250"/>
      <c r="R240" s="250"/>
      <c r="S240" s="250"/>
      <c r="T240" s="251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52" t="s">
        <v>129</v>
      </c>
      <c r="AU240" s="252" t="s">
        <v>85</v>
      </c>
      <c r="AV240" s="14" t="s">
        <v>85</v>
      </c>
      <c r="AW240" s="14" t="s">
        <v>32</v>
      </c>
      <c r="AX240" s="14" t="s">
        <v>76</v>
      </c>
      <c r="AY240" s="252" t="s">
        <v>118</v>
      </c>
    </row>
    <row r="241" s="13" customFormat="1">
      <c r="A241" s="13"/>
      <c r="B241" s="232"/>
      <c r="C241" s="233"/>
      <c r="D241" s="227" t="s">
        <v>129</v>
      </c>
      <c r="E241" s="234" t="s">
        <v>1</v>
      </c>
      <c r="F241" s="235" t="s">
        <v>307</v>
      </c>
      <c r="G241" s="233"/>
      <c r="H241" s="234" t="s">
        <v>1</v>
      </c>
      <c r="I241" s="236"/>
      <c r="J241" s="233"/>
      <c r="K241" s="233"/>
      <c r="L241" s="237"/>
      <c r="M241" s="238"/>
      <c r="N241" s="239"/>
      <c r="O241" s="239"/>
      <c r="P241" s="239"/>
      <c r="Q241" s="239"/>
      <c r="R241" s="239"/>
      <c r="S241" s="239"/>
      <c r="T241" s="240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41" t="s">
        <v>129</v>
      </c>
      <c r="AU241" s="241" t="s">
        <v>85</v>
      </c>
      <c r="AV241" s="13" t="s">
        <v>83</v>
      </c>
      <c r="AW241" s="13" t="s">
        <v>32</v>
      </c>
      <c r="AX241" s="13" t="s">
        <v>76</v>
      </c>
      <c r="AY241" s="241" t="s">
        <v>118</v>
      </c>
    </row>
    <row r="242" s="14" customFormat="1">
      <c r="A242" s="14"/>
      <c r="B242" s="242"/>
      <c r="C242" s="243"/>
      <c r="D242" s="227" t="s">
        <v>129</v>
      </c>
      <c r="E242" s="244" t="s">
        <v>1</v>
      </c>
      <c r="F242" s="245" t="s">
        <v>308</v>
      </c>
      <c r="G242" s="243"/>
      <c r="H242" s="246">
        <v>28.800000000000001</v>
      </c>
      <c r="I242" s="247"/>
      <c r="J242" s="243"/>
      <c r="K242" s="243"/>
      <c r="L242" s="248"/>
      <c r="M242" s="249"/>
      <c r="N242" s="250"/>
      <c r="O242" s="250"/>
      <c r="P242" s="250"/>
      <c r="Q242" s="250"/>
      <c r="R242" s="250"/>
      <c r="S242" s="250"/>
      <c r="T242" s="251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52" t="s">
        <v>129</v>
      </c>
      <c r="AU242" s="252" t="s">
        <v>85</v>
      </c>
      <c r="AV242" s="14" t="s">
        <v>85</v>
      </c>
      <c r="AW242" s="14" t="s">
        <v>32</v>
      </c>
      <c r="AX242" s="14" t="s">
        <v>76</v>
      </c>
      <c r="AY242" s="252" t="s">
        <v>118</v>
      </c>
    </row>
    <row r="243" s="15" customFormat="1">
      <c r="A243" s="15"/>
      <c r="B243" s="253"/>
      <c r="C243" s="254"/>
      <c r="D243" s="227" t="s">
        <v>129</v>
      </c>
      <c r="E243" s="255" t="s">
        <v>1</v>
      </c>
      <c r="F243" s="256" t="s">
        <v>134</v>
      </c>
      <c r="G243" s="254"/>
      <c r="H243" s="257">
        <v>469.44</v>
      </c>
      <c r="I243" s="258"/>
      <c r="J243" s="254"/>
      <c r="K243" s="254"/>
      <c r="L243" s="259"/>
      <c r="M243" s="260"/>
      <c r="N243" s="261"/>
      <c r="O243" s="261"/>
      <c r="P243" s="261"/>
      <c r="Q243" s="261"/>
      <c r="R243" s="261"/>
      <c r="S243" s="261"/>
      <c r="T243" s="262"/>
      <c r="U243" s="15"/>
      <c r="V243" s="15"/>
      <c r="W243" s="15"/>
      <c r="X243" s="15"/>
      <c r="Y243" s="15"/>
      <c r="Z243" s="15"/>
      <c r="AA243" s="15"/>
      <c r="AB243" s="15"/>
      <c r="AC243" s="15"/>
      <c r="AD243" s="15"/>
      <c r="AE243" s="15"/>
      <c r="AT243" s="263" t="s">
        <v>129</v>
      </c>
      <c r="AU243" s="263" t="s">
        <v>85</v>
      </c>
      <c r="AV243" s="15" t="s">
        <v>125</v>
      </c>
      <c r="AW243" s="15" t="s">
        <v>32</v>
      </c>
      <c r="AX243" s="15" t="s">
        <v>83</v>
      </c>
      <c r="AY243" s="263" t="s">
        <v>118</v>
      </c>
    </row>
    <row r="244" s="2" customFormat="1" ht="24.15" customHeight="1">
      <c r="A244" s="38"/>
      <c r="B244" s="39"/>
      <c r="C244" s="214" t="s">
        <v>309</v>
      </c>
      <c r="D244" s="214" t="s">
        <v>120</v>
      </c>
      <c r="E244" s="215" t="s">
        <v>310</v>
      </c>
      <c r="F244" s="216" t="s">
        <v>311</v>
      </c>
      <c r="G244" s="217" t="s">
        <v>137</v>
      </c>
      <c r="H244" s="218">
        <v>37.799999999999997</v>
      </c>
      <c r="I244" s="219"/>
      <c r="J244" s="220">
        <f>ROUND(I244*H244,2)</f>
        <v>0</v>
      </c>
      <c r="K244" s="216" t="s">
        <v>124</v>
      </c>
      <c r="L244" s="44"/>
      <c r="M244" s="221" t="s">
        <v>1</v>
      </c>
      <c r="N244" s="222" t="s">
        <v>41</v>
      </c>
      <c r="O244" s="91"/>
      <c r="P244" s="223">
        <f>O244*H244</f>
        <v>0</v>
      </c>
      <c r="Q244" s="223">
        <v>0.00013999999999999999</v>
      </c>
      <c r="R244" s="223">
        <f>Q244*H244</f>
        <v>0.005291999999999999</v>
      </c>
      <c r="S244" s="223">
        <v>0</v>
      </c>
      <c r="T244" s="224">
        <f>S244*H244</f>
        <v>0</v>
      </c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R244" s="225" t="s">
        <v>214</v>
      </c>
      <c r="AT244" s="225" t="s">
        <v>120</v>
      </c>
      <c r="AU244" s="225" t="s">
        <v>85</v>
      </c>
      <c r="AY244" s="17" t="s">
        <v>118</v>
      </c>
      <c r="BE244" s="226">
        <f>IF(N244="základní",J244,0)</f>
        <v>0</v>
      </c>
      <c r="BF244" s="226">
        <f>IF(N244="snížená",J244,0)</f>
        <v>0</v>
      </c>
      <c r="BG244" s="226">
        <f>IF(N244="zákl. přenesená",J244,0)</f>
        <v>0</v>
      </c>
      <c r="BH244" s="226">
        <f>IF(N244="sníž. přenesená",J244,0)</f>
        <v>0</v>
      </c>
      <c r="BI244" s="226">
        <f>IF(N244="nulová",J244,0)</f>
        <v>0</v>
      </c>
      <c r="BJ244" s="17" t="s">
        <v>83</v>
      </c>
      <c r="BK244" s="226">
        <f>ROUND(I244*H244,2)</f>
        <v>0</v>
      </c>
      <c r="BL244" s="17" t="s">
        <v>214</v>
      </c>
      <c r="BM244" s="225" t="s">
        <v>312</v>
      </c>
    </row>
    <row r="245" s="2" customFormat="1">
      <c r="A245" s="38"/>
      <c r="B245" s="39"/>
      <c r="C245" s="40"/>
      <c r="D245" s="227" t="s">
        <v>127</v>
      </c>
      <c r="E245" s="40"/>
      <c r="F245" s="228" t="s">
        <v>313</v>
      </c>
      <c r="G245" s="40"/>
      <c r="H245" s="40"/>
      <c r="I245" s="229"/>
      <c r="J245" s="40"/>
      <c r="K245" s="40"/>
      <c r="L245" s="44"/>
      <c r="M245" s="230"/>
      <c r="N245" s="231"/>
      <c r="O245" s="91"/>
      <c r="P245" s="91"/>
      <c r="Q245" s="91"/>
      <c r="R245" s="91"/>
      <c r="S245" s="91"/>
      <c r="T245" s="92"/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T245" s="17" t="s">
        <v>127</v>
      </c>
      <c r="AU245" s="17" t="s">
        <v>85</v>
      </c>
    </row>
    <row r="246" s="14" customFormat="1">
      <c r="A246" s="14"/>
      <c r="B246" s="242"/>
      <c r="C246" s="243"/>
      <c r="D246" s="227" t="s">
        <v>129</v>
      </c>
      <c r="E246" s="244" t="s">
        <v>1</v>
      </c>
      <c r="F246" s="245" t="s">
        <v>314</v>
      </c>
      <c r="G246" s="243"/>
      <c r="H246" s="246">
        <v>37.799999999999997</v>
      </c>
      <c r="I246" s="247"/>
      <c r="J246" s="243"/>
      <c r="K246" s="243"/>
      <c r="L246" s="248"/>
      <c r="M246" s="249"/>
      <c r="N246" s="250"/>
      <c r="O246" s="250"/>
      <c r="P246" s="250"/>
      <c r="Q246" s="250"/>
      <c r="R246" s="250"/>
      <c r="S246" s="250"/>
      <c r="T246" s="251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52" t="s">
        <v>129</v>
      </c>
      <c r="AU246" s="252" t="s">
        <v>85</v>
      </c>
      <c r="AV246" s="14" t="s">
        <v>85</v>
      </c>
      <c r="AW246" s="14" t="s">
        <v>32</v>
      </c>
      <c r="AX246" s="14" t="s">
        <v>83</v>
      </c>
      <c r="AY246" s="252" t="s">
        <v>118</v>
      </c>
    </row>
    <row r="247" s="2" customFormat="1" ht="24.15" customHeight="1">
      <c r="A247" s="38"/>
      <c r="B247" s="39"/>
      <c r="C247" s="214" t="s">
        <v>133</v>
      </c>
      <c r="D247" s="214" t="s">
        <v>120</v>
      </c>
      <c r="E247" s="215" t="s">
        <v>315</v>
      </c>
      <c r="F247" s="216" t="s">
        <v>316</v>
      </c>
      <c r="G247" s="217" t="s">
        <v>137</v>
      </c>
      <c r="H247" s="218">
        <v>75.599999999999994</v>
      </c>
      <c r="I247" s="219"/>
      <c r="J247" s="220">
        <f>ROUND(I247*H247,2)</f>
        <v>0</v>
      </c>
      <c r="K247" s="216" t="s">
        <v>124</v>
      </c>
      <c r="L247" s="44"/>
      <c r="M247" s="221" t="s">
        <v>1</v>
      </c>
      <c r="N247" s="222" t="s">
        <v>41</v>
      </c>
      <c r="O247" s="91"/>
      <c r="P247" s="223">
        <f>O247*H247</f>
        <v>0</v>
      </c>
      <c r="Q247" s="223">
        <v>0.00012</v>
      </c>
      <c r="R247" s="223">
        <f>Q247*H247</f>
        <v>0.0090720000000000002</v>
      </c>
      <c r="S247" s="223">
        <v>0</v>
      </c>
      <c r="T247" s="224">
        <f>S247*H247</f>
        <v>0</v>
      </c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R247" s="225" t="s">
        <v>214</v>
      </c>
      <c r="AT247" s="225" t="s">
        <v>120</v>
      </c>
      <c r="AU247" s="225" t="s">
        <v>85</v>
      </c>
      <c r="AY247" s="17" t="s">
        <v>118</v>
      </c>
      <c r="BE247" s="226">
        <f>IF(N247="základní",J247,0)</f>
        <v>0</v>
      </c>
      <c r="BF247" s="226">
        <f>IF(N247="snížená",J247,0)</f>
        <v>0</v>
      </c>
      <c r="BG247" s="226">
        <f>IF(N247="zákl. přenesená",J247,0)</f>
        <v>0</v>
      </c>
      <c r="BH247" s="226">
        <f>IF(N247="sníž. přenesená",J247,0)</f>
        <v>0</v>
      </c>
      <c r="BI247" s="226">
        <f>IF(N247="nulová",J247,0)</f>
        <v>0</v>
      </c>
      <c r="BJ247" s="17" t="s">
        <v>83</v>
      </c>
      <c r="BK247" s="226">
        <f>ROUND(I247*H247,2)</f>
        <v>0</v>
      </c>
      <c r="BL247" s="17" t="s">
        <v>214</v>
      </c>
      <c r="BM247" s="225" t="s">
        <v>317</v>
      </c>
    </row>
    <row r="248" s="2" customFormat="1">
      <c r="A248" s="38"/>
      <c r="B248" s="39"/>
      <c r="C248" s="40"/>
      <c r="D248" s="227" t="s">
        <v>127</v>
      </c>
      <c r="E248" s="40"/>
      <c r="F248" s="228" t="s">
        <v>318</v>
      </c>
      <c r="G248" s="40"/>
      <c r="H248" s="40"/>
      <c r="I248" s="229"/>
      <c r="J248" s="40"/>
      <c r="K248" s="40"/>
      <c r="L248" s="44"/>
      <c r="M248" s="230"/>
      <c r="N248" s="231"/>
      <c r="O248" s="91"/>
      <c r="P248" s="91"/>
      <c r="Q248" s="91"/>
      <c r="R248" s="91"/>
      <c r="S248" s="91"/>
      <c r="T248" s="92"/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T248" s="17" t="s">
        <v>127</v>
      </c>
      <c r="AU248" s="17" t="s">
        <v>85</v>
      </c>
    </row>
    <row r="249" s="13" customFormat="1">
      <c r="A249" s="13"/>
      <c r="B249" s="232"/>
      <c r="C249" s="233"/>
      <c r="D249" s="227" t="s">
        <v>129</v>
      </c>
      <c r="E249" s="234" t="s">
        <v>1</v>
      </c>
      <c r="F249" s="235" t="s">
        <v>319</v>
      </c>
      <c r="G249" s="233"/>
      <c r="H249" s="234" t="s">
        <v>1</v>
      </c>
      <c r="I249" s="236"/>
      <c r="J249" s="233"/>
      <c r="K249" s="233"/>
      <c r="L249" s="237"/>
      <c r="M249" s="238"/>
      <c r="N249" s="239"/>
      <c r="O249" s="239"/>
      <c r="P249" s="239"/>
      <c r="Q249" s="239"/>
      <c r="R249" s="239"/>
      <c r="S249" s="239"/>
      <c r="T249" s="240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41" t="s">
        <v>129</v>
      </c>
      <c r="AU249" s="241" t="s">
        <v>85</v>
      </c>
      <c r="AV249" s="13" t="s">
        <v>83</v>
      </c>
      <c r="AW249" s="13" t="s">
        <v>32</v>
      </c>
      <c r="AX249" s="13" t="s">
        <v>76</v>
      </c>
      <c r="AY249" s="241" t="s">
        <v>118</v>
      </c>
    </row>
    <row r="250" s="14" customFormat="1">
      <c r="A250" s="14"/>
      <c r="B250" s="242"/>
      <c r="C250" s="243"/>
      <c r="D250" s="227" t="s">
        <v>129</v>
      </c>
      <c r="E250" s="244" t="s">
        <v>1</v>
      </c>
      <c r="F250" s="245" t="s">
        <v>320</v>
      </c>
      <c r="G250" s="243"/>
      <c r="H250" s="246">
        <v>75.599999999999994</v>
      </c>
      <c r="I250" s="247"/>
      <c r="J250" s="243"/>
      <c r="K250" s="243"/>
      <c r="L250" s="248"/>
      <c r="M250" s="274"/>
      <c r="N250" s="275"/>
      <c r="O250" s="275"/>
      <c r="P250" s="275"/>
      <c r="Q250" s="275"/>
      <c r="R250" s="275"/>
      <c r="S250" s="275"/>
      <c r="T250" s="276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52" t="s">
        <v>129</v>
      </c>
      <c r="AU250" s="252" t="s">
        <v>85</v>
      </c>
      <c r="AV250" s="14" t="s">
        <v>85</v>
      </c>
      <c r="AW250" s="14" t="s">
        <v>32</v>
      </c>
      <c r="AX250" s="14" t="s">
        <v>83</v>
      </c>
      <c r="AY250" s="252" t="s">
        <v>118</v>
      </c>
    </row>
    <row r="251" s="2" customFormat="1" ht="6.96" customHeight="1">
      <c r="A251" s="38"/>
      <c r="B251" s="66"/>
      <c r="C251" s="67"/>
      <c r="D251" s="67"/>
      <c r="E251" s="67"/>
      <c r="F251" s="67"/>
      <c r="G251" s="67"/>
      <c r="H251" s="67"/>
      <c r="I251" s="67"/>
      <c r="J251" s="67"/>
      <c r="K251" s="67"/>
      <c r="L251" s="44"/>
      <c r="M251" s="38"/>
      <c r="O251" s="38"/>
      <c r="P251" s="38"/>
      <c r="Q251" s="38"/>
      <c r="R251" s="38"/>
      <c r="S251" s="38"/>
      <c r="T251" s="38"/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</row>
  </sheetData>
  <sheetProtection sheet="1" autoFilter="0" formatColumns="0" formatRows="0" objects="1" scenarios="1" spinCount="100000" saltValue="VaBCDMic2oufPBluyxB4KwVLyhYPLu0V/+vANG3mKOtit8LlvN77SMOawxAJTsTcraK/U8xcWuflFlQ6fZmGPg==" hashValue="r3oqb6xJcGFu5hi2paX8nahWQcTrOUCxU4ppq6rNp2wxjcqO4p+QpZYjoNUMFmgYutgDYOf7lzudBc7hCFh94Q==" algorithmName="SHA-512" password="CC35"/>
  <autoFilter ref="C124:K250"/>
  <mergeCells count="9">
    <mergeCell ref="E7:H7"/>
    <mergeCell ref="E9:H9"/>
    <mergeCell ref="E18:H18"/>
    <mergeCell ref="E27:H27"/>
    <mergeCell ref="E85:H85"/>
    <mergeCell ref="E87:H87"/>
    <mergeCell ref="E115:H115"/>
    <mergeCell ref="E117:H11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Jan Suchanek</dc:creator>
  <cp:lastModifiedBy>Jan Suchanek</cp:lastModifiedBy>
  <dcterms:created xsi:type="dcterms:W3CDTF">2023-12-07T06:57:33Z</dcterms:created>
  <dcterms:modified xsi:type="dcterms:W3CDTF">2023-12-07T06:57:37Z</dcterms:modified>
</cp:coreProperties>
</file>