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ZAKÁZKY\2024\Kerhartice_Sokolska_I\ROZPOCET\"/>
    </mc:Choice>
  </mc:AlternateContent>
  <bookViews>
    <workbookView xWindow="0" yWindow="0" windowWidth="0" windowHeight="0"/>
  </bookViews>
  <sheets>
    <sheet name="Rekapitulace stavby" sheetId="1" r:id="rId1"/>
    <sheet name="1.1.1 - Vodovodní řad S1" sheetId="2" r:id="rId2"/>
    <sheet name="1.1.2 - Přepojení přípoje..." sheetId="3" r:id="rId3"/>
    <sheet name="1.1.3 - Provizorní přepojení" sheetId="4" r:id="rId4"/>
    <sheet name="1.2.1 - Vodovodní řad S1-1" sheetId="5" r:id="rId5"/>
    <sheet name="1.2.2 - Přepojení přípoje..." sheetId="6" r:id="rId6"/>
    <sheet name="VRN - Vedlejší náklady st..." sheetId="7" r:id="rId7"/>
    <sheet name="Seznam figur" sheetId="8" r:id="rId8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'1.1.1 - Vodovodní řad S1'!$C$131:$K$979</definedName>
    <definedName name="_xlnm.Print_Area" localSheetId="1">'1.1.1 - Vodovodní řad S1'!$C$4:$J$76,'1.1.1 - Vodovodní řad S1'!$C$82:$J$111,'1.1.1 - Vodovodní řad S1'!$C$117:$K$979</definedName>
    <definedName name="_xlnm.Print_Titles" localSheetId="1">'1.1.1 - Vodovodní řad S1'!$131:$131</definedName>
    <definedName name="_xlnm._FilterDatabase" localSheetId="2" hidden="1">'1.1.2 - Přepojení přípoje...'!$C$134:$K$626</definedName>
    <definedName name="_xlnm.Print_Area" localSheetId="2">'1.1.2 - Přepojení přípoje...'!$C$4:$J$76,'1.1.2 - Přepojení přípoje...'!$C$82:$J$114,'1.1.2 - Přepojení přípoje...'!$C$120:$K$626</definedName>
    <definedName name="_xlnm.Print_Titles" localSheetId="2">'1.1.2 - Přepojení přípoje...'!$134:$134</definedName>
    <definedName name="_xlnm._FilterDatabase" localSheetId="3" hidden="1">'1.1.3 - Provizorní přepojení'!$C$122:$K$160</definedName>
    <definedName name="_xlnm.Print_Area" localSheetId="3">'1.1.3 - Provizorní přepojení'!$C$4:$J$76,'1.1.3 - Provizorní přepojení'!$C$82:$J$102,'1.1.3 - Provizorní přepojení'!$C$108:$K$160</definedName>
    <definedName name="_xlnm.Print_Titles" localSheetId="3">'1.1.3 - Provizorní přepojení'!$122:$122</definedName>
    <definedName name="_xlnm._FilterDatabase" localSheetId="4" hidden="1">'1.2.1 - Vodovodní řad S1-1'!$C$131:$K$531</definedName>
    <definedName name="_xlnm.Print_Area" localSheetId="4">'1.2.1 - Vodovodní řad S1-1'!$C$4:$J$76,'1.2.1 - Vodovodní řad S1-1'!$C$82:$J$111,'1.2.1 - Vodovodní řad S1-1'!$C$117:$K$531</definedName>
    <definedName name="_xlnm.Print_Titles" localSheetId="4">'1.2.1 - Vodovodní řad S1-1'!$131:$131</definedName>
    <definedName name="_xlnm._FilterDatabase" localSheetId="5" hidden="1">'1.2.2 - Přepojení přípoje...'!$C$130:$K$421</definedName>
    <definedName name="_xlnm.Print_Area" localSheetId="5">'1.2.2 - Přepojení přípoje...'!$C$4:$J$76,'1.2.2 - Přepojení přípoje...'!$C$82:$J$110,'1.2.2 - Přepojení přípoje...'!$C$116:$K$421</definedName>
    <definedName name="_xlnm.Print_Titles" localSheetId="5">'1.2.2 - Přepojení přípoje...'!$130:$130</definedName>
    <definedName name="_xlnm._FilterDatabase" localSheetId="6" hidden="1">'VRN - Vedlejší náklady st...'!$C$121:$K$173</definedName>
    <definedName name="_xlnm.Print_Area" localSheetId="6">'VRN - Vedlejší náklady st...'!$C$4:$J$76,'VRN - Vedlejší náklady st...'!$C$82:$J$103,'VRN - Vedlejší náklady st...'!$C$109:$K$173</definedName>
    <definedName name="_xlnm.Print_Titles" localSheetId="6">'VRN - Vedlejší náklady st...'!$121:$121</definedName>
    <definedName name="_xlnm.Print_Area" localSheetId="7">'Seznam figur'!$C$4:$G$797</definedName>
    <definedName name="_xlnm.Print_Titles" localSheetId="7">'Seznam figur'!$9:$9</definedName>
  </definedNames>
  <calcPr/>
</workbook>
</file>

<file path=xl/calcChain.xml><?xml version="1.0" encoding="utf-8"?>
<calcChain xmlns="http://schemas.openxmlformats.org/spreadsheetml/2006/main">
  <c i="8" l="1" r="D7"/>
  <c i="7" r="J37"/>
  <c r="J36"/>
  <c i="1" r="AY102"/>
  <c i="7" r="J35"/>
  <c i="1" r="AX102"/>
  <c i="7"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T164"/>
  <c r="R165"/>
  <c r="R164"/>
  <c r="P165"/>
  <c r="P164"/>
  <c r="BI160"/>
  <c r="BH160"/>
  <c r="BG160"/>
  <c r="BF160"/>
  <c r="T160"/>
  <c r="R160"/>
  <c r="P160"/>
  <c r="BI157"/>
  <c r="BH157"/>
  <c r="BG157"/>
  <c r="BF157"/>
  <c r="T157"/>
  <c r="R157"/>
  <c r="P157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6" r="J39"/>
  <c r="J38"/>
  <c i="1" r="AY101"/>
  <c i="6" r="J37"/>
  <c i="1" r="AX101"/>
  <c i="6"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0"/>
  <c r="BH410"/>
  <c r="BG410"/>
  <c r="BF410"/>
  <c r="T410"/>
  <c r="T409"/>
  <c r="R410"/>
  <c r="R409"/>
  <c r="P410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T386"/>
  <c r="R387"/>
  <c r="R386"/>
  <c r="P387"/>
  <c r="P386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89"/>
  <c r="BH189"/>
  <c r="BG189"/>
  <c r="BF189"/>
  <c r="T189"/>
  <c r="R189"/>
  <c r="P189"/>
  <c r="BI187"/>
  <c r="BH187"/>
  <c r="BG187"/>
  <c r="BF187"/>
  <c r="T187"/>
  <c r="R187"/>
  <c r="P187"/>
  <c r="BI179"/>
  <c r="BH179"/>
  <c r="BG179"/>
  <c r="BF179"/>
  <c r="T179"/>
  <c r="R179"/>
  <c r="P179"/>
  <c r="BI177"/>
  <c r="BH177"/>
  <c r="BG177"/>
  <c r="BF177"/>
  <c r="T177"/>
  <c r="R177"/>
  <c r="P177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91"/>
  <c r="E7"/>
  <c r="E119"/>
  <c i="5" r="J39"/>
  <c r="J38"/>
  <c i="1" r="AY100"/>
  <c i="5" r="J37"/>
  <c i="1" r="AX100"/>
  <c i="5" r="BI531"/>
  <c r="BH531"/>
  <c r="BG531"/>
  <c r="BF531"/>
  <c r="T531"/>
  <c r="R531"/>
  <c r="P531"/>
  <c r="BI529"/>
  <c r="BH529"/>
  <c r="BG529"/>
  <c r="BF529"/>
  <c r="T529"/>
  <c r="R529"/>
  <c r="P529"/>
  <c r="BI524"/>
  <c r="BH524"/>
  <c r="BG524"/>
  <c r="BF524"/>
  <c r="T524"/>
  <c r="R524"/>
  <c r="P524"/>
  <c r="BI521"/>
  <c r="BH521"/>
  <c r="BG521"/>
  <c r="BF521"/>
  <c r="T521"/>
  <c r="T520"/>
  <c r="R521"/>
  <c r="R520"/>
  <c r="P521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0"/>
  <c r="BH510"/>
  <c r="BG510"/>
  <c r="BF510"/>
  <c r="T510"/>
  <c r="R510"/>
  <c r="P510"/>
  <c r="BI507"/>
  <c r="BH507"/>
  <c r="BG507"/>
  <c r="BF507"/>
  <c r="T507"/>
  <c r="R507"/>
  <c r="P507"/>
  <c r="BI503"/>
  <c r="BH503"/>
  <c r="BG503"/>
  <c r="BF503"/>
  <c r="T503"/>
  <c r="R503"/>
  <c r="P503"/>
  <c r="BI500"/>
  <c r="BH500"/>
  <c r="BG500"/>
  <c r="BF500"/>
  <c r="T500"/>
  <c r="T499"/>
  <c r="R500"/>
  <c r="R499"/>
  <c r="P500"/>
  <c r="P499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2"/>
  <c r="BH282"/>
  <c r="BG282"/>
  <c r="BF282"/>
  <c r="T282"/>
  <c r="T281"/>
  <c r="R282"/>
  <c r="R281"/>
  <c r="P282"/>
  <c r="P281"/>
  <c r="BI278"/>
  <c r="BH278"/>
  <c r="BG278"/>
  <c r="BF278"/>
  <c r="T278"/>
  <c r="T277"/>
  <c r="R278"/>
  <c r="R277"/>
  <c r="P278"/>
  <c r="P277"/>
  <c r="BI275"/>
  <c r="BH275"/>
  <c r="BG275"/>
  <c r="BF275"/>
  <c r="T275"/>
  <c r="R275"/>
  <c r="P275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0"/>
  <c r="BH200"/>
  <c r="BG200"/>
  <c r="BF200"/>
  <c r="T200"/>
  <c r="R200"/>
  <c r="P200"/>
  <c r="BI198"/>
  <c r="BH198"/>
  <c r="BG198"/>
  <c r="BF198"/>
  <c r="T198"/>
  <c r="R198"/>
  <c r="P198"/>
  <c r="BI187"/>
  <c r="BH187"/>
  <c r="BG187"/>
  <c r="BF187"/>
  <c r="T187"/>
  <c r="R187"/>
  <c r="P187"/>
  <c r="BI185"/>
  <c r="BH185"/>
  <c r="BG185"/>
  <c r="BF185"/>
  <c r="T185"/>
  <c r="R185"/>
  <c r="P185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129"/>
  <c r="J19"/>
  <c r="J14"/>
  <c r="J126"/>
  <c r="E7"/>
  <c r="E85"/>
  <c i="4" r="J39"/>
  <c r="J38"/>
  <c i="1" r="AY98"/>
  <c i="4" r="J37"/>
  <c i="1" r="AX98"/>
  <c i="4" r="BI159"/>
  <c r="BH159"/>
  <c r="BG159"/>
  <c r="BF159"/>
  <c r="T159"/>
  <c r="T158"/>
  <c r="R159"/>
  <c r="R158"/>
  <c r="P159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117"/>
  <c r="E7"/>
  <c r="E85"/>
  <c i="3" r="J39"/>
  <c r="J38"/>
  <c i="1" r="AY97"/>
  <c i="3" r="J37"/>
  <c i="1" r="AX97"/>
  <c i="3"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4"/>
  <c r="BH614"/>
  <c r="BG614"/>
  <c r="BF614"/>
  <c r="T614"/>
  <c r="R614"/>
  <c r="P614"/>
  <c r="BI611"/>
  <c r="BH611"/>
  <c r="BG611"/>
  <c r="BF611"/>
  <c r="T611"/>
  <c r="R611"/>
  <c r="P611"/>
  <c r="BI608"/>
  <c r="BH608"/>
  <c r="BG608"/>
  <c r="BF608"/>
  <c r="T608"/>
  <c r="R608"/>
  <c r="P608"/>
  <c r="BI605"/>
  <c r="BH605"/>
  <c r="BG605"/>
  <c r="BF605"/>
  <c r="T605"/>
  <c r="R605"/>
  <c r="P605"/>
  <c r="BI602"/>
  <c r="BH602"/>
  <c r="BG602"/>
  <c r="BF602"/>
  <c r="T602"/>
  <c r="T601"/>
  <c r="R602"/>
  <c r="R601"/>
  <c r="P602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1"/>
  <c r="BH591"/>
  <c r="BG591"/>
  <c r="BF591"/>
  <c r="T591"/>
  <c r="R591"/>
  <c r="P591"/>
  <c r="BI588"/>
  <c r="BH588"/>
  <c r="BG588"/>
  <c r="BF588"/>
  <c r="T588"/>
  <c r="R588"/>
  <c r="P588"/>
  <c r="BI584"/>
  <c r="BH584"/>
  <c r="BG584"/>
  <c r="BF584"/>
  <c r="T584"/>
  <c r="R584"/>
  <c r="P584"/>
  <c r="BI581"/>
  <c r="BH581"/>
  <c r="BG581"/>
  <c r="BF581"/>
  <c r="T581"/>
  <c r="T580"/>
  <c r="R581"/>
  <c r="R580"/>
  <c r="P581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40"/>
  <c r="BH540"/>
  <c r="BG540"/>
  <c r="BF540"/>
  <c r="T540"/>
  <c r="R540"/>
  <c r="P540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7"/>
  <c r="BH447"/>
  <c r="BG447"/>
  <c r="BF447"/>
  <c r="T447"/>
  <c r="R447"/>
  <c r="P447"/>
  <c r="BI445"/>
  <c r="BH445"/>
  <c r="BG445"/>
  <c r="BF445"/>
  <c r="T445"/>
  <c r="R445"/>
  <c r="P445"/>
  <c r="BI441"/>
  <c r="BH441"/>
  <c r="BG441"/>
  <c r="BF441"/>
  <c r="T441"/>
  <c r="R441"/>
  <c r="P441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2"/>
  <c r="BH382"/>
  <c r="BG382"/>
  <c r="BF382"/>
  <c r="T382"/>
  <c r="R382"/>
  <c r="P382"/>
  <c r="BI379"/>
  <c r="BH379"/>
  <c r="BG379"/>
  <c r="BF379"/>
  <c r="T379"/>
  <c r="R379"/>
  <c r="P379"/>
  <c r="BI371"/>
  <c r="BH371"/>
  <c r="BG371"/>
  <c r="BF371"/>
  <c r="T371"/>
  <c r="R371"/>
  <c r="P371"/>
  <c r="BI369"/>
  <c r="BH369"/>
  <c r="BG369"/>
  <c r="BF369"/>
  <c r="T369"/>
  <c r="R369"/>
  <c r="P369"/>
  <c r="BI364"/>
  <c r="BH364"/>
  <c r="BG364"/>
  <c r="BF364"/>
  <c r="T364"/>
  <c r="R364"/>
  <c r="P364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2"/>
  <c r="BH242"/>
  <c r="BG242"/>
  <c r="BF242"/>
  <c r="T242"/>
  <c r="R242"/>
  <c r="P242"/>
  <c r="BI240"/>
  <c r="BH240"/>
  <c r="BG240"/>
  <c r="BF240"/>
  <c r="T240"/>
  <c r="R240"/>
  <c r="P240"/>
  <c r="BI227"/>
  <c r="BH227"/>
  <c r="BG227"/>
  <c r="BF227"/>
  <c r="T227"/>
  <c r="R227"/>
  <c r="P227"/>
  <c r="BI225"/>
  <c r="BH225"/>
  <c r="BG225"/>
  <c r="BF225"/>
  <c r="T225"/>
  <c r="R225"/>
  <c r="P22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J132"/>
  <c r="J131"/>
  <c r="F131"/>
  <c r="F129"/>
  <c r="E127"/>
  <c r="J94"/>
  <c r="J93"/>
  <c r="F93"/>
  <c r="F91"/>
  <c r="E89"/>
  <c r="J20"/>
  <c r="E20"/>
  <c r="F132"/>
  <c r="J19"/>
  <c r="J14"/>
  <c r="J129"/>
  <c r="E7"/>
  <c r="E85"/>
  <c i="2" r="J39"/>
  <c r="J38"/>
  <c i="1" r="AY96"/>
  <c i="2" r="J37"/>
  <c i="1" r="AX96"/>
  <c i="2" r="BI979"/>
  <c r="BH979"/>
  <c r="BG979"/>
  <c r="BF979"/>
  <c r="T979"/>
  <c r="R979"/>
  <c r="P979"/>
  <c r="BI977"/>
  <c r="BH977"/>
  <c r="BG977"/>
  <c r="BF977"/>
  <c r="T977"/>
  <c r="R977"/>
  <c r="P977"/>
  <c r="BI972"/>
  <c r="BH972"/>
  <c r="BG972"/>
  <c r="BF972"/>
  <c r="T972"/>
  <c r="R972"/>
  <c r="P972"/>
  <c r="BI969"/>
  <c r="BH969"/>
  <c r="BG969"/>
  <c r="BF969"/>
  <c r="T969"/>
  <c r="T968"/>
  <c r="R969"/>
  <c r="R968"/>
  <c r="P969"/>
  <c r="P968"/>
  <c r="BI966"/>
  <c r="BH966"/>
  <c r="BG966"/>
  <c r="BF966"/>
  <c r="T966"/>
  <c r="R966"/>
  <c r="P966"/>
  <c r="BI964"/>
  <c r="BH964"/>
  <c r="BG964"/>
  <c r="BF964"/>
  <c r="T964"/>
  <c r="R964"/>
  <c r="P964"/>
  <c r="BI962"/>
  <c r="BH962"/>
  <c r="BG962"/>
  <c r="BF962"/>
  <c r="T962"/>
  <c r="R962"/>
  <c r="P962"/>
  <c r="BI960"/>
  <c r="BH960"/>
  <c r="BG960"/>
  <c r="BF960"/>
  <c r="T960"/>
  <c r="R960"/>
  <c r="P960"/>
  <c r="BI956"/>
  <c r="BH956"/>
  <c r="BG956"/>
  <c r="BF956"/>
  <c r="T956"/>
  <c r="R956"/>
  <c r="P956"/>
  <c r="BI953"/>
  <c r="BH953"/>
  <c r="BG953"/>
  <c r="BF953"/>
  <c r="T953"/>
  <c r="R953"/>
  <c r="P953"/>
  <c r="BI949"/>
  <c r="BH949"/>
  <c r="BG949"/>
  <c r="BF949"/>
  <c r="T949"/>
  <c r="R949"/>
  <c r="P949"/>
  <c r="BI946"/>
  <c r="BH946"/>
  <c r="BG946"/>
  <c r="BF946"/>
  <c r="T946"/>
  <c r="T945"/>
  <c r="R946"/>
  <c r="R945"/>
  <c r="P946"/>
  <c r="P945"/>
  <c r="BI942"/>
  <c r="BH942"/>
  <c r="BG942"/>
  <c r="BF942"/>
  <c r="T942"/>
  <c r="R942"/>
  <c r="P942"/>
  <c r="BI940"/>
  <c r="BH940"/>
  <c r="BG940"/>
  <c r="BF940"/>
  <c r="T940"/>
  <c r="R940"/>
  <c r="P940"/>
  <c r="BI937"/>
  <c r="BH937"/>
  <c r="BG937"/>
  <c r="BF937"/>
  <c r="T937"/>
  <c r="R937"/>
  <c r="P937"/>
  <c r="BI934"/>
  <c r="BH934"/>
  <c r="BG934"/>
  <c r="BF934"/>
  <c r="T934"/>
  <c r="R934"/>
  <c r="P934"/>
  <c r="BI931"/>
  <c r="BH931"/>
  <c r="BG931"/>
  <c r="BF931"/>
  <c r="T931"/>
  <c r="R931"/>
  <c r="P931"/>
  <c r="BI928"/>
  <c r="BH928"/>
  <c r="BG928"/>
  <c r="BF928"/>
  <c r="T928"/>
  <c r="R928"/>
  <c r="P928"/>
  <c r="BI923"/>
  <c r="BH923"/>
  <c r="BG923"/>
  <c r="BF923"/>
  <c r="T923"/>
  <c r="R923"/>
  <c r="P923"/>
  <c r="BI921"/>
  <c r="BH921"/>
  <c r="BG921"/>
  <c r="BF921"/>
  <c r="T921"/>
  <c r="R921"/>
  <c r="P921"/>
  <c r="BI916"/>
  <c r="BH916"/>
  <c r="BG916"/>
  <c r="BF916"/>
  <c r="T916"/>
  <c r="R916"/>
  <c r="P916"/>
  <c r="BI913"/>
  <c r="BH913"/>
  <c r="BG913"/>
  <c r="BF913"/>
  <c r="T913"/>
  <c r="R913"/>
  <c r="P913"/>
  <c r="BI910"/>
  <c r="BH910"/>
  <c r="BG910"/>
  <c r="BF910"/>
  <c r="T910"/>
  <c r="R910"/>
  <c r="P910"/>
  <c r="BI908"/>
  <c r="BH908"/>
  <c r="BG908"/>
  <c r="BF908"/>
  <c r="T908"/>
  <c r="R908"/>
  <c r="P908"/>
  <c r="BI905"/>
  <c r="BH905"/>
  <c r="BG905"/>
  <c r="BF905"/>
  <c r="T905"/>
  <c r="R905"/>
  <c r="P905"/>
  <c r="BI901"/>
  <c r="BH901"/>
  <c r="BG901"/>
  <c r="BF901"/>
  <c r="T901"/>
  <c r="R901"/>
  <c r="P901"/>
  <c r="BI899"/>
  <c r="BH899"/>
  <c r="BG899"/>
  <c r="BF899"/>
  <c r="T899"/>
  <c r="R899"/>
  <c r="P899"/>
  <c r="BI896"/>
  <c r="BH896"/>
  <c r="BG896"/>
  <c r="BF896"/>
  <c r="T896"/>
  <c r="R896"/>
  <c r="P896"/>
  <c r="BI893"/>
  <c r="BH893"/>
  <c r="BG893"/>
  <c r="BF893"/>
  <c r="T893"/>
  <c r="R893"/>
  <c r="P893"/>
  <c r="BI890"/>
  <c r="BH890"/>
  <c r="BG890"/>
  <c r="BF890"/>
  <c r="T890"/>
  <c r="R890"/>
  <c r="P890"/>
  <c r="BI887"/>
  <c r="BH887"/>
  <c r="BG887"/>
  <c r="BF887"/>
  <c r="T887"/>
  <c r="R887"/>
  <c r="P887"/>
  <c r="BI884"/>
  <c r="BH884"/>
  <c r="BG884"/>
  <c r="BF884"/>
  <c r="T884"/>
  <c r="R884"/>
  <c r="P884"/>
  <c r="BI881"/>
  <c r="BH881"/>
  <c r="BG881"/>
  <c r="BF881"/>
  <c r="T881"/>
  <c r="R881"/>
  <c r="P881"/>
  <c r="BI875"/>
  <c r="BH875"/>
  <c r="BG875"/>
  <c r="BF875"/>
  <c r="T875"/>
  <c r="R875"/>
  <c r="P875"/>
  <c r="BI872"/>
  <c r="BH872"/>
  <c r="BG872"/>
  <c r="BF872"/>
  <c r="T872"/>
  <c r="R872"/>
  <c r="P872"/>
  <c r="BI869"/>
  <c r="BH869"/>
  <c r="BG869"/>
  <c r="BF869"/>
  <c r="T869"/>
  <c r="R869"/>
  <c r="P869"/>
  <c r="BI866"/>
  <c r="BH866"/>
  <c r="BG866"/>
  <c r="BF866"/>
  <c r="T866"/>
  <c r="R866"/>
  <c r="P866"/>
  <c r="BI863"/>
  <c r="BH863"/>
  <c r="BG863"/>
  <c r="BF863"/>
  <c r="T863"/>
  <c r="R863"/>
  <c r="P863"/>
  <c r="BI860"/>
  <c r="BH860"/>
  <c r="BG860"/>
  <c r="BF860"/>
  <c r="T860"/>
  <c r="R860"/>
  <c r="P860"/>
  <c r="BI857"/>
  <c r="BH857"/>
  <c r="BG857"/>
  <c r="BF857"/>
  <c r="T857"/>
  <c r="R857"/>
  <c r="P857"/>
  <c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5"/>
  <c r="BH845"/>
  <c r="BG845"/>
  <c r="BF845"/>
  <c r="T845"/>
  <c r="R845"/>
  <c r="P845"/>
  <c r="BI842"/>
  <c r="BH842"/>
  <c r="BG842"/>
  <c r="BF842"/>
  <c r="T842"/>
  <c r="R842"/>
  <c r="P842"/>
  <c r="BI839"/>
  <c r="BH839"/>
  <c r="BG839"/>
  <c r="BF839"/>
  <c r="T839"/>
  <c r="R839"/>
  <c r="P839"/>
  <c r="BI836"/>
  <c r="BH836"/>
  <c r="BG836"/>
  <c r="BF836"/>
  <c r="T836"/>
  <c r="R836"/>
  <c r="P836"/>
  <c r="BI833"/>
  <c r="BH833"/>
  <c r="BG833"/>
  <c r="BF833"/>
  <c r="T833"/>
  <c r="R833"/>
  <c r="P833"/>
  <c r="BI830"/>
  <c r="BH830"/>
  <c r="BG830"/>
  <c r="BF830"/>
  <c r="T830"/>
  <c r="R830"/>
  <c r="P830"/>
  <c r="BI827"/>
  <c r="BH827"/>
  <c r="BG827"/>
  <c r="BF827"/>
  <c r="T827"/>
  <c r="R827"/>
  <c r="P827"/>
  <c r="BI824"/>
  <c r="BH824"/>
  <c r="BG824"/>
  <c r="BF824"/>
  <c r="T824"/>
  <c r="R824"/>
  <c r="P824"/>
  <c r="BI821"/>
  <c r="BH821"/>
  <c r="BG821"/>
  <c r="BF821"/>
  <c r="T821"/>
  <c r="R821"/>
  <c r="P821"/>
  <c r="BI818"/>
  <c r="BH818"/>
  <c r="BG818"/>
  <c r="BF818"/>
  <c r="T818"/>
  <c r="R818"/>
  <c r="P818"/>
  <c r="BI815"/>
  <c r="BH815"/>
  <c r="BG815"/>
  <c r="BF815"/>
  <c r="T815"/>
  <c r="R815"/>
  <c r="P815"/>
  <c r="BI812"/>
  <c r="BH812"/>
  <c r="BG812"/>
  <c r="BF812"/>
  <c r="T812"/>
  <c r="R812"/>
  <c r="P812"/>
  <c r="BI809"/>
  <c r="BH809"/>
  <c r="BG809"/>
  <c r="BF809"/>
  <c r="T809"/>
  <c r="R809"/>
  <c r="P809"/>
  <c r="BI806"/>
  <c r="BH806"/>
  <c r="BG806"/>
  <c r="BF806"/>
  <c r="T806"/>
  <c r="R806"/>
  <c r="P806"/>
  <c r="BI803"/>
  <c r="BH803"/>
  <c r="BG803"/>
  <c r="BF803"/>
  <c r="T803"/>
  <c r="R803"/>
  <c r="P803"/>
  <c r="BI800"/>
  <c r="BH800"/>
  <c r="BG800"/>
  <c r="BF800"/>
  <c r="T800"/>
  <c r="R800"/>
  <c r="P800"/>
  <c r="BI797"/>
  <c r="BH797"/>
  <c r="BG797"/>
  <c r="BF797"/>
  <c r="T797"/>
  <c r="R797"/>
  <c r="P797"/>
  <c r="BI794"/>
  <c r="BH794"/>
  <c r="BG794"/>
  <c r="BF794"/>
  <c r="T794"/>
  <c r="R794"/>
  <c r="P794"/>
  <c r="BI791"/>
  <c r="BH791"/>
  <c r="BG791"/>
  <c r="BF791"/>
  <c r="T791"/>
  <c r="R791"/>
  <c r="P791"/>
  <c r="BI788"/>
  <c r="BH788"/>
  <c r="BG788"/>
  <c r="BF788"/>
  <c r="T788"/>
  <c r="R788"/>
  <c r="P788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6"/>
  <c r="BH776"/>
  <c r="BG776"/>
  <c r="BF776"/>
  <c r="T776"/>
  <c r="R776"/>
  <c r="P776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0"/>
  <c r="BH750"/>
  <c r="BG750"/>
  <c r="BF750"/>
  <c r="T750"/>
  <c r="R750"/>
  <c r="P750"/>
  <c r="BI747"/>
  <c r="BH747"/>
  <c r="BG747"/>
  <c r="BF747"/>
  <c r="T747"/>
  <c r="R747"/>
  <c r="P747"/>
  <c r="BI744"/>
  <c r="BH744"/>
  <c r="BG744"/>
  <c r="BF744"/>
  <c r="T744"/>
  <c r="R744"/>
  <c r="P744"/>
  <c r="BI741"/>
  <c r="BH741"/>
  <c r="BG741"/>
  <c r="BF741"/>
  <c r="T741"/>
  <c r="R741"/>
  <c r="P741"/>
  <c r="BI738"/>
  <c r="BH738"/>
  <c r="BG738"/>
  <c r="BF738"/>
  <c r="T738"/>
  <c r="R738"/>
  <c r="P738"/>
  <c r="BI735"/>
  <c r="BH735"/>
  <c r="BG735"/>
  <c r="BF735"/>
  <c r="T735"/>
  <c r="R735"/>
  <c r="P735"/>
  <c r="BI732"/>
  <c r="BH732"/>
  <c r="BG732"/>
  <c r="BF732"/>
  <c r="T732"/>
  <c r="R732"/>
  <c r="P732"/>
  <c r="BI729"/>
  <c r="BH729"/>
  <c r="BG729"/>
  <c r="BF729"/>
  <c r="T729"/>
  <c r="R729"/>
  <c r="P729"/>
  <c r="BI726"/>
  <c r="BH726"/>
  <c r="BG726"/>
  <c r="BF726"/>
  <c r="T726"/>
  <c r="R726"/>
  <c r="P726"/>
  <c r="BI723"/>
  <c r="BH723"/>
  <c r="BG723"/>
  <c r="BF723"/>
  <c r="T723"/>
  <c r="R723"/>
  <c r="P723"/>
  <c r="BI720"/>
  <c r="BH720"/>
  <c r="BG720"/>
  <c r="BF720"/>
  <c r="T720"/>
  <c r="R720"/>
  <c r="P720"/>
  <c r="BI717"/>
  <c r="BH717"/>
  <c r="BG717"/>
  <c r="BF717"/>
  <c r="T717"/>
  <c r="R717"/>
  <c r="P717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60"/>
  <c r="BH660"/>
  <c r="BG660"/>
  <c r="BF660"/>
  <c r="T660"/>
  <c r="R660"/>
  <c r="P660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8"/>
  <c r="BH648"/>
  <c r="BG648"/>
  <c r="BF648"/>
  <c r="T648"/>
  <c r="R648"/>
  <c r="P648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4"/>
  <c r="BH634"/>
  <c r="BG634"/>
  <c r="BF634"/>
  <c r="T634"/>
  <c r="R634"/>
  <c r="P634"/>
  <c r="BI631"/>
  <c r="BH631"/>
  <c r="BG631"/>
  <c r="BF631"/>
  <c r="T631"/>
  <c r="R631"/>
  <c r="P631"/>
  <c r="BI628"/>
  <c r="BH628"/>
  <c r="BG628"/>
  <c r="BF628"/>
  <c r="T628"/>
  <c r="R628"/>
  <c r="P628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4"/>
  <c r="BH614"/>
  <c r="BG614"/>
  <c r="BF614"/>
  <c r="T614"/>
  <c r="R614"/>
  <c r="P614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31"/>
  <c r="BH431"/>
  <c r="BG431"/>
  <c r="BF431"/>
  <c r="T431"/>
  <c r="R431"/>
  <c r="P431"/>
  <c r="BI428"/>
  <c r="BH428"/>
  <c r="BG428"/>
  <c r="BF428"/>
  <c r="T428"/>
  <c r="R428"/>
  <c r="P428"/>
  <c r="BI424"/>
  <c r="BH424"/>
  <c r="BG424"/>
  <c r="BF424"/>
  <c r="T424"/>
  <c r="R424"/>
  <c r="P424"/>
  <c r="BI421"/>
  <c r="BH421"/>
  <c r="BG421"/>
  <c r="BF421"/>
  <c r="T421"/>
  <c r="R421"/>
  <c r="P421"/>
  <c r="BI416"/>
  <c r="BH416"/>
  <c r="BG416"/>
  <c r="BF416"/>
  <c r="T416"/>
  <c r="R416"/>
  <c r="P416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8"/>
  <c r="BH348"/>
  <c r="BG348"/>
  <c r="BF348"/>
  <c r="T348"/>
  <c r="T347"/>
  <c r="R348"/>
  <c r="R347"/>
  <c r="P348"/>
  <c r="P347"/>
  <c r="BI344"/>
  <c r="BH344"/>
  <c r="BG344"/>
  <c r="BF344"/>
  <c r="T344"/>
  <c r="T343"/>
  <c r="R344"/>
  <c r="R343"/>
  <c r="P344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R331"/>
  <c r="P331"/>
  <c r="BI329"/>
  <c r="BH329"/>
  <c r="BG329"/>
  <c r="BF329"/>
  <c r="T329"/>
  <c r="R329"/>
  <c r="P329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0"/>
  <c r="BH310"/>
  <c r="BG310"/>
  <c r="BF310"/>
  <c r="T310"/>
  <c r="R310"/>
  <c r="P310"/>
  <c r="BI306"/>
  <c r="BH306"/>
  <c r="BG306"/>
  <c r="BF306"/>
  <c r="T306"/>
  <c r="R306"/>
  <c r="P306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38"/>
  <c r="BH238"/>
  <c r="BG238"/>
  <c r="BF238"/>
  <c r="T238"/>
  <c r="R238"/>
  <c r="P238"/>
  <c r="BI236"/>
  <c r="BH236"/>
  <c r="BG236"/>
  <c r="BF236"/>
  <c r="T236"/>
  <c r="R236"/>
  <c r="P236"/>
  <c r="BI220"/>
  <c r="BH220"/>
  <c r="BG220"/>
  <c r="BF220"/>
  <c r="T220"/>
  <c r="R220"/>
  <c r="P220"/>
  <c r="BI218"/>
  <c r="BH218"/>
  <c r="BG218"/>
  <c r="BF218"/>
  <c r="T218"/>
  <c r="R218"/>
  <c r="P218"/>
  <c r="BI212"/>
  <c r="BH212"/>
  <c r="BG212"/>
  <c r="BF212"/>
  <c r="T212"/>
  <c r="R212"/>
  <c r="P212"/>
  <c r="BI210"/>
  <c r="BH210"/>
  <c r="BG210"/>
  <c r="BF210"/>
  <c r="T210"/>
  <c r="R210"/>
  <c r="P210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129"/>
  <c r="J19"/>
  <c r="J14"/>
  <c r="J91"/>
  <c r="E7"/>
  <c r="E120"/>
  <c i="1" r="L90"/>
  <c r="AM90"/>
  <c r="AM89"/>
  <c r="L89"/>
  <c r="AM87"/>
  <c r="L87"/>
  <c r="L85"/>
  <c r="L84"/>
  <c i="2" r="J337"/>
  <c r="BK248"/>
  <c r="BK218"/>
  <c r="J164"/>
  <c i="1" r="AS99"/>
  <c i="2" r="J744"/>
  <c r="BK729"/>
  <c r="BK717"/>
  <c r="BK684"/>
  <c r="BK654"/>
  <c r="BK567"/>
  <c r="BK546"/>
  <c r="BK510"/>
  <c r="J466"/>
  <c r="J368"/>
  <c r="BK335"/>
  <c r="J319"/>
  <c r="J298"/>
  <c r="J238"/>
  <c r="BK210"/>
  <c r="J161"/>
  <c r="BK972"/>
  <c r="BK960"/>
  <c r="BK946"/>
  <c r="J928"/>
  <c r="J921"/>
  <c r="BK901"/>
  <c r="J887"/>
  <c r="BK872"/>
  <c r="J848"/>
  <c r="BK827"/>
  <c r="BK815"/>
  <c r="J803"/>
  <c r="J788"/>
  <c r="BK776"/>
  <c r="BK764"/>
  <c r="BK747"/>
  <c r="BK732"/>
  <c r="BK711"/>
  <c r="BK699"/>
  <c r="BK687"/>
  <c r="J669"/>
  <c r="J654"/>
  <c r="J639"/>
  <c r="J628"/>
  <c r="J614"/>
  <c r="J588"/>
  <c r="BK561"/>
  <c r="J549"/>
  <c r="BK534"/>
  <c r="BK516"/>
  <c r="J501"/>
  <c r="BK486"/>
  <c r="BK462"/>
  <c r="BK446"/>
  <c r="BK433"/>
  <c r="BK424"/>
  <c r="BK406"/>
  <c r="BK388"/>
  <c r="BK371"/>
  <c r="J353"/>
  <c r="J339"/>
  <c r="BK322"/>
  <c r="J288"/>
  <c r="J250"/>
  <c r="BK212"/>
  <c r="J194"/>
  <c r="BK176"/>
  <c r="BK164"/>
  <c r="BK979"/>
  <c r="J969"/>
  <c r="J962"/>
  <c r="J946"/>
  <c r="BK921"/>
  <c r="BK908"/>
  <c r="BK890"/>
  <c r="BK854"/>
  <c r="BK842"/>
  <c r="J827"/>
  <c r="J800"/>
  <c r="J773"/>
  <c r="J750"/>
  <c r="BK693"/>
  <c r="BK672"/>
  <c r="J645"/>
  <c r="BK603"/>
  <c r="J567"/>
  <c r="J522"/>
  <c r="J489"/>
  <c r="J450"/>
  <c r="BK421"/>
  <c r="BK382"/>
  <c r="J364"/>
  <c r="BK344"/>
  <c r="J296"/>
  <c r="BK284"/>
  <c r="BK238"/>
  <c r="J191"/>
  <c r="BK173"/>
  <c r="J158"/>
  <c r="J138"/>
  <c i="3" r="J620"/>
  <c r="BK608"/>
  <c r="J588"/>
  <c r="J568"/>
  <c r="BK549"/>
  <c r="J540"/>
  <c r="BK526"/>
  <c r="J498"/>
  <c r="J478"/>
  <c r="BK465"/>
  <c r="BK447"/>
  <c r="BK395"/>
  <c r="J354"/>
  <c r="BK332"/>
  <c r="BK317"/>
  <c r="J289"/>
  <c r="BK272"/>
  <c r="BK240"/>
  <c r="BK210"/>
  <c r="J173"/>
  <c r="J141"/>
  <c r="BK605"/>
  <c r="J591"/>
  <c r="BK568"/>
  <c r="J555"/>
  <c r="BK532"/>
  <c r="BK510"/>
  <c r="BK486"/>
  <c r="BK476"/>
  <c r="J465"/>
  <c r="J447"/>
  <c r="BK424"/>
  <c r="BK401"/>
  <c r="J369"/>
  <c r="J335"/>
  <c r="J303"/>
  <c r="J272"/>
  <c r="BK207"/>
  <c r="BK170"/>
  <c r="BK620"/>
  <c r="J602"/>
  <c r="BK595"/>
  <c r="J584"/>
  <c r="BK571"/>
  <c r="BK558"/>
  <c r="BK535"/>
  <c r="J520"/>
  <c r="J510"/>
  <c r="J501"/>
  <c r="J486"/>
  <c r="BK468"/>
  <c r="BK445"/>
  <c r="J431"/>
  <c r="BK422"/>
  <c r="J416"/>
  <c r="J407"/>
  <c r="J395"/>
  <c r="J371"/>
  <c r="BK356"/>
  <c r="BK342"/>
  <c r="BK321"/>
  <c r="J313"/>
  <c r="BK293"/>
  <c r="BK280"/>
  <c r="J253"/>
  <c r="J225"/>
  <c r="BK201"/>
  <c r="J182"/>
  <c r="J170"/>
  <c r="J150"/>
  <c r="BK416"/>
  <c r="BK398"/>
  <c r="J364"/>
  <c r="J325"/>
  <c r="BK303"/>
  <c r="J270"/>
  <c r="J201"/>
  <c r="J138"/>
  <c i="4" r="BK137"/>
  <c r="J159"/>
  <c r="BK159"/>
  <c r="J146"/>
  <c r="BK130"/>
  <c r="BK146"/>
  <c i="5" r="BK529"/>
  <c r="J514"/>
  <c r="J481"/>
  <c r="BK461"/>
  <c r="J440"/>
  <c r="BK419"/>
  <c r="J407"/>
  <c r="BK389"/>
  <c r="BK377"/>
  <c r="BK365"/>
  <c r="J334"/>
  <c r="J306"/>
  <c r="BK265"/>
  <c r="BK173"/>
  <c r="J146"/>
  <c r="BK500"/>
  <c r="BK449"/>
  <c r="BK422"/>
  <c r="BK413"/>
  <c r="BK380"/>
  <c r="BK354"/>
  <c r="BK321"/>
  <c r="J293"/>
  <c r="BK247"/>
  <c r="BK210"/>
  <c r="BK176"/>
  <c r="BK152"/>
  <c r="J494"/>
  <c r="BK481"/>
  <c r="J467"/>
  <c r="BK434"/>
  <c r="J404"/>
  <c r="BK386"/>
  <c r="BK360"/>
  <c r="BK345"/>
  <c r="BK312"/>
  <c r="BK303"/>
  <c r="J289"/>
  <c r="BK275"/>
  <c r="BK254"/>
  <c r="BK237"/>
  <c r="BK208"/>
  <c r="J176"/>
  <c r="J164"/>
  <c r="BK143"/>
  <c r="BK524"/>
  <c r="J497"/>
  <c r="BK473"/>
  <c r="BK455"/>
  <c r="J431"/>
  <c r="J413"/>
  <c r="BK368"/>
  <c r="J323"/>
  <c r="J287"/>
  <c r="J254"/>
  <c r="J233"/>
  <c r="BK187"/>
  <c r="BK155"/>
  <c i="6" r="BK414"/>
  <c r="J397"/>
  <c r="BK373"/>
  <c r="J345"/>
  <c r="BK305"/>
  <c r="BK259"/>
  <c r="J230"/>
  <c r="J195"/>
  <c r="BK166"/>
  <c r="J420"/>
  <c r="BK360"/>
  <c r="J335"/>
  <c r="J324"/>
  <c r="J305"/>
  <c r="BK297"/>
  <c r="J279"/>
  <c r="BK256"/>
  <c r="BK235"/>
  <c r="J220"/>
  <c r="BK187"/>
  <c r="J160"/>
  <c r="J145"/>
  <c r="BK417"/>
  <c r="J403"/>
  <c r="J383"/>
  <c r="J360"/>
  <c r="BK345"/>
  <c r="BK324"/>
  <c r="BK303"/>
  <c r="J273"/>
  <c r="J259"/>
  <c r="BK239"/>
  <c r="BK216"/>
  <c r="J177"/>
  <c r="J140"/>
  <c r="BK403"/>
  <c r="BK387"/>
  <c r="J357"/>
  <c r="BK333"/>
  <c r="BK294"/>
  <c r="BK267"/>
  <c r="BK246"/>
  <c r="J216"/>
  <c r="BK160"/>
  <c i="7" r="J171"/>
  <c r="J125"/>
  <c r="J151"/>
  <c r="J132"/>
  <c r="J165"/>
  <c r="J146"/>
  <c r="J127"/>
  <c i="2" r="BK928"/>
  <c r="BK923"/>
  <c r="BK905"/>
  <c r="BK887"/>
  <c r="J854"/>
  <c r="J833"/>
  <c r="J797"/>
  <c r="J776"/>
  <c r="BK744"/>
  <c r="BK720"/>
  <c r="BK708"/>
  <c r="J687"/>
  <c r="BK663"/>
  <c r="BK639"/>
  <c r="J617"/>
  <c r="J603"/>
  <c r="J594"/>
  <c r="BK582"/>
  <c r="BK570"/>
  <c r="BK540"/>
  <c r="J531"/>
  <c r="J516"/>
  <c r="BK501"/>
  <c r="BK480"/>
  <c r="BK466"/>
  <c r="J446"/>
  <c r="BK409"/>
  <c r="J400"/>
  <c r="J388"/>
  <c r="BK348"/>
  <c r="J322"/>
  <c r="J301"/>
  <c r="BK254"/>
  <c r="J210"/>
  <c r="BK191"/>
  <c r="BK158"/>
  <c r="J940"/>
  <c r="J893"/>
  <c r="BK881"/>
  <c r="BK857"/>
  <c r="BK821"/>
  <c r="BK803"/>
  <c r="J764"/>
  <c r="J732"/>
  <c r="J720"/>
  <c r="BK705"/>
  <c r="J663"/>
  <c r="J631"/>
  <c r="J606"/>
  <c r="J555"/>
  <c r="BK519"/>
  <c r="BK483"/>
  <c r="BK394"/>
  <c r="BK361"/>
  <c r="BK329"/>
  <c r="J306"/>
  <c r="J218"/>
  <c r="BK179"/>
  <c r="J155"/>
  <c r="BK977"/>
  <c r="J964"/>
  <c r="BK953"/>
  <c r="J931"/>
  <c r="J908"/>
  <c r="J881"/>
  <c r="BK863"/>
  <c r="J836"/>
  <c r="J818"/>
  <c r="BK800"/>
  <c r="BK785"/>
  <c r="BK773"/>
  <c r="J758"/>
  <c r="J741"/>
  <c r="J729"/>
  <c r="BK702"/>
  <c r="BK690"/>
  <c r="BK675"/>
  <c r="BK660"/>
  <c r="BK645"/>
  <c r="BK631"/>
  <c r="BK594"/>
  <c r="BK579"/>
  <c r="J570"/>
  <c r="BK552"/>
  <c r="BK543"/>
  <c r="BK528"/>
  <c r="J510"/>
  <c r="BK492"/>
  <c r="J477"/>
  <c r="BK450"/>
  <c r="J431"/>
  <c r="BK416"/>
  <c r="BK400"/>
  <c r="BK379"/>
  <c r="BK359"/>
  <c r="J355"/>
  <c r="BK337"/>
  <c r="BK310"/>
  <c r="BK286"/>
  <c r="J248"/>
  <c r="BK203"/>
  <c r="BK182"/>
  <c r="BK167"/>
  <c r="J152"/>
  <c r="J979"/>
  <c r="J966"/>
  <c r="BK956"/>
  <c r="BK940"/>
  <c r="J916"/>
  <c r="J901"/>
  <c r="BK869"/>
  <c r="BK848"/>
  <c r="BK833"/>
  <c r="J815"/>
  <c r="BK782"/>
  <c r="BK755"/>
  <c r="J699"/>
  <c r="J678"/>
  <c r="BK648"/>
  <c r="J609"/>
  <c r="BK576"/>
  <c r="J543"/>
  <c r="BK507"/>
  <c r="J480"/>
  <c r="BK441"/>
  <c r="J428"/>
  <c r="J394"/>
  <c r="J359"/>
  <c r="BK341"/>
  <c r="BK292"/>
  <c r="BK282"/>
  <c r="J203"/>
  <c r="J176"/>
  <c i="3" r="BK626"/>
  <c r="J611"/>
  <c r="BK602"/>
  <c r="J581"/>
  <c r="J552"/>
  <c r="J535"/>
  <c r="J523"/>
  <c r="J495"/>
  <c r="BK471"/>
  <c r="BK462"/>
  <c r="BK431"/>
  <c r="BK379"/>
  <c r="BK338"/>
  <c r="BK313"/>
  <c r="BK286"/>
  <c r="J242"/>
  <c r="J213"/>
  <c r="BK187"/>
  <c r="BK157"/>
  <c r="BK623"/>
  <c r="J608"/>
  <c r="J595"/>
  <c r="J571"/>
  <c r="J561"/>
  <c r="BK548"/>
  <c r="BK513"/>
  <c r="J489"/>
  <c r="BK478"/>
  <c r="J459"/>
  <c r="BK453"/>
  <c r="J426"/>
  <c r="BK420"/>
  <c r="J398"/>
  <c r="J356"/>
  <c r="J321"/>
  <c r="J284"/>
  <c r="BK253"/>
  <c r="BK179"/>
  <c r="BK144"/>
  <c r="BK599"/>
  <c r="BK591"/>
  <c r="BK577"/>
  <c r="BK561"/>
  <c r="BK545"/>
  <c r="BK529"/>
  <c r="J517"/>
  <c r="BK507"/>
  <c r="BK495"/>
  <c r="BK480"/>
  <c r="J462"/>
  <c r="BK451"/>
  <c r="BK428"/>
  <c r="J420"/>
  <c r="J413"/>
  <c r="BK352"/>
  <c r="BK335"/>
  <c r="BK323"/>
  <c r="J311"/>
  <c r="J286"/>
  <c r="J276"/>
  <c r="BK249"/>
  <c r="BK227"/>
  <c r="BK204"/>
  <c r="J187"/>
  <c r="BK173"/>
  <c r="J445"/>
  <c r="J401"/>
  <c r="BK382"/>
  <c r="J342"/>
  <c r="J317"/>
  <c r="J274"/>
  <c r="J207"/>
  <c r="J176"/>
  <c r="J144"/>
  <c i="4" r="J155"/>
  <c r="J143"/>
  <c r="BK155"/>
  <c r="BK143"/>
  <c r="BK126"/>
  <c r="J130"/>
  <c i="5" r="BK521"/>
  <c r="J507"/>
  <c r="BK479"/>
  <c r="BK458"/>
  <c r="J437"/>
  <c r="BK416"/>
  <c r="BK398"/>
  <c r="J386"/>
  <c r="BK374"/>
  <c r="J348"/>
  <c r="J318"/>
  <c r="J300"/>
  <c r="J270"/>
  <c r="J247"/>
  <c r="J210"/>
  <c r="BK167"/>
  <c r="J529"/>
  <c r="BK503"/>
  <c r="J458"/>
  <c r="J443"/>
  <c r="J419"/>
  <c r="J395"/>
  <c r="J365"/>
  <c r="J351"/>
  <c r="BK329"/>
  <c r="J296"/>
  <c r="BK270"/>
  <c r="BK212"/>
  <c r="J187"/>
  <c r="J161"/>
  <c r="BK431"/>
  <c r="J398"/>
  <c r="J374"/>
  <c r="J354"/>
  <c r="BK342"/>
  <c r="BK323"/>
  <c r="BK293"/>
  <c r="BK278"/>
  <c r="J258"/>
  <c r="J243"/>
  <c r="BK233"/>
  <c r="BK198"/>
  <c r="J173"/>
  <c r="BK161"/>
  <c r="BK138"/>
  <c r="J521"/>
  <c r="BK510"/>
  <c r="BK491"/>
  <c r="BK467"/>
  <c r="J446"/>
  <c r="J428"/>
  <c r="BK407"/>
  <c r="J329"/>
  <c r="BK315"/>
  <c r="J278"/>
  <c r="J263"/>
  <c r="J239"/>
  <c r="BK200"/>
  <c r="J158"/>
  <c r="J138"/>
  <c i="6" r="BK405"/>
  <c r="BK378"/>
  <c r="J339"/>
  <c r="BK330"/>
  <c r="J285"/>
  <c r="J251"/>
  <c r="J199"/>
  <c r="BK169"/>
  <c r="BK145"/>
  <c r="J417"/>
  <c r="J368"/>
  <c r="J330"/>
  <c r="J314"/>
  <c r="J303"/>
  <c r="BK291"/>
  <c r="BK273"/>
  <c r="BK263"/>
  <c r="J239"/>
  <c r="BK197"/>
  <c r="J169"/>
  <c r="BK157"/>
  <c r="BK148"/>
  <c r="BK407"/>
  <c r="J394"/>
  <c r="BK370"/>
  <c r="BK354"/>
  <c r="BK339"/>
  <c r="J318"/>
  <c r="BK279"/>
  <c r="J261"/>
  <c r="BK248"/>
  <c r="BK199"/>
  <c r="J166"/>
  <c r="BK151"/>
  <c r="BK410"/>
  <c r="J380"/>
  <c r="J364"/>
  <c r="J342"/>
  <c r="BK308"/>
  <c r="J282"/>
  <c r="BK230"/>
  <c r="J197"/>
  <c r="BK134"/>
  <c i="7" r="BK151"/>
  <c r="J129"/>
  <c r="BK134"/>
  <c r="BK165"/>
  <c r="J141"/>
  <c r="BK171"/>
  <c r="J134"/>
  <c i="2" r="J953"/>
  <c r="J910"/>
  <c r="J890"/>
  <c r="J860"/>
  <c r="J842"/>
  <c r="BK806"/>
  <c r="J779"/>
  <c r="BK767"/>
  <c r="BK723"/>
  <c r="BK714"/>
  <c r="J696"/>
  <c r="J675"/>
  <c r="BK642"/>
  <c r="J623"/>
  <c r="BK606"/>
  <c r="BK597"/>
  <c r="BK588"/>
  <c r="BK573"/>
  <c r="J552"/>
  <c r="J537"/>
  <c r="BK525"/>
  <c r="BK513"/>
  <c r="BK498"/>
  <c r="BK477"/>
  <c r="BK458"/>
  <c r="BK431"/>
  <c r="BK412"/>
  <c r="J397"/>
  <c r="BK385"/>
  <c r="J344"/>
  <c r="J331"/>
  <c r="BK317"/>
  <c r="J284"/>
  <c r="BK220"/>
  <c r="BK194"/>
  <c r="J182"/>
  <c r="BK942"/>
  <c r="J899"/>
  <c r="J863"/>
  <c r="BK830"/>
  <c r="BK818"/>
  <c r="J791"/>
  <c r="J761"/>
  <c r="BK738"/>
  <c r="J714"/>
  <c r="J693"/>
  <c r="J657"/>
  <c r="BK628"/>
  <c r="BK600"/>
  <c r="BK549"/>
  <c r="J513"/>
  <c r="J470"/>
  <c r="J391"/>
  <c r="BK364"/>
  <c r="BK331"/>
  <c r="J317"/>
  <c r="BK296"/>
  <c r="J212"/>
  <c r="BK170"/>
  <c r="BK138"/>
  <c r="BK966"/>
  <c r="J956"/>
  <c r="J942"/>
  <c r="J923"/>
  <c r="BK916"/>
  <c r="BK896"/>
  <c r="BK884"/>
  <c r="J869"/>
  <c r="J845"/>
  <c r="J824"/>
  <c r="BK809"/>
  <c r="BK797"/>
  <c r="J782"/>
  <c r="J770"/>
  <c r="J755"/>
  <c r="J738"/>
  <c r="J723"/>
  <c r="J708"/>
  <c r="BK696"/>
  <c r="BK678"/>
  <c r="BK666"/>
  <c r="BK651"/>
  <c r="J642"/>
  <c r="J620"/>
  <c r="J597"/>
  <c r="BK585"/>
  <c r="J573"/>
  <c r="BK555"/>
  <c r="J546"/>
  <c r="BK531"/>
  <c r="BK504"/>
  <c r="BK495"/>
  <c r="J483"/>
  <c r="J454"/>
  <c r="J441"/>
  <c r="BK428"/>
  <c r="J412"/>
  <c r="BK397"/>
  <c r="J376"/>
  <c r="J361"/>
  <c r="J341"/>
  <c r="J329"/>
  <c r="BK301"/>
  <c r="BK252"/>
  <c r="J220"/>
  <c r="BK197"/>
  <c r="J173"/>
  <c r="BK155"/>
  <c r="BK144"/>
  <c r="J972"/>
  <c r="J960"/>
  <c r="J937"/>
  <c r="BK910"/>
  <c r="BK899"/>
  <c r="BK866"/>
  <c r="J851"/>
  <c r="BK839"/>
  <c r="BK824"/>
  <c r="BK791"/>
  <c r="BK758"/>
  <c r="J735"/>
  <c r="J690"/>
  <c r="BK669"/>
  <c r="BK620"/>
  <c r="J585"/>
  <c r="BK558"/>
  <c r="J525"/>
  <c r="J495"/>
  <c r="BK474"/>
  <c r="BK437"/>
  <c r="J424"/>
  <c r="J385"/>
  <c r="BK353"/>
  <c r="BK324"/>
  <c r="BK288"/>
  <c r="J254"/>
  <c r="J200"/>
  <c r="J188"/>
  <c r="BK161"/>
  <c r="J144"/>
  <c i="1" r="AS95"/>
  <c i="3" r="J558"/>
  <c r="J542"/>
  <c r="J532"/>
  <c r="BK504"/>
  <c r="J483"/>
  <c r="J453"/>
  <c r="J439"/>
  <c r="BK392"/>
  <c r="J348"/>
  <c r="J323"/>
  <c r="BK301"/>
  <c r="BK251"/>
  <c r="J227"/>
  <c r="J195"/>
  <c r="J167"/>
  <c r="J626"/>
  <c r="BK614"/>
  <c r="J574"/>
  <c r="BK552"/>
  <c r="BK520"/>
  <c r="BK501"/>
  <c r="BK483"/>
  <c r="J474"/>
  <c r="J456"/>
  <c r="J435"/>
  <c r="J418"/>
  <c r="BK410"/>
  <c r="BK371"/>
  <c r="BK345"/>
  <c r="BK289"/>
  <c r="J255"/>
  <c r="BK195"/>
  <c r="BK162"/>
  <c r="J623"/>
  <c r="BK611"/>
  <c r="J597"/>
  <c r="BK581"/>
  <c r="BK565"/>
  <c r="BK555"/>
  <c r="BK542"/>
  <c r="J526"/>
  <c r="J513"/>
  <c r="BK498"/>
  <c r="J476"/>
  <c r="BK459"/>
  <c r="BK441"/>
  <c r="BK435"/>
  <c r="J424"/>
  <c r="BK418"/>
  <c r="BK404"/>
  <c r="J392"/>
  <c r="BK369"/>
  <c r="BK358"/>
  <c r="BK348"/>
  <c r="BK328"/>
  <c r="J319"/>
  <c r="J301"/>
  <c r="BK270"/>
  <c r="BK242"/>
  <c r="J210"/>
  <c r="J192"/>
  <c r="BK176"/>
  <c r="J157"/>
  <c r="BK138"/>
  <c r="J404"/>
  <c r="J379"/>
  <c r="J332"/>
  <c r="J306"/>
  <c r="J280"/>
  <c r="J204"/>
  <c r="J162"/>
  <c i="4" r="J126"/>
  <c r="J129"/>
  <c r="BK149"/>
  <c r="J137"/>
  <c r="J152"/>
  <c r="BK129"/>
  <c i="5" r="BK518"/>
  <c r="BK497"/>
  <c r="BK476"/>
  <c r="J452"/>
  <c r="J434"/>
  <c r="BK410"/>
  <c r="BK395"/>
  <c r="BK383"/>
  <c r="BK371"/>
  <c r="J360"/>
  <c r="J332"/>
  <c r="J303"/>
  <c r="BK282"/>
  <c r="J252"/>
  <c r="J208"/>
  <c r="J155"/>
  <c r="J135"/>
  <c r="J510"/>
  <c r="BK485"/>
  <c r="BK428"/>
  <c r="J401"/>
  <c r="J377"/>
  <c r="BK348"/>
  <c r="BK332"/>
  <c r="BK309"/>
  <c r="J275"/>
  <c r="J237"/>
  <c r="BK185"/>
  <c r="J167"/>
  <c r="BK146"/>
  <c r="J524"/>
  <c r="J489"/>
  <c r="J476"/>
  <c r="J455"/>
  <c r="J425"/>
  <c r="J389"/>
  <c r="J371"/>
  <c r="BK351"/>
  <c r="BK325"/>
  <c r="BK306"/>
  <c r="J291"/>
  <c r="J282"/>
  <c r="BK263"/>
  <c r="J249"/>
  <c r="J235"/>
  <c r="J200"/>
  <c r="BK179"/>
  <c r="BK158"/>
  <c r="BK531"/>
  <c r="J518"/>
  <c r="BK507"/>
  <c r="BK494"/>
  <c r="BK470"/>
  <c r="J449"/>
  <c r="BK425"/>
  <c r="J392"/>
  <c r="J345"/>
  <c r="J321"/>
  <c r="J312"/>
  <c r="BK268"/>
  <c r="BK249"/>
  <c r="J212"/>
  <c r="J152"/>
  <c i="6" r="J410"/>
  <c r="BK390"/>
  <c r="J348"/>
  <c r="BK335"/>
  <c r="J297"/>
  <c r="J235"/>
  <c r="J218"/>
  <c r="BK189"/>
  <c r="J148"/>
  <c r="BK383"/>
  <c r="J354"/>
  <c r="J333"/>
  <c r="J321"/>
  <c r="J308"/>
  <c r="BK300"/>
  <c r="J288"/>
  <c r="BK271"/>
  <c r="J246"/>
  <c r="BK222"/>
  <c r="BK195"/>
  <c r="BK163"/>
  <c r="J151"/>
  <c r="BK420"/>
  <c r="J405"/>
  <c r="J390"/>
  <c r="J378"/>
  <c r="BK357"/>
  <c r="BK342"/>
  <c r="BK321"/>
  <c r="J291"/>
  <c r="J267"/>
  <c r="J232"/>
  <c r="J222"/>
  <c r="BK179"/>
  <c r="J154"/>
  <c r="J134"/>
  <c r="BK397"/>
  <c r="BK368"/>
  <c r="J351"/>
  <c r="BK318"/>
  <c r="BK285"/>
  <c r="J248"/>
  <c r="BK218"/>
  <c r="J163"/>
  <c i="7" r="J168"/>
  <c r="BK132"/>
  <c r="J157"/>
  <c r="BK168"/>
  <c r="BK146"/>
  <c r="BK127"/>
  <c r="J160"/>
  <c r="BK129"/>
  <c i="2" r="BK937"/>
  <c r="BK913"/>
  <c r="J896"/>
  <c r="J866"/>
  <c r="BK851"/>
  <c r="BK812"/>
  <c r="BK788"/>
  <c r="BK770"/>
  <c r="BK741"/>
  <c r="J717"/>
  <c r="J702"/>
  <c r="J684"/>
  <c r="J660"/>
  <c r="J634"/>
  <c r="BK609"/>
  <c r="J600"/>
  <c r="BK591"/>
  <c r="J579"/>
  <c r="J564"/>
  <c r="J534"/>
  <c r="J519"/>
  <c r="J504"/>
  <c r="BK489"/>
  <c r="J474"/>
  <c r="BK454"/>
  <c r="J416"/>
  <c r="J406"/>
  <c r="BK391"/>
  <c r="BK376"/>
  <c r="BK339"/>
  <c r="BK319"/>
  <c r="J292"/>
  <c r="J252"/>
  <c r="J197"/>
  <c r="J185"/>
  <c r="J135"/>
  <c r="BK934"/>
  <c r="J884"/>
  <c r="J875"/>
  <c r="BK836"/>
  <c r="J806"/>
  <c r="J785"/>
  <c r="J747"/>
  <c r="J726"/>
  <c r="J711"/>
  <c r="J672"/>
  <c r="J648"/>
  <c r="BK623"/>
  <c r="BK564"/>
  <c r="J540"/>
  <c r="J486"/>
  <c r="J409"/>
  <c r="J371"/>
  <c r="J357"/>
  <c r="J324"/>
  <c r="J310"/>
  <c r="BK250"/>
  <c r="BK185"/>
  <c r="BK152"/>
  <c r="BK969"/>
  <c r="BK962"/>
  <c r="BK949"/>
  <c r="J934"/>
  <c r="J913"/>
  <c r="BK893"/>
  <c r="BK875"/>
  <c r="J857"/>
  <c r="J839"/>
  <c r="J821"/>
  <c r="J809"/>
  <c r="J794"/>
  <c r="BK779"/>
  <c r="BK761"/>
  <c r="BK750"/>
  <c r="BK735"/>
  <c r="J705"/>
  <c r="BK681"/>
  <c r="BK657"/>
  <c r="J651"/>
  <c r="BK634"/>
  <c r="BK617"/>
  <c r="J591"/>
  <c r="J576"/>
  <c r="J558"/>
  <c r="BK537"/>
  <c r="BK522"/>
  <c r="J507"/>
  <c r="J498"/>
  <c r="BK470"/>
  <c r="J458"/>
  <c r="J437"/>
  <c r="J421"/>
  <c r="BK403"/>
  <c r="J382"/>
  <c r="BK368"/>
  <c r="BK357"/>
  <c r="J348"/>
  <c r="J335"/>
  <c r="BK306"/>
  <c r="J282"/>
  <c r="BK236"/>
  <c r="BK200"/>
  <c r="BK188"/>
  <c r="J170"/>
  <c r="J149"/>
  <c r="J977"/>
  <c r="BK964"/>
  <c r="J949"/>
  <c r="BK931"/>
  <c r="J905"/>
  <c r="J872"/>
  <c r="BK860"/>
  <c r="BK845"/>
  <c r="J830"/>
  <c r="J812"/>
  <c r="BK794"/>
  <c r="J767"/>
  <c r="BK726"/>
  <c r="J681"/>
  <c r="J666"/>
  <c r="BK614"/>
  <c r="J582"/>
  <c r="J561"/>
  <c r="J528"/>
  <c r="J492"/>
  <c r="J462"/>
  <c r="J433"/>
  <c r="J403"/>
  <c r="J379"/>
  <c r="BK355"/>
  <c r="BK298"/>
  <c r="J286"/>
  <c r="J236"/>
  <c r="J179"/>
  <c r="J167"/>
  <c r="BK149"/>
  <c r="BK135"/>
  <c i="3" r="J614"/>
  <c r="J605"/>
  <c r="BK584"/>
  <c r="BK563"/>
  <c r="J545"/>
  <c r="J529"/>
  <c r="J507"/>
  <c r="BK489"/>
  <c r="J468"/>
  <c r="J451"/>
  <c r="J428"/>
  <c r="J358"/>
  <c r="J345"/>
  <c r="BK311"/>
  <c r="BK274"/>
  <c r="J249"/>
  <c r="BK225"/>
  <c r="BK192"/>
  <c r="J147"/>
  <c r="J617"/>
  <c r="J599"/>
  <c r="J577"/>
  <c r="J565"/>
  <c r="J549"/>
  <c r="BK517"/>
  <c r="J492"/>
  <c r="J480"/>
  <c r="J471"/>
  <c r="J441"/>
  <c r="J422"/>
  <c r="BK413"/>
  <c r="J382"/>
  <c r="J352"/>
  <c r="BK319"/>
  <c r="BK276"/>
  <c r="J251"/>
  <c r="BK182"/>
  <c r="BK147"/>
  <c r="BK617"/>
  <c r="BK597"/>
  <c r="BK588"/>
  <c r="BK574"/>
  <c r="J563"/>
  <c r="J548"/>
  <c r="BK540"/>
  <c r="BK523"/>
  <c r="J504"/>
  <c r="BK492"/>
  <c r="BK474"/>
  <c r="BK456"/>
  <c r="BK439"/>
  <c r="BK426"/>
  <c r="J410"/>
  <c r="BK389"/>
  <c r="BK364"/>
  <c r="BK354"/>
  <c r="J338"/>
  <c r="BK325"/>
  <c r="BK306"/>
  <c r="BK284"/>
  <c r="BK255"/>
  <c r="BK213"/>
  <c r="BK198"/>
  <c r="J179"/>
  <c r="BK167"/>
  <c r="BK141"/>
  <c r="BK407"/>
  <c r="J389"/>
  <c r="J328"/>
  <c r="J293"/>
  <c r="J240"/>
  <c r="J198"/>
  <c r="BK150"/>
  <c i="4" r="J140"/>
  <c r="BK134"/>
  <c r="J134"/>
  <c r="BK152"/>
  <c r="BK140"/>
  <c r="J149"/>
  <c i="5" r="J531"/>
  <c r="BK516"/>
  <c r="BK489"/>
  <c r="J473"/>
  <c r="BK443"/>
  <c r="J422"/>
  <c r="BK404"/>
  <c r="BK392"/>
  <c r="J380"/>
  <c r="J368"/>
  <c r="J342"/>
  <c r="J315"/>
  <c r="BK291"/>
  <c r="BK258"/>
  <c r="BK235"/>
  <c r="J198"/>
  <c r="J149"/>
  <c r="J516"/>
  <c r="J491"/>
  <c r="BK452"/>
  <c r="BK437"/>
  <c r="J416"/>
  <c r="J383"/>
  <c r="J357"/>
  <c r="J338"/>
  <c r="J325"/>
  <c r="BK289"/>
  <c r="BK243"/>
  <c r="J179"/>
  <c r="BK164"/>
  <c r="BK135"/>
  <c r="J500"/>
  <c r="J485"/>
  <c r="J470"/>
  <c r="BK446"/>
  <c r="BK401"/>
  <c r="BK357"/>
  <c r="BK334"/>
  <c r="J309"/>
  <c r="BK300"/>
  <c r="BK287"/>
  <c r="J268"/>
  <c r="BK239"/>
  <c r="J214"/>
  <c r="J185"/>
  <c r="J170"/>
  <c r="BK149"/>
  <c r="BK514"/>
  <c r="J503"/>
  <c r="J479"/>
  <c r="J461"/>
  <c r="BK440"/>
  <c r="J410"/>
  <c r="BK338"/>
  <c r="BK318"/>
  <c r="BK296"/>
  <c r="J265"/>
  <c r="BK252"/>
  <c r="BK214"/>
  <c r="BK170"/>
  <c r="J143"/>
  <c i="6" r="J407"/>
  <c r="BK394"/>
  <c r="J370"/>
  <c r="J337"/>
  <c r="BK314"/>
  <c r="J263"/>
  <c r="BK232"/>
  <c r="J201"/>
  <c r="J187"/>
  <c r="BK140"/>
  <c r="BK380"/>
  <c r="BK337"/>
  <c r="J327"/>
  <c r="J312"/>
  <c r="J294"/>
  <c r="BK282"/>
  <c r="BK261"/>
  <c r="BK226"/>
  <c r="BK201"/>
  <c r="J179"/>
  <c r="BK154"/>
  <c r="J137"/>
  <c r="J414"/>
  <c r="BK401"/>
  <c r="J387"/>
  <c r="BK364"/>
  <c r="BK351"/>
  <c r="BK327"/>
  <c r="J300"/>
  <c r="J271"/>
  <c r="J256"/>
  <c r="J226"/>
  <c r="J189"/>
  <c r="J157"/>
  <c r="BK137"/>
  <c r="J401"/>
  <c r="J373"/>
  <c r="BK348"/>
  <c r="BK312"/>
  <c r="BK288"/>
  <c r="BK251"/>
  <c r="BK220"/>
  <c r="BK177"/>
  <c i="7" r="BK141"/>
  <c r="BK160"/>
  <c r="BK157"/>
  <c r="BK125"/>
  <c i="2" l="1" r="R134"/>
  <c r="T352"/>
  <c r="BK411"/>
  <c r="J411"/>
  <c r="J105"/>
  <c r="BK904"/>
  <c r="J904"/>
  <c r="J106"/>
  <c r="P948"/>
  <c r="R971"/>
  <c i="3" r="R137"/>
  <c r="R341"/>
  <c r="T341"/>
  <c r="T351"/>
  <c r="BK378"/>
  <c r="J378"/>
  <c r="J103"/>
  <c r="BK427"/>
  <c r="J427"/>
  <c r="J104"/>
  <c r="T427"/>
  <c r="T434"/>
  <c r="R516"/>
  <c r="T583"/>
  <c r="R604"/>
  <c r="BK613"/>
  <c r="J613"/>
  <c r="J112"/>
  <c r="T613"/>
  <c r="R619"/>
  <c i="4" r="T125"/>
  <c r="T124"/>
  <c r="T123"/>
  <c i="5" r="R134"/>
  <c r="P286"/>
  <c r="P299"/>
  <c r="T299"/>
  <c r="P324"/>
  <c r="P484"/>
  <c r="T502"/>
  <c r="R523"/>
  <c i="6" r="P133"/>
  <c r="BK258"/>
  <c r="J258"/>
  <c r="J101"/>
  <c r="T258"/>
  <c r="T278"/>
  <c r="BK307"/>
  <c r="J307"/>
  <c r="J103"/>
  <c r="BK363"/>
  <c r="J363"/>
  <c r="J104"/>
  <c r="BK389"/>
  <c r="J389"/>
  <c r="J106"/>
  <c i="2" r="BK134"/>
  <c r="J134"/>
  <c r="J100"/>
  <c r="BK352"/>
  <c r="J352"/>
  <c r="J103"/>
  <c r="BK367"/>
  <c r="J367"/>
  <c r="J104"/>
  <c r="T367"/>
  <c r="T411"/>
  <c r="R904"/>
  <c r="T948"/>
  <c r="T971"/>
  <c i="3" r="BK137"/>
  <c r="BK341"/>
  <c r="J341"/>
  <c r="J101"/>
  <c r="BK351"/>
  <c r="J351"/>
  <c r="J102"/>
  <c r="R378"/>
  <c r="P427"/>
  <c r="P434"/>
  <c r="T516"/>
  <c r="BK583"/>
  <c r="J583"/>
  <c r="J108"/>
  <c r="BK604"/>
  <c r="J604"/>
  <c r="J110"/>
  <c r="R613"/>
  <c r="R612"/>
  <c r="T619"/>
  <c i="4" r="BK125"/>
  <c i="5" r="BK134"/>
  <c r="J134"/>
  <c r="J100"/>
  <c r="R286"/>
  <c r="R299"/>
  <c r="BK324"/>
  <c r="J324"/>
  <c r="J105"/>
  <c r="BK484"/>
  <c r="J484"/>
  <c r="J106"/>
  <c r="BK502"/>
  <c r="J502"/>
  <c r="J108"/>
  <c r="BK523"/>
  <c r="J523"/>
  <c r="J110"/>
  <c i="6" r="R133"/>
  <c r="R258"/>
  <c r="P278"/>
  <c r="R307"/>
  <c r="R363"/>
  <c r="P389"/>
  <c r="R413"/>
  <c r="R412"/>
  <c i="7" r="T124"/>
  <c r="R140"/>
  <c i="2" r="P134"/>
  <c r="R352"/>
  <c r="R367"/>
  <c r="P411"/>
  <c r="T904"/>
  <c r="BK948"/>
  <c r="J948"/>
  <c r="J108"/>
  <c r="BK971"/>
  <c r="J971"/>
  <c r="J110"/>
  <c i="3" r="T137"/>
  <c r="T136"/>
  <c r="P351"/>
  <c r="T378"/>
  <c r="R427"/>
  <c r="R434"/>
  <c r="P516"/>
  <c r="R583"/>
  <c r="P604"/>
  <c r="P613"/>
  <c r="P619"/>
  <c i="4" r="R125"/>
  <c r="R124"/>
  <c r="R123"/>
  <c i="5" r="T134"/>
  <c r="BK299"/>
  <c r="J299"/>
  <c r="J104"/>
  <c r="R324"/>
  <c r="R484"/>
  <c r="R502"/>
  <c r="T523"/>
  <c i="6" r="T133"/>
  <c r="BK278"/>
  <c r="J278"/>
  <c r="J102"/>
  <c r="P307"/>
  <c r="P363"/>
  <c r="T389"/>
  <c r="P413"/>
  <c r="P412"/>
  <c i="7" r="BK124"/>
  <c r="J124"/>
  <c r="J98"/>
  <c r="R124"/>
  <c r="P140"/>
  <c r="BK156"/>
  <c r="J156"/>
  <c r="J100"/>
  <c r="R156"/>
  <c r="BK167"/>
  <c r="J167"/>
  <c r="J102"/>
  <c i="2" r="T134"/>
  <c r="T133"/>
  <c r="T132"/>
  <c r="P352"/>
  <c r="P367"/>
  <c r="R411"/>
  <c r="P904"/>
  <c r="R948"/>
  <c r="P971"/>
  <c i="3" r="P137"/>
  <c r="P341"/>
  <c r="R351"/>
  <c r="P378"/>
  <c r="BK434"/>
  <c r="J434"/>
  <c r="J105"/>
  <c r="BK516"/>
  <c r="J516"/>
  <c r="J106"/>
  <c r="P583"/>
  <c r="T604"/>
  <c r="BK619"/>
  <c r="J619"/>
  <c r="J113"/>
  <c i="4" r="P125"/>
  <c r="P124"/>
  <c r="P123"/>
  <c i="1" r="AU98"/>
  <c i="5" r="P134"/>
  <c r="P133"/>
  <c r="P132"/>
  <c i="1" r="AU100"/>
  <c i="5" r="BK286"/>
  <c r="J286"/>
  <c r="J103"/>
  <c r="T286"/>
  <c r="T324"/>
  <c r="T484"/>
  <c r="P502"/>
  <c r="P523"/>
  <c i="6" r="BK133"/>
  <c r="J133"/>
  <c r="J100"/>
  <c r="P258"/>
  <c r="R278"/>
  <c r="T307"/>
  <c r="T363"/>
  <c r="R389"/>
  <c r="BK413"/>
  <c r="BK412"/>
  <c r="J412"/>
  <c r="J108"/>
  <c r="T413"/>
  <c r="T412"/>
  <c i="7" r="P124"/>
  <c r="BK140"/>
  <c r="J140"/>
  <c r="J99"/>
  <c r="T140"/>
  <c r="P156"/>
  <c r="T156"/>
  <c r="P167"/>
  <c r="R167"/>
  <c r="T167"/>
  <c i="5" r="BK281"/>
  <c r="J281"/>
  <c r="J102"/>
  <c r="BK499"/>
  <c r="J499"/>
  <c r="J107"/>
  <c i="2" r="BK343"/>
  <c r="J343"/>
  <c r="J101"/>
  <c r="BK945"/>
  <c r="J945"/>
  <c r="J107"/>
  <c i="3" r="BK601"/>
  <c r="J601"/>
  <c r="J109"/>
  <c i="4" r="BK158"/>
  <c r="J158"/>
  <c r="J101"/>
  <c i="5" r="BK277"/>
  <c r="J277"/>
  <c r="J101"/>
  <c r="BK520"/>
  <c r="J520"/>
  <c r="J109"/>
  <c i="6" r="BK409"/>
  <c r="J409"/>
  <c r="J107"/>
  <c i="2" r="BK968"/>
  <c r="J968"/>
  <c r="J109"/>
  <c i="6" r="BK386"/>
  <c r="J386"/>
  <c r="J105"/>
  <c i="2" r="BK347"/>
  <c r="J347"/>
  <c r="J102"/>
  <c i="3" r="BK580"/>
  <c r="J580"/>
  <c r="J107"/>
  <c i="7" r="BK164"/>
  <c r="J164"/>
  <c r="J101"/>
  <c i="6" r="BK132"/>
  <c r="BK131"/>
  <c r="J131"/>
  <c r="J98"/>
  <c r="J413"/>
  <c r="J109"/>
  <c i="7" r="F92"/>
  <c r="BE129"/>
  <c r="BE132"/>
  <c r="BE151"/>
  <c r="E85"/>
  <c r="J116"/>
  <c r="BE157"/>
  <c r="BE171"/>
  <c r="BE127"/>
  <c r="BE141"/>
  <c r="BE168"/>
  <c r="BE125"/>
  <c r="BE134"/>
  <c r="BE146"/>
  <c r="BE160"/>
  <c r="BE165"/>
  <c i="6" r="J125"/>
  <c r="BE140"/>
  <c r="BE148"/>
  <c r="BE166"/>
  <c r="BE179"/>
  <c r="BE187"/>
  <c r="BE189"/>
  <c r="BE199"/>
  <c r="BE222"/>
  <c r="BE232"/>
  <c r="BE235"/>
  <c r="BE256"/>
  <c r="BE261"/>
  <c r="BE271"/>
  <c r="BE291"/>
  <c r="BE303"/>
  <c r="BE321"/>
  <c r="BE335"/>
  <c r="BE337"/>
  <c r="BE345"/>
  <c r="BE378"/>
  <c r="BE407"/>
  <c r="F94"/>
  <c r="BE145"/>
  <c r="BE163"/>
  <c r="BE169"/>
  <c r="BE195"/>
  <c r="BE218"/>
  <c r="BE230"/>
  <c r="BE285"/>
  <c r="BE294"/>
  <c r="BE308"/>
  <c r="BE314"/>
  <c r="BE342"/>
  <c r="BE354"/>
  <c r="BE360"/>
  <c r="BE380"/>
  <c r="BE383"/>
  <c r="BE387"/>
  <c r="BE397"/>
  <c r="BE410"/>
  <c r="BE414"/>
  <c r="BE417"/>
  <c r="E85"/>
  <c r="BE160"/>
  <c r="BE201"/>
  <c r="BE220"/>
  <c r="BE246"/>
  <c r="BE248"/>
  <c r="BE251"/>
  <c r="BE259"/>
  <c r="BE263"/>
  <c r="BE279"/>
  <c r="BE288"/>
  <c r="BE297"/>
  <c r="BE305"/>
  <c r="BE324"/>
  <c r="BE327"/>
  <c r="BE330"/>
  <c r="BE339"/>
  <c r="BE348"/>
  <c r="BE364"/>
  <c r="BE370"/>
  <c r="BE373"/>
  <c r="BE390"/>
  <c r="BE394"/>
  <c r="BE403"/>
  <c r="BE405"/>
  <c r="BE420"/>
  <c r="BE134"/>
  <c r="BE137"/>
  <c r="BE151"/>
  <c r="BE154"/>
  <c r="BE157"/>
  <c r="BE177"/>
  <c r="BE197"/>
  <c r="BE216"/>
  <c r="BE226"/>
  <c r="BE239"/>
  <c r="BE267"/>
  <c r="BE273"/>
  <c r="BE282"/>
  <c r="BE300"/>
  <c r="BE312"/>
  <c r="BE318"/>
  <c r="BE333"/>
  <c r="BE351"/>
  <c r="BE357"/>
  <c r="BE368"/>
  <c r="BE401"/>
  <c i="5" r="F94"/>
  <c r="BE146"/>
  <c r="BE161"/>
  <c r="BE210"/>
  <c r="BE235"/>
  <c r="BE243"/>
  <c r="BE258"/>
  <c r="BE270"/>
  <c r="BE289"/>
  <c r="BE291"/>
  <c r="BE300"/>
  <c r="BE306"/>
  <c r="BE332"/>
  <c r="BE342"/>
  <c r="BE348"/>
  <c r="BE357"/>
  <c r="BE360"/>
  <c r="BE371"/>
  <c r="BE386"/>
  <c r="BE395"/>
  <c r="BE401"/>
  <c r="BE416"/>
  <c r="BE443"/>
  <c r="BE446"/>
  <c r="BE476"/>
  <c r="BE481"/>
  <c r="BE485"/>
  <c r="BE529"/>
  <c r="E120"/>
  <c r="BE135"/>
  <c r="BE155"/>
  <c r="BE164"/>
  <c r="BE167"/>
  <c r="BE173"/>
  <c r="BE176"/>
  <c r="BE185"/>
  <c r="BE187"/>
  <c r="BE233"/>
  <c r="BE247"/>
  <c r="BE263"/>
  <c r="BE275"/>
  <c r="BE282"/>
  <c r="BE296"/>
  <c r="BE309"/>
  <c r="BE315"/>
  <c r="BE318"/>
  <c r="BE321"/>
  <c r="BE325"/>
  <c r="BE354"/>
  <c r="BE365"/>
  <c r="BE377"/>
  <c r="BE392"/>
  <c r="BE404"/>
  <c r="BE410"/>
  <c r="BE419"/>
  <c r="BE422"/>
  <c r="BE440"/>
  <c r="BE449"/>
  <c r="BE452"/>
  <c r="BE458"/>
  <c r="BE473"/>
  <c r="BE503"/>
  <c r="BE518"/>
  <c i="4" r="J125"/>
  <c r="J100"/>
  <c i="5" r="J91"/>
  <c r="BE138"/>
  <c r="BE143"/>
  <c r="BE149"/>
  <c r="BE198"/>
  <c r="BE200"/>
  <c r="BE208"/>
  <c r="BE214"/>
  <c r="BE249"/>
  <c r="BE252"/>
  <c r="BE254"/>
  <c r="BE265"/>
  <c r="BE278"/>
  <c r="BE303"/>
  <c r="BE312"/>
  <c r="BE334"/>
  <c r="BE368"/>
  <c r="BE374"/>
  <c r="BE389"/>
  <c r="BE398"/>
  <c r="BE407"/>
  <c r="BE431"/>
  <c r="BE437"/>
  <c r="BE455"/>
  <c r="BE461"/>
  <c r="BE470"/>
  <c r="BE479"/>
  <c r="BE489"/>
  <c r="BE494"/>
  <c r="BE507"/>
  <c r="BE516"/>
  <c r="BE521"/>
  <c r="BE524"/>
  <c r="BE531"/>
  <c r="BE152"/>
  <c r="BE158"/>
  <c r="BE170"/>
  <c r="BE179"/>
  <c r="BE212"/>
  <c r="BE237"/>
  <c r="BE239"/>
  <c r="BE268"/>
  <c r="BE287"/>
  <c r="BE293"/>
  <c r="BE323"/>
  <c r="BE329"/>
  <c r="BE338"/>
  <c r="BE345"/>
  <c r="BE351"/>
  <c r="BE380"/>
  <c r="BE383"/>
  <c r="BE413"/>
  <c r="BE425"/>
  <c r="BE428"/>
  <c r="BE434"/>
  <c r="BE467"/>
  <c r="BE491"/>
  <c r="BE497"/>
  <c r="BE500"/>
  <c r="BE510"/>
  <c r="BE514"/>
  <c i="4" r="BE134"/>
  <c r="BE140"/>
  <c r="BE159"/>
  <c i="3" r="J137"/>
  <c r="J100"/>
  <c r="BK612"/>
  <c r="J612"/>
  <c r="J111"/>
  <c i="4" r="F94"/>
  <c r="E111"/>
  <c r="BE130"/>
  <c r="BE155"/>
  <c r="BE126"/>
  <c r="BE129"/>
  <c r="BE137"/>
  <c r="BE143"/>
  <c r="BE146"/>
  <c r="BE149"/>
  <c r="BE152"/>
  <c r="J91"/>
  <c i="3" r="J91"/>
  <c r="E123"/>
  <c r="BE157"/>
  <c r="BE167"/>
  <c r="BE170"/>
  <c r="BE179"/>
  <c r="BE187"/>
  <c r="BE192"/>
  <c r="BE210"/>
  <c r="BE227"/>
  <c r="BE242"/>
  <c r="BE272"/>
  <c r="BE274"/>
  <c r="BE276"/>
  <c r="BE284"/>
  <c r="BE289"/>
  <c r="BE301"/>
  <c r="BE311"/>
  <c r="BE317"/>
  <c r="BE321"/>
  <c r="BE328"/>
  <c r="BE335"/>
  <c r="BE356"/>
  <c r="BE369"/>
  <c r="BE392"/>
  <c r="BE413"/>
  <c r="BE418"/>
  <c r="BE435"/>
  <c r="BE441"/>
  <c r="BE447"/>
  <c r="BE453"/>
  <c r="BE545"/>
  <c r="F94"/>
  <c r="BE141"/>
  <c r="BE144"/>
  <c r="BE147"/>
  <c r="BE162"/>
  <c r="BE195"/>
  <c r="BE201"/>
  <c r="BE207"/>
  <c r="BE225"/>
  <c r="BE249"/>
  <c r="BE251"/>
  <c r="BE255"/>
  <c r="BE303"/>
  <c r="BE313"/>
  <c r="BE319"/>
  <c r="BE323"/>
  <c r="BE338"/>
  <c r="BE345"/>
  <c r="BE348"/>
  <c r="BE354"/>
  <c r="BE358"/>
  <c r="BE371"/>
  <c r="BE395"/>
  <c r="BE401"/>
  <c r="BE420"/>
  <c r="BE424"/>
  <c r="BE426"/>
  <c r="BE431"/>
  <c r="BE459"/>
  <c r="BE465"/>
  <c r="BE468"/>
  <c r="BE471"/>
  <c r="BE476"/>
  <c r="BE478"/>
  <c r="BE480"/>
  <c r="BE483"/>
  <c r="BE486"/>
  <c r="BE492"/>
  <c r="BE501"/>
  <c r="BE504"/>
  <c r="BE517"/>
  <c r="BE520"/>
  <c r="BE523"/>
  <c r="BE529"/>
  <c r="BE532"/>
  <c r="BE552"/>
  <c r="BE563"/>
  <c r="BE565"/>
  <c r="BE605"/>
  <c r="BE614"/>
  <c r="BE623"/>
  <c r="BE150"/>
  <c r="BE173"/>
  <c r="BE182"/>
  <c r="BE198"/>
  <c r="BE213"/>
  <c r="BE240"/>
  <c r="BE286"/>
  <c r="BE293"/>
  <c r="BE306"/>
  <c r="BE332"/>
  <c r="BE379"/>
  <c r="BE389"/>
  <c r="BE404"/>
  <c r="BE428"/>
  <c r="BE474"/>
  <c r="BE495"/>
  <c r="BE498"/>
  <c r="BE526"/>
  <c r="BE535"/>
  <c r="BE540"/>
  <c r="BE542"/>
  <c r="BE555"/>
  <c r="BE561"/>
  <c r="BE581"/>
  <c r="BE584"/>
  <c r="BE588"/>
  <c r="BE602"/>
  <c r="BE608"/>
  <c r="BE611"/>
  <c r="BE617"/>
  <c r="BE620"/>
  <c r="BE626"/>
  <c r="BE138"/>
  <c r="BE176"/>
  <c r="BE204"/>
  <c r="BE253"/>
  <c r="BE270"/>
  <c r="BE280"/>
  <c r="BE325"/>
  <c r="BE342"/>
  <c r="BE352"/>
  <c r="BE364"/>
  <c r="BE382"/>
  <c r="BE398"/>
  <c r="BE407"/>
  <c r="BE410"/>
  <c r="BE416"/>
  <c r="BE422"/>
  <c r="BE439"/>
  <c r="BE445"/>
  <c r="BE451"/>
  <c r="BE456"/>
  <c r="BE462"/>
  <c r="BE489"/>
  <c r="BE507"/>
  <c r="BE510"/>
  <c r="BE513"/>
  <c r="BE548"/>
  <c r="BE549"/>
  <c r="BE558"/>
  <c r="BE568"/>
  <c r="BE571"/>
  <c r="BE574"/>
  <c r="BE577"/>
  <c r="BE591"/>
  <c r="BE595"/>
  <c r="BE597"/>
  <c r="BE599"/>
  <c i="2" r="E85"/>
  <c r="F94"/>
  <c r="J126"/>
  <c r="BE155"/>
  <c r="BE182"/>
  <c r="BE310"/>
  <c r="BE319"/>
  <c r="BE322"/>
  <c r="BE335"/>
  <c r="BE348"/>
  <c r="BE361"/>
  <c r="BE371"/>
  <c r="BE388"/>
  <c r="BE397"/>
  <c r="BE406"/>
  <c r="BE416"/>
  <c r="BE428"/>
  <c r="BE454"/>
  <c r="BE466"/>
  <c r="BE477"/>
  <c r="BE486"/>
  <c r="BE504"/>
  <c r="BE519"/>
  <c r="BE546"/>
  <c r="BE549"/>
  <c r="BE591"/>
  <c r="BE594"/>
  <c r="BE597"/>
  <c r="BE606"/>
  <c r="BE617"/>
  <c r="BE623"/>
  <c r="BE631"/>
  <c r="BE639"/>
  <c r="BE654"/>
  <c r="BE657"/>
  <c r="BE672"/>
  <c r="BE684"/>
  <c r="BE702"/>
  <c r="BE711"/>
  <c r="BE717"/>
  <c r="BE720"/>
  <c r="BE723"/>
  <c r="BE738"/>
  <c r="BE764"/>
  <c r="BE776"/>
  <c r="BE785"/>
  <c r="BE803"/>
  <c r="BE818"/>
  <c r="BE854"/>
  <c r="BE875"/>
  <c r="BE884"/>
  <c r="BE893"/>
  <c r="BE923"/>
  <c r="BE934"/>
  <c r="BE964"/>
  <c r="BE977"/>
  <c r="BE979"/>
  <c r="BE135"/>
  <c r="BE138"/>
  <c r="BE149"/>
  <c r="BE161"/>
  <c r="BE176"/>
  <c r="BE179"/>
  <c r="BE185"/>
  <c r="BE188"/>
  <c r="BE191"/>
  <c r="BE197"/>
  <c r="BE203"/>
  <c r="BE210"/>
  <c r="BE212"/>
  <c r="BE218"/>
  <c r="BE238"/>
  <c r="BE254"/>
  <c r="BE282"/>
  <c r="BE284"/>
  <c r="BE288"/>
  <c r="BE292"/>
  <c r="BE301"/>
  <c r="BE306"/>
  <c r="BE317"/>
  <c r="BE324"/>
  <c r="BE331"/>
  <c r="BE339"/>
  <c r="BE344"/>
  <c r="BE355"/>
  <c r="BE364"/>
  <c r="BE385"/>
  <c r="BE391"/>
  <c r="BE394"/>
  <c r="BE400"/>
  <c r="BE424"/>
  <c r="BE458"/>
  <c r="BE462"/>
  <c r="BE480"/>
  <c r="BE498"/>
  <c r="BE510"/>
  <c r="BE513"/>
  <c r="BE516"/>
  <c r="BE531"/>
  <c r="BE537"/>
  <c r="BE540"/>
  <c r="BE555"/>
  <c r="BE564"/>
  <c r="BE567"/>
  <c r="BE570"/>
  <c r="BE576"/>
  <c r="BE582"/>
  <c r="BE600"/>
  <c r="BE648"/>
  <c r="BE651"/>
  <c r="BE660"/>
  <c r="BE669"/>
  <c r="BE696"/>
  <c r="BE708"/>
  <c r="BE714"/>
  <c r="BE726"/>
  <c r="BE741"/>
  <c r="BE744"/>
  <c r="BE747"/>
  <c r="BE755"/>
  <c r="BE761"/>
  <c r="BE782"/>
  <c r="BE788"/>
  <c r="BE794"/>
  <c r="BE797"/>
  <c r="BE806"/>
  <c r="BE812"/>
  <c r="BE830"/>
  <c r="BE833"/>
  <c r="BE842"/>
  <c r="BE851"/>
  <c r="BE869"/>
  <c r="BE890"/>
  <c r="BE905"/>
  <c r="BE913"/>
  <c r="BE921"/>
  <c r="BE928"/>
  <c r="BE940"/>
  <c r="BE942"/>
  <c r="BE946"/>
  <c r="BE953"/>
  <c r="BE960"/>
  <c r="BE962"/>
  <c r="BE966"/>
  <c r="BE969"/>
  <c r="BE972"/>
  <c r="BE158"/>
  <c r="BE164"/>
  <c r="BE173"/>
  <c r="BE194"/>
  <c r="BE220"/>
  <c r="BE236"/>
  <c r="BE248"/>
  <c r="BE252"/>
  <c r="BE337"/>
  <c r="BE341"/>
  <c r="BE353"/>
  <c r="BE376"/>
  <c r="BE379"/>
  <c r="BE403"/>
  <c r="BE409"/>
  <c r="BE412"/>
  <c r="BE431"/>
  <c r="BE437"/>
  <c r="BE441"/>
  <c r="BE450"/>
  <c r="BE474"/>
  <c r="BE489"/>
  <c r="BE492"/>
  <c r="BE495"/>
  <c r="BE501"/>
  <c r="BE522"/>
  <c r="BE528"/>
  <c r="BE534"/>
  <c r="BE558"/>
  <c r="BE573"/>
  <c r="BE579"/>
  <c r="BE588"/>
  <c r="BE603"/>
  <c r="BE609"/>
  <c r="BE614"/>
  <c r="BE620"/>
  <c r="BE634"/>
  <c r="BE642"/>
  <c r="BE663"/>
  <c r="BE675"/>
  <c r="BE678"/>
  <c r="BE681"/>
  <c r="BE687"/>
  <c r="BE690"/>
  <c r="BE693"/>
  <c r="BE699"/>
  <c r="BE758"/>
  <c r="BE767"/>
  <c r="BE773"/>
  <c r="BE809"/>
  <c r="BE824"/>
  <c r="BE839"/>
  <c r="BE848"/>
  <c r="BE860"/>
  <c r="BE863"/>
  <c r="BE866"/>
  <c r="BE887"/>
  <c r="BE896"/>
  <c r="BE901"/>
  <c r="BE910"/>
  <c r="BE916"/>
  <c r="BE937"/>
  <c r="BE144"/>
  <c r="BE152"/>
  <c r="BE167"/>
  <c r="BE170"/>
  <c r="BE200"/>
  <c r="BE250"/>
  <c r="BE286"/>
  <c r="BE296"/>
  <c r="BE298"/>
  <c r="BE329"/>
  <c r="BE357"/>
  <c r="BE359"/>
  <c r="BE368"/>
  <c r="BE382"/>
  <c r="BE421"/>
  <c r="BE433"/>
  <c r="BE446"/>
  <c r="BE470"/>
  <c r="BE483"/>
  <c r="BE507"/>
  <c r="BE525"/>
  <c r="BE543"/>
  <c r="BE552"/>
  <c r="BE561"/>
  <c r="BE585"/>
  <c r="BE628"/>
  <c r="BE645"/>
  <c r="BE666"/>
  <c r="BE705"/>
  <c r="BE729"/>
  <c r="BE732"/>
  <c r="BE735"/>
  <c r="BE750"/>
  <c r="BE770"/>
  <c r="BE779"/>
  <c r="BE791"/>
  <c r="BE800"/>
  <c r="BE815"/>
  <c r="BE821"/>
  <c r="BE827"/>
  <c r="BE836"/>
  <c r="BE845"/>
  <c r="BE857"/>
  <c r="BE872"/>
  <c r="BE881"/>
  <c r="BE899"/>
  <c r="BE908"/>
  <c r="BE931"/>
  <c r="BE949"/>
  <c r="BE956"/>
  <c r="F39"/>
  <c i="1" r="BD96"/>
  <c i="3" r="J36"/>
  <c i="1" r="AW97"/>
  <c i="4" r="J36"/>
  <c i="1" r="AW98"/>
  <c i="5" r="J36"/>
  <c i="1" r="AW100"/>
  <c i="6" r="F36"/>
  <c i="1" r="BA101"/>
  <c i="6" r="J36"/>
  <c i="1" r="AW101"/>
  <c i="7" r="F37"/>
  <c i="1" r="BD102"/>
  <c i="2" r="F37"/>
  <c i="1" r="BB96"/>
  <c i="2" r="F38"/>
  <c i="1" r="BC96"/>
  <c i="3" r="F36"/>
  <c i="1" r="BA97"/>
  <c i="4" r="F38"/>
  <c i="1" r="BC98"/>
  <c i="4" r="F37"/>
  <c i="1" r="BB98"/>
  <c i="5" r="F38"/>
  <c i="1" r="BC100"/>
  <c i="5" r="F39"/>
  <c i="1" r="BD100"/>
  <c i="6" r="F38"/>
  <c i="1" r="BC101"/>
  <c i="7" r="F35"/>
  <c i="1" r="BB102"/>
  <c i="2" r="F36"/>
  <c i="1" r="BA96"/>
  <c i="3" r="F37"/>
  <c i="1" r="BB97"/>
  <c i="3" r="F38"/>
  <c i="1" r="BC97"/>
  <c i="5" r="F36"/>
  <c i="1" r="BA100"/>
  <c i="6" r="F37"/>
  <c i="1" r="BB101"/>
  <c i="7" r="F36"/>
  <c i="1" r="BC102"/>
  <c i="7" r="J34"/>
  <c i="1" r="AW102"/>
  <c i="2" r="J36"/>
  <c i="1" r="AW96"/>
  <c r="AS94"/>
  <c i="3" r="F39"/>
  <c i="1" r="BD97"/>
  <c i="4" r="F39"/>
  <c i="1" r="BD98"/>
  <c i="4" r="F36"/>
  <c i="1" r="BA98"/>
  <c i="5" r="F37"/>
  <c i="1" r="BB100"/>
  <c i="6" r="F39"/>
  <c i="1" r="BD101"/>
  <c i="7" r="F34"/>
  <c i="1" r="BA102"/>
  <c i="5" l="1" r="T133"/>
  <c r="T132"/>
  <c i="3" r="BK136"/>
  <c r="J136"/>
  <c r="J99"/>
  <c r="R136"/>
  <c r="R135"/>
  <c i="7" r="P123"/>
  <c r="P122"/>
  <c i="1" r="AU102"/>
  <c i="7" r="R123"/>
  <c r="R122"/>
  <c i="6" r="R132"/>
  <c r="R131"/>
  <c r="T132"/>
  <c r="T131"/>
  <c i="7" r="T123"/>
  <c r="T122"/>
  <c i="5" r="R133"/>
  <c r="R132"/>
  <c i="3" r="P136"/>
  <c r="P612"/>
  <c i="2" r="P133"/>
  <c r="P132"/>
  <c i="1" r="AU96"/>
  <c i="4" r="BK124"/>
  <c r="J124"/>
  <c r="J99"/>
  <c i="6" r="P132"/>
  <c r="P131"/>
  <c i="1" r="AU101"/>
  <c i="3" r="T612"/>
  <c r="T135"/>
  <c i="2" r="R133"/>
  <c r="R132"/>
  <c r="BK133"/>
  <c r="J133"/>
  <c r="J99"/>
  <c i="7" r="BK123"/>
  <c r="J123"/>
  <c r="J97"/>
  <c i="5" r="BK133"/>
  <c r="J133"/>
  <c r="J99"/>
  <c i="6" r="J132"/>
  <c r="J99"/>
  <c i="3" r="F35"/>
  <c i="1" r="AZ97"/>
  <c i="4" r="J35"/>
  <c i="1" r="AV98"/>
  <c r="AT98"/>
  <c r="BD95"/>
  <c i="5" r="F35"/>
  <c i="1" r="AZ100"/>
  <c r="BC99"/>
  <c r="AY99"/>
  <c r="BB99"/>
  <c r="AX99"/>
  <c i="6" r="J35"/>
  <c i="1" r="AV101"/>
  <c r="AT101"/>
  <c r="AU99"/>
  <c i="2" r="F35"/>
  <c i="1" r="AZ96"/>
  <c r="BD99"/>
  <c i="7" r="J33"/>
  <c i="1" r="AV102"/>
  <c r="AT102"/>
  <c i="3" r="J35"/>
  <c i="1" r="AV97"/>
  <c r="AT97"/>
  <c r="BB95"/>
  <c r="AX95"/>
  <c i="4" r="F35"/>
  <c i="1" r="AZ98"/>
  <c r="BC95"/>
  <c r="AY95"/>
  <c r="BA95"/>
  <c r="AW95"/>
  <c i="5" r="J35"/>
  <c i="1" r="AV100"/>
  <c r="AT100"/>
  <c r="BA99"/>
  <c r="AW99"/>
  <c i="6" r="F35"/>
  <c i="1" r="AZ101"/>
  <c i="2" r="J35"/>
  <c i="1" r="AV96"/>
  <c r="AT96"/>
  <c i="6" r="J32"/>
  <c i="1" r="AG101"/>
  <c i="7" r="F33"/>
  <c i="1" r="AZ102"/>
  <c i="3" l="1" r="P135"/>
  <c i="1" r="AU97"/>
  <c i="5" r="BK132"/>
  <c r="J132"/>
  <c i="2" r="BK132"/>
  <c r="J132"/>
  <c i="3" r="BK135"/>
  <c r="J135"/>
  <c i="7" r="BK122"/>
  <c r="J122"/>
  <c i="4" r="BK123"/>
  <c r="J123"/>
  <c i="1" r="AN101"/>
  <c i="6" r="J41"/>
  <c i="1" r="AU95"/>
  <c r="AU94"/>
  <c i="2" r="J32"/>
  <c i="1" r="AG96"/>
  <c i="4" r="J32"/>
  <c i="1" r="AG98"/>
  <c r="BD94"/>
  <c r="W33"/>
  <c r="BA94"/>
  <c r="W30"/>
  <c i="5" r="J32"/>
  <c i="1" r="AG100"/>
  <c i="7" r="J30"/>
  <c i="1" r="AG102"/>
  <c r="BB94"/>
  <c r="AX94"/>
  <c i="3" r="J32"/>
  <c i="1" r="AG97"/>
  <c r="AZ99"/>
  <c r="AV99"/>
  <c r="AT99"/>
  <c r="BC94"/>
  <c r="W32"/>
  <c r="AZ95"/>
  <c r="AV95"/>
  <c r="AT95"/>
  <c i="5" l="1" r="J41"/>
  <c i="4" r="J41"/>
  <c i="2" r="J41"/>
  <c i="3" r="J41"/>
  <c i="7" r="J39"/>
  <c i="5" r="J98"/>
  <c i="3" r="J98"/>
  <c i="7" r="J96"/>
  <c i="2" r="J98"/>
  <c i="4" r="J98"/>
  <c i="1" r="AN98"/>
  <c r="AN102"/>
  <c r="AN97"/>
  <c r="AN100"/>
  <c r="AN96"/>
  <c r="AG99"/>
  <c r="AN99"/>
  <c r="AW94"/>
  <c r="AK30"/>
  <c r="W31"/>
  <c r="AZ94"/>
  <c r="W29"/>
  <c r="AY94"/>
  <c r="AG95"/>
  <c l="1" r="AG94"/>
  <c r="AK26"/>
  <c r="AN95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<sst xmlns="http://schemas.openxmlformats.org/spreadsheetml/2006/main">
  <si>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</si>
  <si>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</si>
  <si>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</si>
  <si>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</si>
  <si>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</si>
  <si>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{03a18fae-d6d2-458f-86d8-baa976d399b3}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</si>
  <si>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</si>
  <si>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</si>
  <si>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</si>
  <si>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</si>
  <si>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</si>
  <si>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</si>
  <si>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</si>
  <si>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</si>
  <si>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</si>
  <si>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</si>
  <si>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</si>
  <si>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– VODOVODNÍ ŘAD V UL. SOKOLSKÁ, OD Č.P. 97 PO Č.P. 151 Z PE 225, DN 184 – 799 m</t>
  </si>
  <si>
    <t>KSO:</t>
  </si>
  <si>
    <t>CC-CZ:</t>
  </si>
  <si>
    <t>Místo:</t>
  </si>
  <si>
    <t>Kerhartice</t>
  </si>
  <si>
    <t>Datum:</t>
  </si>
  <si>
    <t>1. 7. 2024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</si>
  <si>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</si>
  <si>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</si>
  <si>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</si>
  <si>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</si>
  <si>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</si>
  <si>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</si>
  <si>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</si>
  <si>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Pravec František</t>
  </si>
  <si>
    <t>True</t>
  </si>
  <si>
    <t>Zpracovatel:</t>
  </si>
  <si>
    <t>Kašparová Věra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</si>
  <si>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</si>
  <si>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</si>
  <si>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</si>
  <si>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</si>
  <si>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</si>
  <si>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</si>
  <si>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</si>
  <si>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</si>
  <si>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</si>
  <si>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</si>
  <si>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</si>
  <si>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</si>
  <si>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</si>
  <si>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</si>
  <si>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</si>
  <si>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</si>
  <si>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</si>
  <si>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</si>
  <si>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</si>
  <si>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</si>
  <si>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</si>
  <si>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</si>
  <si>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</si>
  <si>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</si>
  <si>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</si>
  <si>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</si>
  <si>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</si>
  <si>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</si>
  <si>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</si>
  <si>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</si>
  <si>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</si>
  <si>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</si>
  <si>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</si>
  <si>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</si>
  <si>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</si>
  <si>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</si>
  <si>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</si>
  <si>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</si>
  <si>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</si>
  <si>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</si>
  <si>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</si>
  <si>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</si>
  <si>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</si>
  <si>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</si>
  <si>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</si>
  <si>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1.1</t>
  </si>
  <si>
    <t>Vodovodní řad S1</t>
  </si>
  <si>
    <t>STA</t>
  </si>
  <si>
    <t>1</t>
  </si>
  <si>
    <t>{c2447d46-d9e3-4a8f-8272-2bcdf8d42d58}</t>
  </si>
  <si>
    <t>2</t>
  </si>
  <si>
    <t>/</t>
  </si>
  <si>
    <t>1.1.1</t>
  </si>
  <si>
    <t>Soupis</t>
  </si>
  <si>
    <t>{63ceab34-4aab-41bd-b64d-d10068b4cbb2}</t>
  </si>
  <si>
    <t>827 11</t>
  </si>
  <si>
    <t>1.1.2</t>
  </si>
  <si>
    <t>Přepojení přípojek - řad S1</t>
  </si>
  <si>
    <t>{528c39e2-a0e9-4012-a49b-c475c4834e21}</t>
  </si>
  <si>
    <t>1.1.3</t>
  </si>
  <si>
    <t>Provizorní přepojení</t>
  </si>
  <si>
    <t>{16ac3ba5-6dcc-4694-9050-cc9fa3878851}</t>
  </si>
  <si>
    <t>1.2</t>
  </si>
  <si>
    <t>Vodovodní řad S1-1</t>
  </si>
  <si>
    <t>{7ec6fdfc-a644-489d-94d7-5c20e368827c}</t>
  </si>
  <si>
    <t>1.2.1</t>
  </si>
  <si>
    <t>{a7500487-5305-476c-96d3-d58a40c7612d}</t>
  </si>
  <si>
    <t>1.2.2</t>
  </si>
  <si>
    <t>Přepojení přípojek - řad S1-1</t>
  </si>
  <si>
    <t>{af3bc7ef-1d08-4b6c-bf11-7884f1855028}</t>
  </si>
  <si>
    <t>VRN</t>
  </si>
  <si>
    <t xml:space="preserve">Vedlejší náklady stavby </t>
  </si>
  <si>
    <t>VON</t>
  </si>
  <si>
    <t>{8cf4198f-7f8b-4a0c-9194-e778ad539d4f}</t>
  </si>
  <si>
    <t>blok</t>
  </si>
  <si>
    <t>Mezisoučet</t>
  </si>
  <si>
    <t>2,187</t>
  </si>
  <si>
    <t>celkem</t>
  </si>
  <si>
    <t>879,5</t>
  </si>
  <si>
    <t>KRYCÍ LIST SOUPISU PRACÍ</t>
  </si>
  <si>
    <t>dlažba_zám</t>
  </si>
  <si>
    <t>33,33</t>
  </si>
  <si>
    <t>izolace_v</t>
  </si>
  <si>
    <t>4,5</t>
  </si>
  <si>
    <t>loze_</t>
  </si>
  <si>
    <t>71,24</t>
  </si>
  <si>
    <t>obsyp_</t>
  </si>
  <si>
    <t>350,264</t>
  </si>
  <si>
    <t>Objekt:</t>
  </si>
  <si>
    <t>odvoz_suti</t>
  </si>
  <si>
    <t>745,674</t>
  </si>
  <si>
    <t>1.1 - Vodovodní řad S1</t>
  </si>
  <si>
    <t>pazeni_2</t>
  </si>
  <si>
    <t>3284,88</t>
  </si>
  <si>
    <t>Soupis:</t>
  </si>
  <si>
    <t>PE_110</t>
  </si>
  <si>
    <t>24,5</t>
  </si>
  <si>
    <t>1.1.1 - Vodovodní řad S1</t>
  </si>
  <si>
    <t>PE_160</t>
  </si>
  <si>
    <t>14,5</t>
  </si>
  <si>
    <t>PE_225</t>
  </si>
  <si>
    <t>799</t>
  </si>
  <si>
    <t>22221</t>
  </si>
  <si>
    <t>PE_32</t>
  </si>
  <si>
    <t>27</t>
  </si>
  <si>
    <t>PE_63</t>
  </si>
  <si>
    <t>5,5</t>
  </si>
  <si>
    <t>PE_90</t>
  </si>
  <si>
    <t>36</t>
  </si>
  <si>
    <t>řezání</t>
  </si>
  <si>
    <t>2214,61</t>
  </si>
  <si>
    <t>sypanina</t>
  </si>
  <si>
    <t>1091,312</t>
  </si>
  <si>
    <t>štěrk</t>
  </si>
  <si>
    <t>obsyp_-0,294</t>
  </si>
  <si>
    <t>317,741</t>
  </si>
  <si>
    <t>štěrk_kom</t>
  </si>
  <si>
    <t>640,021</t>
  </si>
  <si>
    <t>tráva</t>
  </si>
  <si>
    <t>53,1</t>
  </si>
  <si>
    <t>vod_přem</t>
  </si>
  <si>
    <t>1171,711</t>
  </si>
  <si>
    <t>vsak</t>
  </si>
  <si>
    <t>2,25</t>
  </si>
  <si>
    <t>vytlač</t>
  </si>
  <si>
    <t>Součet</t>
  </si>
  <si>
    <t>461,29</t>
  </si>
  <si>
    <t>zásyp_š</t>
  </si>
  <si>
    <t>60,06</t>
  </si>
  <si>
    <t>zásyp_zeminou</t>
  </si>
  <si>
    <t>51,038</t>
  </si>
  <si>
    <t>zepráce</t>
  </si>
  <si>
    <t>1146,499</t>
  </si>
  <si>
    <t>zepráce_š</t>
  </si>
  <si>
    <t>70,4</t>
  </si>
  <si>
    <t>zepráce_v</t>
  </si>
  <si>
    <t>5,85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</si>
  <si>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</si>
  <si>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</si>
  <si>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</si>
  <si>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</si>
  <si>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</si>
  <si>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</si>
  <si>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</si>
  <si>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</si>
  <si>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</si>
  <si>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</si>
  <si>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</si>
  <si>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</si>
  <si>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</si>
  <si>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99 - Přesun hmot</t>
  </si>
  <si>
    <t>997 - Přesun sutě</t>
  </si>
  <si>
    <t>998 - Přesun hmot</t>
  </si>
  <si>
    <t>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</si>
  <si>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</si>
  <si>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</si>
  <si>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</si>
  <si>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</si>
  <si>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</si>
  <si>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</si>
  <si>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</si>
  <si>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</si>
  <si>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</si>
  <si>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</si>
  <si>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</si>
  <si>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</si>
  <si>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</si>
  <si>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</si>
  <si>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</si>
  <si>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</si>
  <si>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</si>
  <si>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</si>
  <si>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113106144</t>
  </si>
  <si>
    <t>Rozebrání dlažeb ze zámkových dlaždic komunikací pro pěší strojně pl přes 50 m2</t>
  </si>
  <si>
    <t>m2</t>
  </si>
  <si>
    <t>CS ÚRS 2024 01</t>
  </si>
  <si>
    <t>4</t>
  </si>
  <si>
    <t>1390966050</t>
  </si>
  <si>
    <t>VV</t>
  </si>
  <si>
    <t xml:space="preserve">"viz.příloha D.1  Technická zpráva"</t>
  </si>
  <si>
    <t>(10,6*1,8)+(3,0*3,0)+(2,5*0,7)*3</t>
  </si>
  <si>
    <t>113107223</t>
  </si>
  <si>
    <t>Odstranění podkladu z kameniva drceného tl přes 200 do 300 mm strojně pl přes 200 m2</t>
  </si>
  <si>
    <t>-1650915085</t>
  </si>
  <si>
    <t>"asfalt místní" (779,7*0,81)+(22,2*0,81)+(38,7*0,81)+(2,0*2,0)*6+(1,5*0,69)*112+(2,6*2,4)*11</t>
  </si>
  <si>
    <t>"asfalt chodník" (8,9*0,81)+(1,5*0,69)*7</t>
  </si>
  <si>
    <t>"zámková dlažba" (10,6*0,81)+(2,0*2,0)+(1,5*0,69)*3</t>
  </si>
  <si>
    <t>3</t>
  </si>
  <si>
    <t>113107241</t>
  </si>
  <si>
    <t>Odstranění podkladu živičného tl 50 mm strojně pl přes 200 m2</t>
  </si>
  <si>
    <t>-184759032</t>
  </si>
  <si>
    <t>"asfalt chodník" (8,9*1,8)+(2,5*0,7)*7</t>
  </si>
  <si>
    <t>113107162</t>
  </si>
  <si>
    <t>Odstranění podkladu z kameniva drceného tl přes 100 do 200 mm strojně pl přes 50 do 200 m2</t>
  </si>
  <si>
    <t>1109407966</t>
  </si>
  <si>
    <t>"štěrk" (4,7*0,81)+(2,0*2,0)+(1,5*0,69)</t>
  </si>
  <si>
    <t>5</t>
  </si>
  <si>
    <t>113154363</t>
  </si>
  <si>
    <t>Frézování živičného krytu tl 50 mm pruh š přes 1 do 2 m pl přes 1000 do 10000 m2 s překážkami v trase</t>
  </si>
  <si>
    <t>2137237995</t>
  </si>
  <si>
    <t>"asfalt místní" (779,7*1,8)+(22,2*1,8)+(38,7*1,8)+(3,0*3,0)*6+(2,5*0,7)*112</t>
  </si>
  <si>
    <t>6</t>
  </si>
  <si>
    <t>113201112</t>
  </si>
  <si>
    <t>Vytrhání obrub silničních ležatých</t>
  </si>
  <si>
    <t>m</t>
  </si>
  <si>
    <t>570563600</t>
  </si>
  <si>
    <t>6*2,0</t>
  </si>
  <si>
    <t>7</t>
  </si>
  <si>
    <t>113202111</t>
  </si>
  <si>
    <t>Vytrhání obrub krajníků obrubníků stojatých</t>
  </si>
  <si>
    <t>-41057914</t>
  </si>
  <si>
    <t>5*2,0</t>
  </si>
  <si>
    <t>8</t>
  </si>
  <si>
    <t>113203111</t>
  </si>
  <si>
    <t>Vytrhání obrub z dlažebních kostek</t>
  </si>
  <si>
    <t>1726514915</t>
  </si>
  <si>
    <t>9</t>
  </si>
  <si>
    <t>115101201</t>
  </si>
  <si>
    <t>Čerpání vody na dopravní výšku do 10 m průměrný přítok do 500 l/min</t>
  </si>
  <si>
    <t>hod</t>
  </si>
  <si>
    <t>-1366292931</t>
  </si>
  <si>
    <t>400</t>
  </si>
  <si>
    <t>10</t>
  </si>
  <si>
    <t>115101301</t>
  </si>
  <si>
    <t>Pohotovost čerpací soupravy pro dopravní výšku do 10 m přítok do 500 l/min</t>
  </si>
  <si>
    <t>den</t>
  </si>
  <si>
    <t>1645759849</t>
  </si>
  <si>
    <t>40</t>
  </si>
  <si>
    <t>11</t>
  </si>
  <si>
    <t>119001401</t>
  </si>
  <si>
    <t>Dočasné zajištění potrubí ocelového nebo litinového DN do 200 mm</t>
  </si>
  <si>
    <t>-986539180</t>
  </si>
  <si>
    <t>(19+26)*0,81</t>
  </si>
  <si>
    <t>119001411</t>
  </si>
  <si>
    <t>Dočasné zajištění potrubí betonového, ŽB nebo kameninového DN do 200 mm</t>
  </si>
  <si>
    <t>1813184534</t>
  </si>
  <si>
    <t>37*0,81</t>
  </si>
  <si>
    <t>13</t>
  </si>
  <si>
    <t>119001412</t>
  </si>
  <si>
    <t>Dočasné zajištění potrubí betonového, ŽB nebo kameninového DN přes 200 do 500 mm</t>
  </si>
  <si>
    <t>-340781964</t>
  </si>
  <si>
    <t>9*0,81</t>
  </si>
  <si>
    <t>14</t>
  </si>
  <si>
    <t>119001421</t>
  </si>
  <si>
    <t>Dočasné zajištění kabelů a kabelových tratí ze 3 volně ložených kabelů</t>
  </si>
  <si>
    <t>-1408158715</t>
  </si>
  <si>
    <t>38*0,81</t>
  </si>
  <si>
    <t>15</t>
  </si>
  <si>
    <t>119003131</t>
  </si>
  <si>
    <t>Výstražná páska pro zabezpečení výkopu zřízení</t>
  </si>
  <si>
    <t>-1747745064</t>
  </si>
  <si>
    <t>(799+31+49,5)*2</t>
  </si>
  <si>
    <t>16</t>
  </si>
  <si>
    <t>119003132</t>
  </si>
  <si>
    <t>Výstražná páska pro zabezpečení výkopu odstranění</t>
  </si>
  <si>
    <t>940396888</t>
  </si>
  <si>
    <t>17</t>
  </si>
  <si>
    <t>119003227</t>
  </si>
  <si>
    <t>Mobilní plotová zábrana vyplněná dráty výšky do 2,2 m pro zabezpečení výkopu zřízení</t>
  </si>
  <si>
    <t>1166953746</t>
  </si>
  <si>
    <t>4*3,0</t>
  </si>
  <si>
    <t>18</t>
  </si>
  <si>
    <t>119003228</t>
  </si>
  <si>
    <t>Mobilní plotová zábrana vyplněná dráty výšky do 2,2 m pro zabezpečení výkopu odstranění</t>
  </si>
  <si>
    <t>312263072</t>
  </si>
  <si>
    <t>19</t>
  </si>
  <si>
    <t>119004111</t>
  </si>
  <si>
    <t>Bezpečný vstup nebo výstup z výkopu pomocí žebříku zřízení</t>
  </si>
  <si>
    <t>-1269107502</t>
  </si>
  <si>
    <t>1,7</t>
  </si>
  <si>
    <t>20</t>
  </si>
  <si>
    <t>119004112</t>
  </si>
  <si>
    <t>Bezpečný vstup nebo výstup z výkopu pomocí žebříku odstranění</t>
  </si>
  <si>
    <t>-417547176</t>
  </si>
  <si>
    <t>129001101</t>
  </si>
  <si>
    <t>Příplatek za ztížení odkopávky nebo prokopávky v blízkosti inženýrských sítí</t>
  </si>
  <si>
    <t>m3</t>
  </si>
  <si>
    <t>-1820068640</t>
  </si>
  <si>
    <t>(2*0,81*1,0)*38+(2*0,81*1,2)*37+(2*0,81*1,1)*19+(2*0,81*1,6)*26+(2*0,81*1,6)*9</t>
  </si>
  <si>
    <t>22</t>
  </si>
  <si>
    <t>132251104</t>
  </si>
  <si>
    <t>Hloubení rýh nezapažených š do 800 mm v hornině třídy těžitelnosti I skupiny 3 objem přes 100 m3 strojně</t>
  </si>
  <si>
    <t>-108980800</t>
  </si>
  <si>
    <t xml:space="preserve">"výkop kolem stávajících šachet" </t>
  </si>
  <si>
    <t>((2,6*2,4*2,0)-(1,6*1,4*2,0))*11</t>
  </si>
  <si>
    <t>-"asfalt místní" ((2,6*2,4-1,6*1,4)*0,40)*11</t>
  </si>
  <si>
    <t>zepráce_š*0,30</t>
  </si>
  <si>
    <t>23</t>
  </si>
  <si>
    <t>132351104</t>
  </si>
  <si>
    <t>Hloubení rýh nezapažených š do 800 mm v hornině třídy těžitelnosti II skupiny 4 objem přes 100 m3 strojně</t>
  </si>
  <si>
    <t>-1334453629</t>
  </si>
  <si>
    <t>zepráce_š*0,70</t>
  </si>
  <si>
    <t>24</t>
  </si>
  <si>
    <t>132254104</t>
  </si>
  <si>
    <t>Hloubení rýh zapažených š do 800 mm v hornině třídy těžitelnosti I, skupiny 3 objem přes 100 m3 strojně</t>
  </si>
  <si>
    <t>372416963</t>
  </si>
  <si>
    <t>"štěrkový vsakovací prostor" (1*0,5*1,7)*9</t>
  </si>
  <si>
    <t>-"asfalt" (1*0,5*0,40)*9</t>
  </si>
  <si>
    <t>zepráce_v*0,30</t>
  </si>
  <si>
    <t>25</t>
  </si>
  <si>
    <t>132354104</t>
  </si>
  <si>
    <t>Hloubení rýh zapažených š do 800 mm v hornině třídy těžitelnosti II, skupiny 4 objem přes 100 m3 strojně</t>
  </si>
  <si>
    <t>730685309</t>
  </si>
  <si>
    <t>zepráce_v*0,70</t>
  </si>
  <si>
    <t>26</t>
  </si>
  <si>
    <t>132254206</t>
  </si>
  <si>
    <t>Hloubení zapažených rýh š do 2000 mm v hornině třídy těžitelnosti I skupiny 3 objem do 5000 m3</t>
  </si>
  <si>
    <t>847579184</t>
  </si>
  <si>
    <t>"z výpisu objemu zem.prací"</t>
  </si>
  <si>
    <t>"vodovodní řad S1" 1120,15</t>
  </si>
  <si>
    <t>"přípojka pro hydrant" 31,0*0,81*1,7</t>
  </si>
  <si>
    <t>"přepojení řadu" 49,5*0,81*1,7</t>
  </si>
  <si>
    <t>"drenáž" 0,20*0,20*(799,0+31,0+49,5)</t>
  </si>
  <si>
    <t>"výkop na napojení na stáv. řad" (2,0*2,0*1,7)*(2+7)</t>
  </si>
  <si>
    <t>"sondy na zjištění sítí - rozšíření" (1,5*0,69*1,1)*19+(1,5*0,69*1,2)*36+(1,5*0,69*1,0)*38+(1,5*0,69*1,6)*26+(1,5*0,69*1,6)*10</t>
  </si>
  <si>
    <t>-"asfalt místní" (779,7*0,81*0,40)-(22,2*0,81*0,40)-(38,7*0,81*0,40)-(2,0*2,0*0,40)*6-(1,5*0,69*0,40)*112</t>
  </si>
  <si>
    <t>-"asfalt chodník" (5,0*0,81*0,35)-(3,9*0,81*0,35)-(1,5*0,69*0,35)*7</t>
  </si>
  <si>
    <t>-"tráva" (11,5*0,81*0,25)-(3,2*0,81*0,25)-(2,0*2,0*0,25)*1-(1,5*0,69*0,25)*6</t>
  </si>
  <si>
    <t>-"zámková dlažba" (7,8*0,81*0,35)-(0,6*0,81*0,35)-(2,2*0,81*0,35)-(2,0*2,0*0,35)*1-(1,5*0,69*0,35)*3</t>
  </si>
  <si>
    <t>-"štěrk" (4,7*0,81*0,20)-(2,0*2,0*0,20)-(1,5*0,69*0,20)</t>
  </si>
  <si>
    <t>zepráce*0,30</t>
  </si>
  <si>
    <t>132354206</t>
  </si>
  <si>
    <t>Hloubení zapažených rýh š do 2000 mm v hornině třídy těžitelnosti II skupiny 4 objem do 5000 m3</t>
  </si>
  <si>
    <t>1750271598</t>
  </si>
  <si>
    <t>zepráce*0,70</t>
  </si>
  <si>
    <t>28</t>
  </si>
  <si>
    <t>151101101</t>
  </si>
  <si>
    <t>Zřízení příložného pažení a rozepření stěn rýh hl do 2 m</t>
  </si>
  <si>
    <t>1990340693</t>
  </si>
  <si>
    <t xml:space="preserve">"řad S1"  2765,60</t>
  </si>
  <si>
    <t>"přípojka pro hydrant" 31,0*1,7*2</t>
  </si>
  <si>
    <t>"přepojení řadu" 49,5*1,7*2</t>
  </si>
  <si>
    <t>"výkop na napojení na stáv. vodovod" (4*2,0*1,7)*(2+7)</t>
  </si>
  <si>
    <t>"štěrkový vsakovací prostor" (2*0,5+2*1,0)*1,7*9</t>
  </si>
  <si>
    <t>"sondy na zjištění sítí - rozšíření" (0,69*2)*1,6*26+(0,69*2)*1,6*9</t>
  </si>
  <si>
    <t>29</t>
  </si>
  <si>
    <t>151101111</t>
  </si>
  <si>
    <t>Odstranění příložného pažení a rozepření stěn rýh hl do 2 m</t>
  </si>
  <si>
    <t>1004004665</t>
  </si>
  <si>
    <t>30</t>
  </si>
  <si>
    <t>162351104</t>
  </si>
  <si>
    <t>Vodorovné přemístění přes 500 do 1000 m výkopku/sypaniny z horniny třídy těžitelnosti I skupiny 1 až 3</t>
  </si>
  <si>
    <t>-1282758373</t>
  </si>
  <si>
    <t>"přemístění výkopku na meziskládku" vod_přem*0,30</t>
  </si>
  <si>
    <t>31</t>
  </si>
  <si>
    <t>162351124</t>
  </si>
  <si>
    <t>Vodorovné přemístění přes 500 do 1000 m výkopku/sypaniny z hornin třídy těžitelnosti II skupiny 4 a 5</t>
  </si>
  <si>
    <t>-194402888</t>
  </si>
  <si>
    <t>"přemístění výkopku na meziskládku" vod_přem*0,70</t>
  </si>
  <si>
    <t>32</t>
  </si>
  <si>
    <t>162751117</t>
  </si>
  <si>
    <t>Vodorovné přemístění do 10000 m výkopku/sypaniny z horniny třídy těžitelnosti I, skupiny 1 až 3</t>
  </si>
  <si>
    <t>-1420215573</t>
  </si>
  <si>
    <t>"Vytlačená kubatura :"</t>
  </si>
  <si>
    <t>"lože pod potrubí"</t>
  </si>
  <si>
    <t xml:space="preserve">"řad S1"  799,0*0,81*0,10</t>
  </si>
  <si>
    <t>"přípojka pro hydrant" 31,0*0,81*0,10</t>
  </si>
  <si>
    <t>"přepojení řadu" 49,5*0,81*0,10</t>
  </si>
  <si>
    <t>"obsyp"</t>
  </si>
  <si>
    <t>"řad S1" 799,0*0,81*0,50</t>
  </si>
  <si>
    <t>"přípojka pro hydrant" 31,0*0,81*0,40</t>
  </si>
  <si>
    <t>"přepojení řadu" (14,5*0,81*0,45)+(35,0*0,81*0,40)</t>
  </si>
  <si>
    <t>"beton.bloky"</t>
  </si>
  <si>
    <t>27*0,2*0,5*0,81</t>
  </si>
  <si>
    <t>"štěrkový vsakovací prostor" (1,0*0,50*0,5)*9</t>
  </si>
  <si>
    <t>"patky pro sloupky pro označení hydrantu, šoupátka" (0,25*0,25*0,30)*9</t>
  </si>
  <si>
    <t>"zásyp zeminou" (11,5*0,81*0,85)+(3,2*0,81*0,95)+(2,0*2,0*0,85)+(1,5*0,69*0,85)*6</t>
  </si>
  <si>
    <t>(7,8*0,81*0,67)+(2,8*0,81*0,77)+(2,0*2,0*0,77)+(1,5*0,69*0,67)*3</t>
  </si>
  <si>
    <t>(8,9*0,81*0,83)+(1,5*0,69*0,83)*7</t>
  </si>
  <si>
    <t>(4,7*0,81*1,0)+(2,0*2,0*1,0)+(1,5*0,69*1,0)</t>
  </si>
  <si>
    <t>"zásyp v komunikaci" (zepráce+zepráce_v)-vytlač-zásyp_zeminou</t>
  </si>
  <si>
    <t>vytlač+štěrk_kom+zepráce_š</t>
  </si>
  <si>
    <t>"přemístění výkopku na skládku určenou investorem" vod_přem*0,30</t>
  </si>
  <si>
    <t>33</t>
  </si>
  <si>
    <t>162751119</t>
  </si>
  <si>
    <t>Příplatek k vodorovnému přemístění výkopku/sypaniny z horniny třídy těžitelnosti I skupiny 1 až 3 ZKD 1000 m přes 10000 m</t>
  </si>
  <si>
    <t>-1664004935</t>
  </si>
  <si>
    <t>vod_přem*0,30*1</t>
  </si>
  <si>
    <t>34</t>
  </si>
  <si>
    <t>162751137</t>
  </si>
  <si>
    <t>Vodorovné přemístění do 10000 m výkopku/sypaniny z horniny třídy těžitelnosti II, skupiny 4 a 5</t>
  </si>
  <si>
    <t>-1045513173</t>
  </si>
  <si>
    <t>vod_přem*0,70</t>
  </si>
  <si>
    <t>35</t>
  </si>
  <si>
    <t>162751139</t>
  </si>
  <si>
    <t>Příplatek k vodorovnému přemístění výkopku/sypaniny z horniny třídy těžitelnosti II skupiny 4 a 5 ZKD 1000 m přes 10000 m</t>
  </si>
  <si>
    <t>471891147</t>
  </si>
  <si>
    <t>vod_přem*0,70*1</t>
  </si>
  <si>
    <t>167151111</t>
  </si>
  <si>
    <t>Nakládání výkopku z hornin třídy těžitelnosti I, skupiny 1 až 3 přes 100 m3</t>
  </si>
  <si>
    <t>-1626825283</t>
  </si>
  <si>
    <t>"nakládání výkopku - odvoz na meziskládku" vod_přem*0,30</t>
  </si>
  <si>
    <t>"nakládání výkopku - odvoz na skládku určenou investorem" vod_přem*0,30</t>
  </si>
  <si>
    <t>37</t>
  </si>
  <si>
    <t>167151112</t>
  </si>
  <si>
    <t>Nakládání výkopku z hornin třídy těžitelnosti II, skupiny 4 a 5 přes 100 m3</t>
  </si>
  <si>
    <t>1928425922</t>
  </si>
  <si>
    <t>"nakládání výkopku - odvoz na meziskládku" vod_přem*0,70</t>
  </si>
  <si>
    <t>"nakládání výkopku - odvoz na skládku určenou investorem" vod_přem*0,70</t>
  </si>
  <si>
    <t>38</t>
  </si>
  <si>
    <t>171251201</t>
  </si>
  <si>
    <t>Uložení sypaniny na skládky nebo meziskládky</t>
  </si>
  <si>
    <t>1532456763</t>
  </si>
  <si>
    <t>"uložení sypaniny na skládku určenou investorem" vod_přem</t>
  </si>
  <si>
    <t>39</t>
  </si>
  <si>
    <t>171201231</t>
  </si>
  <si>
    <t>Poplatek za uložení zeminy a kamení na recyklační skládce (skládkovné) kód odpadu 17 05 04</t>
  </si>
  <si>
    <t>t</t>
  </si>
  <si>
    <t>1917711855</t>
  </si>
  <si>
    <t>"skládka určená investorem"</t>
  </si>
  <si>
    <t>vod_přem*1,8</t>
  </si>
  <si>
    <t>174101101</t>
  </si>
  <si>
    <t>Zásyp jam, šachet rýh nebo kolem objektů sypaninou se zhutněním</t>
  </si>
  <si>
    <t>M3</t>
  </si>
  <si>
    <t>-1644802452</t>
  </si>
  <si>
    <t>"zásyp po vybouraných šachtách" (2,6*1,4*1,5)*11</t>
  </si>
  <si>
    <t>(zepráce+zepráce_v)-vytlač</t>
  </si>
  <si>
    <t>41</t>
  </si>
  <si>
    <t>174201101</t>
  </si>
  <si>
    <t>Zásyp jam, šachet rýh nebo kolem objektů sypaninou bez zhutnění</t>
  </si>
  <si>
    <t>524940940</t>
  </si>
  <si>
    <t>"štěrkový vsakovací prostor"</t>
  </si>
  <si>
    <t>(1*0,5*0,5)*9</t>
  </si>
  <si>
    <t>42</t>
  </si>
  <si>
    <t>175151101</t>
  </si>
  <si>
    <t>Obsypání potrubí strojně sypaninou bez prohození, uloženou do 3 m</t>
  </si>
  <si>
    <t>979022415</t>
  </si>
  <si>
    <t>"řad S1" 3,14*(0,225)^2/4*799,0</t>
  </si>
  <si>
    <t>"přípojka pro hydrant" 3,14*(0,090)^2/4*31,0</t>
  </si>
  <si>
    <t>"přepojení řadu" (3,14*(0,160)^2/4*14,5)+(3,14*(0,063)^2/4*5,5)+(3,14*(0,110)^2/4*24,5)+(3,14*(0,090)^2/4*5,0)</t>
  </si>
  <si>
    <t>obsyp_- 32,523</t>
  </si>
  <si>
    <t>43</t>
  </si>
  <si>
    <t>M</t>
  </si>
  <si>
    <t>58343930</t>
  </si>
  <si>
    <t>kamenivo drcené hrubé frakce 16/32</t>
  </si>
  <si>
    <t>-1701579168</t>
  </si>
  <si>
    <t>vsak*1,8</t>
  </si>
  <si>
    <t>44</t>
  </si>
  <si>
    <t>58337310111</t>
  </si>
  <si>
    <t>štěrkopísek frakce 0/4</t>
  </si>
  <si>
    <t>-210033134</t>
  </si>
  <si>
    <t>štěrk*1,8</t>
  </si>
  <si>
    <t>45</t>
  </si>
  <si>
    <t>58344171111</t>
  </si>
  <si>
    <t>štěrkodrť frakce 0/32</t>
  </si>
  <si>
    <t>558569915</t>
  </si>
  <si>
    <t>(štěrk_kom+zásyp_š)*1,8</t>
  </si>
  <si>
    <t>46</t>
  </si>
  <si>
    <t>-994376651</t>
  </si>
  <si>
    <t>"přesun sypaniny, netýká se přesunu hmot"</t>
  </si>
  <si>
    <t>štěrk+loze_+štěrk_kom+vsak+zásyp_š</t>
  </si>
  <si>
    <t>47</t>
  </si>
  <si>
    <t>-604301793</t>
  </si>
  <si>
    <t>48</t>
  </si>
  <si>
    <t>121151114</t>
  </si>
  <si>
    <t>Sejmutí ornice plochy do 500 m2 tl vrstvy přes 200 do 250 mm strojně</t>
  </si>
  <si>
    <t>1300188566</t>
  </si>
  <si>
    <t>"viz.příloha D.1 Technická zpráva"</t>
  </si>
  <si>
    <t>"tráva" (11,5*3,0)+(3,2*3,0)+(3,0*3,0)</t>
  </si>
  <si>
    <t>49</t>
  </si>
  <si>
    <t>181351104</t>
  </si>
  <si>
    <t>Rozprostření ornice tl vrstvy přes 200 do 250 mm pl přes 100 do 500 m2 v rovině nebo ve svahu do 1:5 strojně</t>
  </si>
  <si>
    <t>1668138608</t>
  </si>
  <si>
    <t>50</t>
  </si>
  <si>
    <t>00572470</t>
  </si>
  <si>
    <t>osivo směs travní univerzál</t>
  </si>
  <si>
    <t>kg</t>
  </si>
  <si>
    <t>-1807641354</t>
  </si>
  <si>
    <t>tráva*0,03</t>
  </si>
  <si>
    <t>51</t>
  </si>
  <si>
    <t>181411131</t>
  </si>
  <si>
    <t>Založení parkového trávníku výsevem pl do 1000 m2 v rovině a ve svahu do 1:5</t>
  </si>
  <si>
    <t>-1081601212</t>
  </si>
  <si>
    <t>52</t>
  </si>
  <si>
    <t>183403153</t>
  </si>
  <si>
    <t>Obdělání půdy hrabáním v rovině a svahu do 1:5</t>
  </si>
  <si>
    <t>-480659552</t>
  </si>
  <si>
    <t>Zakládání</t>
  </si>
  <si>
    <t>53</t>
  </si>
  <si>
    <t>212752101</t>
  </si>
  <si>
    <t>Trativod z drenážních trubek korugovaných PE-HD SN 4 perforace 360° včetně lože otevřený výkop DN 100 pro liniové stavby</t>
  </si>
  <si>
    <t>-813054919</t>
  </si>
  <si>
    <t>799,0+31,0+49,5</t>
  </si>
  <si>
    <t>Svislé a kompletní konstrukce</t>
  </si>
  <si>
    <t>54</t>
  </si>
  <si>
    <t>5923253501</t>
  </si>
  <si>
    <t xml:space="preserve">patka betonová prefabrikovaná  25x25x30 cm </t>
  </si>
  <si>
    <t>kus</t>
  </si>
  <si>
    <t>1783073222</t>
  </si>
  <si>
    <t>"viz. příloha D.1 Technická zpráva"</t>
  </si>
  <si>
    <t>"patka pro osazení sloupku na orientační tabulku"</t>
  </si>
  <si>
    <t>Vodorovné konstrukce</t>
  </si>
  <si>
    <t>55</t>
  </si>
  <si>
    <t>451573111</t>
  </si>
  <si>
    <t>Lože pod potrubí otevřený výkop ze štěrkopísku</t>
  </si>
  <si>
    <t>1313093894</t>
  </si>
  <si>
    <t>56</t>
  </si>
  <si>
    <t>451317777</t>
  </si>
  <si>
    <t>Podklad nebo lože pod dlažbu vodorovný nebo do sklonu 1:5 z betonu prostého tl přes 50 do 100 mm</t>
  </si>
  <si>
    <t>751409323</t>
  </si>
  <si>
    <t>57</t>
  </si>
  <si>
    <t>451577777</t>
  </si>
  <si>
    <t>Podklad nebo lože pod dlažbu vodorovný nebo do sklonu 1:5 z kameniva těženého tl přes 30 do 100 mm</t>
  </si>
  <si>
    <t>-1106594035</t>
  </si>
  <si>
    <t>58</t>
  </si>
  <si>
    <t>452313131</t>
  </si>
  <si>
    <t>Podkladní bloky z betonu prostého tř. C 12/15 otevřený výkop</t>
  </si>
  <si>
    <t>851077386</t>
  </si>
  <si>
    <t>59</t>
  </si>
  <si>
    <t>452353111</t>
  </si>
  <si>
    <t>Bednění podkladních bloků pod potrubí, stoky a drobné objekty otevřený výkop zřízení</t>
  </si>
  <si>
    <t>-115437934</t>
  </si>
  <si>
    <t>27*2*(0,2+0,81)*0,5</t>
  </si>
  <si>
    <t>60</t>
  </si>
  <si>
    <t>452353112</t>
  </si>
  <si>
    <t>Bednění podkladních bloků pod potrubí, stoky a drobné objekty otevřený výkop odstranění</t>
  </si>
  <si>
    <t>14932680</t>
  </si>
  <si>
    <t>Komunikace</t>
  </si>
  <si>
    <t>61</t>
  </si>
  <si>
    <t>564831111</t>
  </si>
  <si>
    <t>Podklad ze štěrkodrtě ŠD plochy přes 100 m2 tl 100 mm</t>
  </si>
  <si>
    <t>-990133645</t>
  </si>
  <si>
    <t xml:space="preserve">"viz.příloha D.1  Technická zpráva, příloha D.7 Uložení potrubí"</t>
  </si>
  <si>
    <t>62</t>
  </si>
  <si>
    <t>564861111</t>
  </si>
  <si>
    <t>Podklad ze štěrkodrtě ŠD plochy přes 100 m2 tl 200 mm</t>
  </si>
  <si>
    <t>-721219895</t>
  </si>
  <si>
    <t>63</t>
  </si>
  <si>
    <t>564871111</t>
  </si>
  <si>
    <t>Podklad ze štěrkodrtě ŠD plochy přes 100 m2 tl 250 mm</t>
  </si>
  <si>
    <t>-945373537</t>
  </si>
  <si>
    <t>64</t>
  </si>
  <si>
    <t>565155101</t>
  </si>
  <si>
    <t>Asfaltový beton vrstva podkladní ACP 16 (obalované kamenivo OKS) tl 70 mm š do 1,5 m</t>
  </si>
  <si>
    <t>1571672414</t>
  </si>
  <si>
    <t>"asfalt místní" (779,7*0,81)+(22,2*0,81)+(38,7*0,81)+(2,0*2,0)*6+(1,5*0,69)*112</t>
  </si>
  <si>
    <t>65</t>
  </si>
  <si>
    <t>565155111</t>
  </si>
  <si>
    <t>Asfaltový beton vrstva podkladní ACP 16 (obalované kamenivo OKS) tl 70 mm š do 3 m</t>
  </si>
  <si>
    <t>-1952074585</t>
  </si>
  <si>
    <t>"asfalt místní" (2,6*2,4)*11</t>
  </si>
  <si>
    <t>66</t>
  </si>
  <si>
    <t>567122112</t>
  </si>
  <si>
    <t>Podklad ze směsi stmelené cementem SC C 8/10 (KSC I) tl 130 mm</t>
  </si>
  <si>
    <t>9049210</t>
  </si>
  <si>
    <t>67</t>
  </si>
  <si>
    <t>567132115</t>
  </si>
  <si>
    <t>Podklad ze směsi stmelené cementem SC C 8/10 (KSC I) tl 200 mm</t>
  </si>
  <si>
    <t>1658434551</t>
  </si>
  <si>
    <t>68</t>
  </si>
  <si>
    <t>573111112</t>
  </si>
  <si>
    <t>Postřik živičný infiltrační s posypem z asfaltu množství 1 kg/m2</t>
  </si>
  <si>
    <t>988697716</t>
  </si>
  <si>
    <t>69</t>
  </si>
  <si>
    <t>573211106</t>
  </si>
  <si>
    <t>Postřik živičný spojovací z asfaltu v množství 0,20 kg/m2</t>
  </si>
  <si>
    <t>1283119939</t>
  </si>
  <si>
    <t>"asfalt místní" (779,7*1,8)+(22,2*1,8)+(38,7*1,8)+(3,0*3,0)*6+(2,5*0,70)*112+(2,6*2,4)*11</t>
  </si>
  <si>
    <t>70</t>
  </si>
  <si>
    <t>577123111</t>
  </si>
  <si>
    <t>Asfaltový beton vrstva obrusná ACO 8 (ABJ) tl 30 mm š do 3 m z nemodifikovaného asfaltu</t>
  </si>
  <si>
    <t>928324830</t>
  </si>
  <si>
    <t>71</t>
  </si>
  <si>
    <t>577133111</t>
  </si>
  <si>
    <t>Asfaltový beton vrstva obrusná ACO 8 (ABJ) tl 40 mm š do 3 m z nemodifikovaného asfaltu</t>
  </si>
  <si>
    <t>-765885828</t>
  </si>
  <si>
    <t>72</t>
  </si>
  <si>
    <t>577144131</t>
  </si>
  <si>
    <t>Asfaltový beton vrstva obrusná ACO 11 (ABS) tř. I tl 50 mm š do 3 m z modifikovaného asfaltu</t>
  </si>
  <si>
    <t>-134193360</t>
  </si>
  <si>
    <t>73</t>
  </si>
  <si>
    <t>596211111</t>
  </si>
  <si>
    <t>Kladení zámkové dlažby komunikací pro pěší ručně tl 60 mm skupiny A pl přes 50 do 100 m2</t>
  </si>
  <si>
    <t>313786114</t>
  </si>
  <si>
    <t>74</t>
  </si>
  <si>
    <t>59245018</t>
  </si>
  <si>
    <t>dlažba skladebná betonová 200x100mm tl 60mm přírodní</t>
  </si>
  <si>
    <t>-1910782078</t>
  </si>
  <si>
    <t>dlažba_zám*0,10*1,03</t>
  </si>
  <si>
    <t>Trubní vedení</t>
  </si>
  <si>
    <t>75</t>
  </si>
  <si>
    <t>8502451211</t>
  </si>
  <si>
    <t>Výřez nebo výsek na potrubí z trub PE6/4"</t>
  </si>
  <si>
    <t>-2070631236</t>
  </si>
  <si>
    <t>"viz. příloha D.1 Technická zpráva, příloha D.3 Schema kladečského plánu - řad S1"</t>
  </si>
  <si>
    <t xml:space="preserve">"stávající potrubí PE 6/4"" </t>
  </si>
  <si>
    <t>76</t>
  </si>
  <si>
    <t>850265121</t>
  </si>
  <si>
    <t>Výřez nebo výsek na potrubí z trub litinových tlakových nebo plastických hmot DN 100</t>
  </si>
  <si>
    <t>1086474157</t>
  </si>
  <si>
    <t>"stávající potrubí LIT100" 2</t>
  </si>
  <si>
    <t>"stávající potrubí PVC110" 2</t>
  </si>
  <si>
    <t>77</t>
  </si>
  <si>
    <t>850315121</t>
  </si>
  <si>
    <t>Výřez nebo výsek na potrubí z trub litinových tlakových nebo plastických hmot DN 150</t>
  </si>
  <si>
    <t>-453328038</t>
  </si>
  <si>
    <t>"stávající potrubí LIT150" 1</t>
  </si>
  <si>
    <t>78</t>
  </si>
  <si>
    <t>8573121221</t>
  </si>
  <si>
    <t>Spotřební materiál</t>
  </si>
  <si>
    <t>komplet</t>
  </si>
  <si>
    <t>-466677742</t>
  </si>
  <si>
    <t>"ostatní spotřební materiál jinde neuvedený, spojovací materiál, šrouby, těsnění"</t>
  </si>
  <si>
    <t>79</t>
  </si>
  <si>
    <t>871161141</t>
  </si>
  <si>
    <t>Montáž potrubí z PE100 SDR 11 otevřený výkop svařovaných na tupo D 32 x 3,0 mm</t>
  </si>
  <si>
    <t>-454339851</t>
  </si>
  <si>
    <t>"vsakovací prostor - odvodnění hydrantu" 9*3,0</t>
  </si>
  <si>
    <t>80</t>
  </si>
  <si>
    <t>286137521</t>
  </si>
  <si>
    <t>potrubí vodovodní LDPE (rPE) D 32x4,4mm</t>
  </si>
  <si>
    <t>-29720748</t>
  </si>
  <si>
    <t>PE_32*1,015</t>
  </si>
  <si>
    <t>81</t>
  </si>
  <si>
    <t>871211211</t>
  </si>
  <si>
    <t>Montáž potrubí z PE100 RC SDR 11 otevřený výkop svařovaných elektrotvarovkou d 63 x 5,8 mm</t>
  </si>
  <si>
    <t>1505112547</t>
  </si>
  <si>
    <t>"přepojení řadu" 5,5</t>
  </si>
  <si>
    <t>82</t>
  </si>
  <si>
    <t>ELM.19942</t>
  </si>
  <si>
    <t>Trubka vodovodní PE RC SDR 11 63x5,8 mm (typ 2 dle PAS 1075); 12 m</t>
  </si>
  <si>
    <t>719211339</t>
  </si>
  <si>
    <t>"potrubí vodovodní PE 100 RC2 , PN10 SDR11, 63x5,8 – tyče délky12,0m. – dle PAS 1075, svařované elektrotvarovkou"</t>
  </si>
  <si>
    <t>PE_63*1,015</t>
  </si>
  <si>
    <t>83</t>
  </si>
  <si>
    <t>871241211</t>
  </si>
  <si>
    <t>Montáž potrubí z PE100 SDR 11 otevřený výkop svařovaných elektrotvarovkou D 90 x 8,2 mm</t>
  </si>
  <si>
    <t>1390415614</t>
  </si>
  <si>
    <t>"hydrantová přípojka" 1,5+5,0+6,5+8,0+10,0</t>
  </si>
  <si>
    <t xml:space="preserve">"přepojení řadu"  5,0</t>
  </si>
  <si>
    <t>84</t>
  </si>
  <si>
    <t>ELM.19411</t>
  </si>
  <si>
    <t xml:space="preserve">Trubka vodovodní PE RC  SDR 11 90x8,2 mm (typ 2 dle PAS 1075); 12 m</t>
  </si>
  <si>
    <t>-1475052023</t>
  </si>
  <si>
    <t>"potrubí vodovodní PE 100 RC2 , PN10 SDR11, 90x8,2 – tyče délky12,0m. – dle PAS 1075, svařované elektrotvarovkou"</t>
  </si>
  <si>
    <t>PE_90*1,015</t>
  </si>
  <si>
    <t>85</t>
  </si>
  <si>
    <t>871251211</t>
  </si>
  <si>
    <t>Montáž potrubí z PE100 RC SDR 11 otevřený výkop svařovaných elektrotvarovkou d 110 x 10,0 mm</t>
  </si>
  <si>
    <t>-1218667165</t>
  </si>
  <si>
    <t>"přepojení řadu" 10,5+6,0+8,0</t>
  </si>
  <si>
    <t>86</t>
  </si>
  <si>
    <t>ELM.19272</t>
  </si>
  <si>
    <t>Trubka vodovodní PE RC SDR 11 110x10,0 mm (typ 2 dle PAS 1075); 12 m</t>
  </si>
  <si>
    <t>-485658035</t>
  </si>
  <si>
    <t>"potrubí vodovodní PE 100 RC2 , PN10 SDR11, 110x10,0 – tyče délky12,0m. – dle PAS 1075, svařované elektrotvarovkou"</t>
  </si>
  <si>
    <t>PE_110*1,015</t>
  </si>
  <si>
    <t>87</t>
  </si>
  <si>
    <t>871321211</t>
  </si>
  <si>
    <t>Montáž potrubí z PE100 RC SDR 11 otevřený výkop svařovaných elektrotvarovkou d 160 x 14,6 mm</t>
  </si>
  <si>
    <t>448070860</t>
  </si>
  <si>
    <t>"přepojení řadu" 6,5+8,0</t>
  </si>
  <si>
    <t>88</t>
  </si>
  <si>
    <t>ELM.19274</t>
  </si>
  <si>
    <t>Trubka vodovodní PE RC SDR 11 160x14,6 mm (typ 2 dle PAS 1075); 12 m</t>
  </si>
  <si>
    <t>247305897</t>
  </si>
  <si>
    <t>"potrubí vodovodní PE 100 RC2 , PN10 SDR11, 160x14,6 – tyče délky12,0m. – dle PAS 1075, svařované elektrotvarovkou"</t>
  </si>
  <si>
    <t>PE_160*1,015</t>
  </si>
  <si>
    <t>89</t>
  </si>
  <si>
    <t>871351212</t>
  </si>
  <si>
    <t>Montáž potrubí z PE100 RC SDR 11 otevřený výkop svařovaných elektrotvarovkou d 225 x 20,5 mm</t>
  </si>
  <si>
    <t>765089740</t>
  </si>
  <si>
    <t>"řad S1" 799,0</t>
  </si>
  <si>
    <t>90</t>
  </si>
  <si>
    <t>ELM.19433</t>
  </si>
  <si>
    <t xml:space="preserve">Trubka vodovodní PE RC  SDR 11 225x20,5 mm (typ 2 dle PAS 1075); 12 m</t>
  </si>
  <si>
    <t>1574854638</t>
  </si>
  <si>
    <t>"potrubí vodovodní PE 100 RC2 , PN10 SDR11, 225x20,5 – tyče délky12,0m. – dle PAS 1075, svařované elektrotvarovkou"</t>
  </si>
  <si>
    <t>PE_225*1,015</t>
  </si>
  <si>
    <t>91</t>
  </si>
  <si>
    <t>852241121</t>
  </si>
  <si>
    <t>Montáž potrubí z trub litinových tlakových přírubových normálních délek otevřený výkop DN 80</t>
  </si>
  <si>
    <t>823494027</t>
  </si>
  <si>
    <t>2+12</t>
  </si>
  <si>
    <t>92</t>
  </si>
  <si>
    <t>55253234</t>
  </si>
  <si>
    <t>tvarovka přírubová litinová vodovodní PN10/16 DN 80 dl 150mm</t>
  </si>
  <si>
    <t>453647681</t>
  </si>
  <si>
    <t>2*1,02</t>
  </si>
  <si>
    <t>93</t>
  </si>
  <si>
    <t>55253239</t>
  </si>
  <si>
    <t xml:space="preserve">trouba přírubová litinová vodovodní  PN 10/16 DN 80 dl 400mm</t>
  </si>
  <si>
    <t>1036207083</t>
  </si>
  <si>
    <t>12*1,02</t>
  </si>
  <si>
    <t>94</t>
  </si>
  <si>
    <t>852351122</t>
  </si>
  <si>
    <t>Montáž potrubí z trub litinových tlakových přírubových normálních délek otevřený výkop DN 200</t>
  </si>
  <si>
    <t>-1762425690</t>
  </si>
  <si>
    <t>95</t>
  </si>
  <si>
    <t>55253301</t>
  </si>
  <si>
    <t>tvarovka přírubová litinová vodovodní PN10 DN 200 dl 400mm</t>
  </si>
  <si>
    <t>2010260568</t>
  </si>
  <si>
    <t>1*1,02</t>
  </si>
  <si>
    <t>96</t>
  </si>
  <si>
    <t>857242122</t>
  </si>
  <si>
    <t>Montáž litinových tvarovek jednoosých přírubových otevřený výkop DN 80</t>
  </si>
  <si>
    <t>576840946</t>
  </si>
  <si>
    <t>5+12+1</t>
  </si>
  <si>
    <t>97</t>
  </si>
  <si>
    <t>55259982</t>
  </si>
  <si>
    <t>koleno přírubové Q tvárná litina DN 80-90°</t>
  </si>
  <si>
    <t>-698340513</t>
  </si>
  <si>
    <t>5*1,02</t>
  </si>
  <si>
    <t>98</t>
  </si>
  <si>
    <t>552506420</t>
  </si>
  <si>
    <t>koleno přírubové s patkou PP litinové DN 80</t>
  </si>
  <si>
    <t>163334693</t>
  </si>
  <si>
    <t>99</t>
  </si>
  <si>
    <t>55259811</t>
  </si>
  <si>
    <t>přechod přírubový (FFR) tvárná litina DN 80/50 dl 200mm</t>
  </si>
  <si>
    <t>1322085504</t>
  </si>
  <si>
    <t>100</t>
  </si>
  <si>
    <t>857262122</t>
  </si>
  <si>
    <t>Montáž litinových tvarovek jednoosých přírubových otevřený výkop DN 100</t>
  </si>
  <si>
    <t>-392191918</t>
  </si>
  <si>
    <t>101</t>
  </si>
  <si>
    <t>55253661</t>
  </si>
  <si>
    <t>příruba zaslepovací litinová vodovodní PN10/16 X-kus DN 100</t>
  </si>
  <si>
    <t>1923924626</t>
  </si>
  <si>
    <t>102</t>
  </si>
  <si>
    <t>857352122</t>
  </si>
  <si>
    <t>Montáž litinových tvarovek jednoosých přírubových otevřený výkop DN 200</t>
  </si>
  <si>
    <t>2037658419</t>
  </si>
  <si>
    <t>2+1</t>
  </si>
  <si>
    <t>103</t>
  </si>
  <si>
    <t>55259824</t>
  </si>
  <si>
    <t>přechod přírubový tvárná litina dl 200mm DN 200/100</t>
  </si>
  <si>
    <t>1153356520</t>
  </si>
  <si>
    <t>104</t>
  </si>
  <si>
    <t>55259826</t>
  </si>
  <si>
    <t>přechod přírubový tvárná litina dl 200mm DN 200/150</t>
  </si>
  <si>
    <t>1110201102</t>
  </si>
  <si>
    <t>105</t>
  </si>
  <si>
    <t>857264122</t>
  </si>
  <si>
    <t>Montáž litinových tvarovek odbočných přírubových otevřený výkop DN 100</t>
  </si>
  <si>
    <t>-264553453</t>
  </si>
  <si>
    <t>106</t>
  </si>
  <si>
    <t>55253516</t>
  </si>
  <si>
    <t>tvarovka přírubová litinová vodovodní s přírubovou odbočkou PN10/16 T-kus DN 100/100</t>
  </si>
  <si>
    <t>1008208091</t>
  </si>
  <si>
    <t>107</t>
  </si>
  <si>
    <t>857354122</t>
  </si>
  <si>
    <t>Montáž litinových tvarovek odbočných přírubových otevřený výkop DN 200</t>
  </si>
  <si>
    <t>-1473824824</t>
  </si>
  <si>
    <t>12+2+1+2</t>
  </si>
  <si>
    <t>108</t>
  </si>
  <si>
    <t>55253532</t>
  </si>
  <si>
    <t>tvarovka přírubová litinová s přírubovou odbočkou,práškový epoxid tl 250µm T-kus DN 200/80</t>
  </si>
  <si>
    <t>-1271197547</t>
  </si>
  <si>
    <t>109</t>
  </si>
  <si>
    <t>55253533</t>
  </si>
  <si>
    <t>tvarovka přírubová litinová s přírubovou odbočkou,práškový epoxid tl 250µm T-kus DN 200/100</t>
  </si>
  <si>
    <t>1349579747</t>
  </si>
  <si>
    <t>110</t>
  </si>
  <si>
    <t>55253535</t>
  </si>
  <si>
    <t>tvarovka přírubová litinová s přírubovou odbočkou,práškový epoxid tl 250µm T-kus DN 200/150</t>
  </si>
  <si>
    <t>-1742018640</t>
  </si>
  <si>
    <t>111</t>
  </si>
  <si>
    <t>55253536</t>
  </si>
  <si>
    <t>tvarovka přírubová litinová vodovodní s přírubovou odbočkou PN10 T-kus DN 200/200</t>
  </si>
  <si>
    <t>910199261</t>
  </si>
  <si>
    <t>112</t>
  </si>
  <si>
    <t>552516941</t>
  </si>
  <si>
    <t>přírubová spojka SUPA MAXI DN100 č.9.4.5.100</t>
  </si>
  <si>
    <t>-629149070</t>
  </si>
  <si>
    <t>2*1,01</t>
  </si>
  <si>
    <t>113</t>
  </si>
  <si>
    <t>552516942</t>
  </si>
  <si>
    <t>spojka SUPA MAXI DN50 č.9.4.4.50</t>
  </si>
  <si>
    <t>-1687282552</t>
  </si>
  <si>
    <t>1*1,01</t>
  </si>
  <si>
    <t>114</t>
  </si>
  <si>
    <t>552516943</t>
  </si>
  <si>
    <t>spojka SUPA MAXI DN100 č.9.4.4.100</t>
  </si>
  <si>
    <t>1083210671</t>
  </si>
  <si>
    <t>4*1,01</t>
  </si>
  <si>
    <t>115</t>
  </si>
  <si>
    <t>552516944</t>
  </si>
  <si>
    <t>spojka SUPA MAXI DN150 č.9.4.4.150</t>
  </si>
  <si>
    <t>950430544</t>
  </si>
  <si>
    <t>116</t>
  </si>
  <si>
    <t>891314121</t>
  </si>
  <si>
    <t>Montáž kompenzátorů nebo montážních vložek DN 150</t>
  </si>
  <si>
    <t>-2080960931</t>
  </si>
  <si>
    <t>"stáv. armaturní šachta" 1</t>
  </si>
  <si>
    <t>117</t>
  </si>
  <si>
    <t>42273009</t>
  </si>
  <si>
    <t>montážní vložka přírubová litinová DN 150 PN 16</t>
  </si>
  <si>
    <t>722125901</t>
  </si>
  <si>
    <t>118</t>
  </si>
  <si>
    <t>891184195</t>
  </si>
  <si>
    <t>Příplatek za montáž kompenzátorů v objektech DN 40 až 1200</t>
  </si>
  <si>
    <t>-1704637814</t>
  </si>
  <si>
    <t>119</t>
  </si>
  <si>
    <t>891315321</t>
  </si>
  <si>
    <t>Montáž zpětných klapek DN 150</t>
  </si>
  <si>
    <t>-339212946</t>
  </si>
  <si>
    <t>120</t>
  </si>
  <si>
    <t>42283046</t>
  </si>
  <si>
    <t>klapka zpětná samočinná přírubová litinová PN 16 pro vodu DN 150</t>
  </si>
  <si>
    <t>-910519</t>
  </si>
  <si>
    <t>121</t>
  </si>
  <si>
    <t>891185395</t>
  </si>
  <si>
    <t>Příplatek za montáž klapek v objektech DN 40 až 1000</t>
  </si>
  <si>
    <t>1099537644</t>
  </si>
  <si>
    <t>122</t>
  </si>
  <si>
    <t>877211110</t>
  </si>
  <si>
    <t>Montáž elektrokolen 45° na vodovodním potrubí z PE trub d 63</t>
  </si>
  <si>
    <t>-1372696585</t>
  </si>
  <si>
    <t>123</t>
  </si>
  <si>
    <t>28614946</t>
  </si>
  <si>
    <t>elektrokoleno 45° PE 100 PN16 D 63mm</t>
  </si>
  <si>
    <t>1190426806</t>
  </si>
  <si>
    <t>2*1,015</t>
  </si>
  <si>
    <t>124</t>
  </si>
  <si>
    <t>877251110</t>
  </si>
  <si>
    <t>Montáž elektrokolen 45° na vodovodním potrubí z PE trub d 110</t>
  </si>
  <si>
    <t>627238975</t>
  </si>
  <si>
    <t>125</t>
  </si>
  <si>
    <t>28614949</t>
  </si>
  <si>
    <t>elektrokoleno 45° PE 100 PN16 D 110mm</t>
  </si>
  <si>
    <t>-1499314257</t>
  </si>
  <si>
    <t>126</t>
  </si>
  <si>
    <t>8773511101</t>
  </si>
  <si>
    <t>Montáž elektrokolen 45° na vodovodním potrubí z PE trub d 225</t>
  </si>
  <si>
    <t>943674176</t>
  </si>
  <si>
    <t>127</t>
  </si>
  <si>
    <t>28614954</t>
  </si>
  <si>
    <t>elektrokoleno 45° PE 100 PN16 D 225mm</t>
  </si>
  <si>
    <t>908875948</t>
  </si>
  <si>
    <t>3*1,015</t>
  </si>
  <si>
    <t>128</t>
  </si>
  <si>
    <t>877251112</t>
  </si>
  <si>
    <t>Montáž elektrokolen 90° na vodovodním potrubí z PE trub d 110</t>
  </si>
  <si>
    <t>-698381641</t>
  </si>
  <si>
    <t>129</t>
  </si>
  <si>
    <t>28614937</t>
  </si>
  <si>
    <t>elektrokoleno 90° PE 100 PN16 D 110mm</t>
  </si>
  <si>
    <t>-928176512</t>
  </si>
  <si>
    <t>1*1,015</t>
  </si>
  <si>
    <t>130</t>
  </si>
  <si>
    <t>8773511121</t>
  </si>
  <si>
    <t>Montáž elektrokolen 90° na vodovodním potrubí z PE trub d 225</t>
  </si>
  <si>
    <t>2141036500</t>
  </si>
  <si>
    <t>131</t>
  </si>
  <si>
    <t>28614942</t>
  </si>
  <si>
    <t>elektrokoleno 90° PE 100 PN16 D 225mm</t>
  </si>
  <si>
    <t>325974131</t>
  </si>
  <si>
    <t>4*1,015</t>
  </si>
  <si>
    <t>132</t>
  </si>
  <si>
    <t>877211101</t>
  </si>
  <si>
    <t>Montáž elektrospojek na vodovodním potrubí z PE trub d 63</t>
  </si>
  <si>
    <t>654151263</t>
  </si>
  <si>
    <t>133</t>
  </si>
  <si>
    <t>28615972</t>
  </si>
  <si>
    <t>elektrospojka SDR11 PE 100 PN16 D 63mm</t>
  </si>
  <si>
    <t>-1195544839</t>
  </si>
  <si>
    <t>134</t>
  </si>
  <si>
    <t>877241101</t>
  </si>
  <si>
    <t>Montáž elektrospojek na vodovodním potrubí z PE trub d 90</t>
  </si>
  <si>
    <t>1084680776</t>
  </si>
  <si>
    <t>"elektrospojka" 10</t>
  </si>
  <si>
    <t>135</t>
  </si>
  <si>
    <t>28615974</t>
  </si>
  <si>
    <t>elektrospojka SDR11 PE 100 PN16 D 90mm</t>
  </si>
  <si>
    <t>-69618244</t>
  </si>
  <si>
    <t>10*1,015</t>
  </si>
  <si>
    <t>136</t>
  </si>
  <si>
    <t>877251101</t>
  </si>
  <si>
    <t>Montáž elektrospojek na vodovodním potrubí z PE trub d 110</t>
  </si>
  <si>
    <t>-11465666</t>
  </si>
  <si>
    <t>"elektrospojka" 8</t>
  </si>
  <si>
    <t>"oblouk" 1+1</t>
  </si>
  <si>
    <t>137</t>
  </si>
  <si>
    <t>28615975</t>
  </si>
  <si>
    <t>elektrospojka SDR11 PE 100 PN16 D 110mm</t>
  </si>
  <si>
    <t>-1126141745</t>
  </si>
  <si>
    <t>8*1,015</t>
  </si>
  <si>
    <t>138</t>
  </si>
  <si>
    <t>WVN.FFD81014W</t>
  </si>
  <si>
    <t>Oblouk 22° PE100 RC SDR11 110</t>
  </si>
  <si>
    <t>-1115517786</t>
  </si>
  <si>
    <t>139</t>
  </si>
  <si>
    <t>WVN.FFD91014W</t>
  </si>
  <si>
    <t>Oblouk 11° PE100 RC SDR11 110</t>
  </si>
  <si>
    <t>-1703229387</t>
  </si>
  <si>
    <t>140</t>
  </si>
  <si>
    <t>877321101</t>
  </si>
  <si>
    <t>Montáž elektrospojek na vodovodním potrubí z PE trub d 160</t>
  </si>
  <si>
    <t>1113829079</t>
  </si>
  <si>
    <t>"elektrospojka" 6</t>
  </si>
  <si>
    <t>"oblouk" 2</t>
  </si>
  <si>
    <t>141</t>
  </si>
  <si>
    <t>28615978</t>
  </si>
  <si>
    <t>elektrospojka SDR11 PE 100 PN16 D 160mm</t>
  </si>
  <si>
    <t>526229459</t>
  </si>
  <si>
    <t>6*1,015</t>
  </si>
  <si>
    <t>142</t>
  </si>
  <si>
    <t>WVN.FFD91017W</t>
  </si>
  <si>
    <t>Oblouk 11° PE100 RC SDR11 160</t>
  </si>
  <si>
    <t>820986751</t>
  </si>
  <si>
    <t>143</t>
  </si>
  <si>
    <t>877351102</t>
  </si>
  <si>
    <t>Montáž elektrospojek na vodovodním potrubí z PE trub d 225</t>
  </si>
  <si>
    <t>-1612942602</t>
  </si>
  <si>
    <t>"elektrospojka" 127</t>
  </si>
  <si>
    <t>"oblouk" 13+2</t>
  </si>
  <si>
    <t>144</t>
  </si>
  <si>
    <t>28615981</t>
  </si>
  <si>
    <t>elektrospojka SDR11 PE 100 PN16 D 225mm</t>
  </si>
  <si>
    <t>692174880</t>
  </si>
  <si>
    <t>127*1,015</t>
  </si>
  <si>
    <t>145</t>
  </si>
  <si>
    <t>WVN.FFD81020W</t>
  </si>
  <si>
    <t>Oblouk 22° PE100 RC SDR11 225</t>
  </si>
  <si>
    <t>-243953347</t>
  </si>
  <si>
    <t>146</t>
  </si>
  <si>
    <t>WVN.FFD91020W</t>
  </si>
  <si>
    <t>Oblouk 11° PE100 RC SDR11 225</t>
  </si>
  <si>
    <t>-758179213</t>
  </si>
  <si>
    <t>13*1,015</t>
  </si>
  <si>
    <t>147</t>
  </si>
  <si>
    <t>8912491112</t>
  </si>
  <si>
    <t>Montáž lemových nákružků na potrubí z jakýchkoli trub DN 63</t>
  </si>
  <si>
    <t>1042071302</t>
  </si>
  <si>
    <t>148</t>
  </si>
  <si>
    <t>28653133</t>
  </si>
  <si>
    <t>nákružek lemový PE 100 SDR11 63mm</t>
  </si>
  <si>
    <t>1256036731</t>
  </si>
  <si>
    <t>149</t>
  </si>
  <si>
    <t>28654365</t>
  </si>
  <si>
    <t>příruba volná k lemovému nákružku z polypropylénu 63</t>
  </si>
  <si>
    <t>1153729740</t>
  </si>
  <si>
    <t>150</t>
  </si>
  <si>
    <t>8912491111</t>
  </si>
  <si>
    <t>Montáž lemových nákružků na potrubí z jakýchkoli trub DN 80</t>
  </si>
  <si>
    <t>709248824</t>
  </si>
  <si>
    <t>151</t>
  </si>
  <si>
    <t>28653135</t>
  </si>
  <si>
    <t>nákružek lemový PE 100 SDR11 90mm</t>
  </si>
  <si>
    <t>1839823407</t>
  </si>
  <si>
    <t>11*1,015</t>
  </si>
  <si>
    <t>152</t>
  </si>
  <si>
    <t>28654368</t>
  </si>
  <si>
    <t>příruba volná k lemovému nákružku z polypropylénu 90</t>
  </si>
  <si>
    <t>-1259388319</t>
  </si>
  <si>
    <t>153</t>
  </si>
  <si>
    <t>8912491113</t>
  </si>
  <si>
    <t>Montáž lemových nákružků na potrubí z jakýchkoli trub DN 100</t>
  </si>
  <si>
    <t>-1813097345</t>
  </si>
  <si>
    <t>154</t>
  </si>
  <si>
    <t>28653136</t>
  </si>
  <si>
    <t>nákružek lemový PE 100 SDR11 110mm</t>
  </si>
  <si>
    <t>486309956</t>
  </si>
  <si>
    <t>155</t>
  </si>
  <si>
    <t>28654410</t>
  </si>
  <si>
    <t>příruba volná k lemovému nákružku z polypropylénu 110</t>
  </si>
  <si>
    <t>-1242886171</t>
  </si>
  <si>
    <t>156</t>
  </si>
  <si>
    <t>8912491114</t>
  </si>
  <si>
    <t>Montáž lemových nákružků na potrubí z jakýchkoli trub DN 160</t>
  </si>
  <si>
    <t>893944017</t>
  </si>
  <si>
    <t>157</t>
  </si>
  <si>
    <t>28653139</t>
  </si>
  <si>
    <t>nákružek lemový PE 100 SDR11 160mm</t>
  </si>
  <si>
    <t>661809455</t>
  </si>
  <si>
    <t>158</t>
  </si>
  <si>
    <t>286544101</t>
  </si>
  <si>
    <t>příruba volná k lemovému nákružku z polypropylénu 160</t>
  </si>
  <si>
    <t>-234807975</t>
  </si>
  <si>
    <t>159</t>
  </si>
  <si>
    <t>8912491115</t>
  </si>
  <si>
    <t>Montáž lemových nákružků na potrubí z jakýchkoli trub DN 225</t>
  </si>
  <si>
    <t>-1087456603</t>
  </si>
  <si>
    <t>160</t>
  </si>
  <si>
    <t>28653142</t>
  </si>
  <si>
    <t>nákružek lemový PE 100 SDR11 225mm</t>
  </si>
  <si>
    <t>-359702301</t>
  </si>
  <si>
    <t>32*1,015</t>
  </si>
  <si>
    <t>161</t>
  </si>
  <si>
    <t>286544102</t>
  </si>
  <si>
    <t>příruba volná k lemovému nákružku z polypropylénu 225</t>
  </si>
  <si>
    <t>1134165086</t>
  </si>
  <si>
    <t>162</t>
  </si>
  <si>
    <t>891359111</t>
  </si>
  <si>
    <t>Montáž navrtávacích pasů na potrubí z jakýchkoli trub DN 200</t>
  </si>
  <si>
    <t>-112399980</t>
  </si>
  <si>
    <t>8+30+1</t>
  </si>
  <si>
    <t>163</t>
  </si>
  <si>
    <t>AVK.8451225</t>
  </si>
  <si>
    <t>AVK PLASTIK navrtávací pas planžetový 8.4.5.1, DE 225/2"</t>
  </si>
  <si>
    <t>-1914901504</t>
  </si>
  <si>
    <t>9*1,01</t>
  </si>
  <si>
    <t>164</t>
  </si>
  <si>
    <t>AVK.84512251</t>
  </si>
  <si>
    <t>AVK PLASTIK navrtávací pas planžetový 8.4.5.1, DE 225/5/4"</t>
  </si>
  <si>
    <t>1370432606</t>
  </si>
  <si>
    <t>30*1,01</t>
  </si>
  <si>
    <t>165</t>
  </si>
  <si>
    <t>891211321</t>
  </si>
  <si>
    <t>Montáž vodovodních šoupátek domovní přípojky se závitovými konci PN16 otevřený výkop G 2"</t>
  </si>
  <si>
    <t>1185972442</t>
  </si>
  <si>
    <t>5+4</t>
  </si>
  <si>
    <t>166</t>
  </si>
  <si>
    <t>3130002034</t>
  </si>
  <si>
    <t>VENTIL DOMOVNÍ 2"/PE40 5.14</t>
  </si>
  <si>
    <t>-379235739</t>
  </si>
  <si>
    <t>5*1,01</t>
  </si>
  <si>
    <t>167</t>
  </si>
  <si>
    <t>3130002035</t>
  </si>
  <si>
    <t>VENTIL DOMOVNÍ 2"/PE50 5.14</t>
  </si>
  <si>
    <t>129889354</t>
  </si>
  <si>
    <t>168</t>
  </si>
  <si>
    <t>891171321</t>
  </si>
  <si>
    <t>Montáž vodovodních šoupátek domovní přípojky se závitovými konci PN16 otevřený výkop G 5/4"</t>
  </si>
  <si>
    <t>-334176590</t>
  </si>
  <si>
    <t>169</t>
  </si>
  <si>
    <t>3130002033</t>
  </si>
  <si>
    <t>VENTIL DOMOVNÍ 5/4" PE32 5.14</t>
  </si>
  <si>
    <t>-1644835916</t>
  </si>
  <si>
    <t>170</t>
  </si>
  <si>
    <t>9502050100031</t>
  </si>
  <si>
    <t>SOUPRAVA ZEMNÍ TELESKOPICKÁ PRO DOMOVNÍ PŘÍPOJKY</t>
  </si>
  <si>
    <t>-691030241</t>
  </si>
  <si>
    <t>171</t>
  </si>
  <si>
    <t>891211112</t>
  </si>
  <si>
    <t>Montáž vodovodních šoupátek otevřený výkop DN 50</t>
  </si>
  <si>
    <t>1022183407</t>
  </si>
  <si>
    <t>172</t>
  </si>
  <si>
    <t>AVK.3150</t>
  </si>
  <si>
    <t>AVK šoupátko 3.1, DN 50, stavební délka F4, PN 10/16</t>
  </si>
  <si>
    <t>1485114013</t>
  </si>
  <si>
    <t>173</t>
  </si>
  <si>
    <t>AVK.7551040</t>
  </si>
  <si>
    <t>AVK zemní teleskopická souprava 7.5, pro šoupě DN 40-50, rozsah 1,05-1,75 m</t>
  </si>
  <si>
    <t>1784479251</t>
  </si>
  <si>
    <t>174</t>
  </si>
  <si>
    <t>891241112</t>
  </si>
  <si>
    <t>Montáž vodovodních šoupátek otevřený výkop DN 80</t>
  </si>
  <si>
    <t>1221037970</t>
  </si>
  <si>
    <t>175</t>
  </si>
  <si>
    <t>AVK.3180</t>
  </si>
  <si>
    <t>AVK šoupátko 3.1, DN 80, stavební délka F4, PN 10/16</t>
  </si>
  <si>
    <t>-495305903</t>
  </si>
  <si>
    <t>11*1,01</t>
  </si>
  <si>
    <t>176</t>
  </si>
  <si>
    <t>AVK.7551050</t>
  </si>
  <si>
    <t>AVK zemní teleskopická souprava 7.5, pro šoupě DN 65-80, rozsah 1,05-1,75 m</t>
  </si>
  <si>
    <t>100781256</t>
  </si>
  <si>
    <t>177</t>
  </si>
  <si>
    <t>891261112</t>
  </si>
  <si>
    <t>Montáž vodovodních šoupátek otevřený výkop DN 100</t>
  </si>
  <si>
    <t>-129528347</t>
  </si>
  <si>
    <t>178</t>
  </si>
  <si>
    <t>AVK.31100</t>
  </si>
  <si>
    <t>AVK šoupátko 3.1, DN 100, stavební délka F4, PN 10/16</t>
  </si>
  <si>
    <t>-1227317789</t>
  </si>
  <si>
    <t>179</t>
  </si>
  <si>
    <t>891311112</t>
  </si>
  <si>
    <t>Montáž vodovodních šoupátek otevřený výkop DN 150</t>
  </si>
  <si>
    <t>-1146832566</t>
  </si>
  <si>
    <t>180</t>
  </si>
  <si>
    <t>891311222</t>
  </si>
  <si>
    <t>Montáž vodovodních šoupátek s ručním kolečkem v šachtách DN 150</t>
  </si>
  <si>
    <t>559108032</t>
  </si>
  <si>
    <t>181</t>
  </si>
  <si>
    <t>AVK.31150</t>
  </si>
  <si>
    <t>AVK šoupátko 3.1, DN 150, stavební délka F4, PN 10/16</t>
  </si>
  <si>
    <t>1992088427</t>
  </si>
  <si>
    <t>"stáv. armaturní šachta" 1*1,01</t>
  </si>
  <si>
    <t>182</t>
  </si>
  <si>
    <t>AVK.73125</t>
  </si>
  <si>
    <t>Ovládací kolečko pro AVK šoupata DN 125-150</t>
  </si>
  <si>
    <t>125605855</t>
  </si>
  <si>
    <t>183</t>
  </si>
  <si>
    <t>AVK.75510100</t>
  </si>
  <si>
    <t>AVK zemní teleskopická souprava 7.5, pro šoupě DN 100-150, rozsah 1,05-1,75 m</t>
  </si>
  <si>
    <t>1393682115</t>
  </si>
  <si>
    <t>4+2</t>
  </si>
  <si>
    <t>184</t>
  </si>
  <si>
    <t>891181295</t>
  </si>
  <si>
    <t>Příplatek za montáž šoupátek v objektech DN 40 až 1200</t>
  </si>
  <si>
    <t>435709356</t>
  </si>
  <si>
    <t>185</t>
  </si>
  <si>
    <t>891351112</t>
  </si>
  <si>
    <t>Montáž vodovodních šoupátek otevřený výkop DN 200</t>
  </si>
  <si>
    <t>-1058102437</t>
  </si>
  <si>
    <t>186</t>
  </si>
  <si>
    <t>AVK.31200</t>
  </si>
  <si>
    <t>AVK šoupátko 3.1, DN 200, stavební délka F4, PN 10</t>
  </si>
  <si>
    <t>678171713</t>
  </si>
  <si>
    <t>7*1,01</t>
  </si>
  <si>
    <t>187</t>
  </si>
  <si>
    <t>AVK.75510200</t>
  </si>
  <si>
    <t>AVK zemní teleskopická souprava 7.5, pro šoupě DN 200, rozsah 1,05-1,75 m</t>
  </si>
  <si>
    <t>1469423915</t>
  </si>
  <si>
    <t>188</t>
  </si>
  <si>
    <t>891247111</t>
  </si>
  <si>
    <t>Montáž hydrantů podzemních DN 80</t>
  </si>
  <si>
    <t>1713664163</t>
  </si>
  <si>
    <t>3+3</t>
  </si>
  <si>
    <t>189</t>
  </si>
  <si>
    <t>AVK.1211801250</t>
  </si>
  <si>
    <t>AVK hydrant podzemní Hvězda 12.1.1, dvojitě jištěný, DN 80, 1250 mm</t>
  </si>
  <si>
    <t>-457108078</t>
  </si>
  <si>
    <t>190</t>
  </si>
  <si>
    <t>AVK.1211801500</t>
  </si>
  <si>
    <t>AVK hydrant podzemní Hvězda 12.1.1, dvojitě jištěný, DN 80, 1500 mm</t>
  </si>
  <si>
    <t>678983522</t>
  </si>
  <si>
    <t>191</t>
  </si>
  <si>
    <t>891247212</t>
  </si>
  <si>
    <t>Montáž hydrantů nadzemních DN 80</t>
  </si>
  <si>
    <t>1799043813</t>
  </si>
  <si>
    <t>192</t>
  </si>
  <si>
    <t>AVK.1263801500</t>
  </si>
  <si>
    <t>AVK hydrant nadzemní PREMIUM kr. 1,5m, DN80, PN16</t>
  </si>
  <si>
    <t>-410487777</t>
  </si>
  <si>
    <t>193</t>
  </si>
  <si>
    <t>5525064202</t>
  </si>
  <si>
    <t>hydrantová drenáž</t>
  </si>
  <si>
    <t>1161591028</t>
  </si>
  <si>
    <t>194</t>
  </si>
  <si>
    <t>899401113</t>
  </si>
  <si>
    <t>Osazení poklopů litinových hydrantových</t>
  </si>
  <si>
    <t>2132163197</t>
  </si>
  <si>
    <t>195</t>
  </si>
  <si>
    <t>42291452</t>
  </si>
  <si>
    <t>poklop litinový hydrantový DN 80</t>
  </si>
  <si>
    <t>-1648679586</t>
  </si>
  <si>
    <t>196</t>
  </si>
  <si>
    <t>42210052</t>
  </si>
  <si>
    <t>deska podkladová uličního poklopu litinového hydrantového</t>
  </si>
  <si>
    <t>1821442911</t>
  </si>
  <si>
    <t>197</t>
  </si>
  <si>
    <t>899401112</t>
  </si>
  <si>
    <t>Osazení poklopů litinových šoupátkových</t>
  </si>
  <si>
    <t>1562026697</t>
  </si>
  <si>
    <t>198</t>
  </si>
  <si>
    <t>42291352</t>
  </si>
  <si>
    <t>poklop litinový šoupátkový pro zemní soupravy osazení do terénu a do vozovky</t>
  </si>
  <si>
    <t>511142173</t>
  </si>
  <si>
    <t>199</t>
  </si>
  <si>
    <t>42210050</t>
  </si>
  <si>
    <t>deska podkladová uličního poklopu litinového šoupatového</t>
  </si>
  <si>
    <t>-780219266</t>
  </si>
  <si>
    <t>"viz. příloha D.1 Technická zpráva, příloha D.3 Schema kladečského plánu - řad S1""</t>
  </si>
  <si>
    <t>200</t>
  </si>
  <si>
    <t>899401111</t>
  </si>
  <si>
    <t>Osazení poklopů litinových ventilových</t>
  </si>
  <si>
    <t>382352601</t>
  </si>
  <si>
    <t>201</t>
  </si>
  <si>
    <t>42291402</t>
  </si>
  <si>
    <t>poklop litinový ventilový</t>
  </si>
  <si>
    <t>723366422</t>
  </si>
  <si>
    <t>202</t>
  </si>
  <si>
    <t>42210051</t>
  </si>
  <si>
    <t>deska podkladová uličního poklopu litinového ventilového</t>
  </si>
  <si>
    <t>-7791847</t>
  </si>
  <si>
    <t>203</t>
  </si>
  <si>
    <t>895941341</t>
  </si>
  <si>
    <t>Osazení vpusti uliční DN 500 z betonových dílců dno s výtokem</t>
  </si>
  <si>
    <t>1807077779</t>
  </si>
  <si>
    <t>204</t>
  </si>
  <si>
    <t>59223850</t>
  </si>
  <si>
    <t>dno pro uliční vpusť s výtokovým otvorem betonové 450x330x50mm</t>
  </si>
  <si>
    <t>-560082127</t>
  </si>
  <si>
    <t>"viz příloha D.1 Technická zpráva"</t>
  </si>
  <si>
    <t>3*1,01</t>
  </si>
  <si>
    <t>205</t>
  </si>
  <si>
    <t>895941362</t>
  </si>
  <si>
    <t>Osazení vpusti uliční DN 500 z betonových dílců skruž středová 590 mm</t>
  </si>
  <si>
    <t>-422534032</t>
  </si>
  <si>
    <t>206</t>
  </si>
  <si>
    <t>59223862</t>
  </si>
  <si>
    <t>skruž pro uliční vpusť středová betonová 450x295x50mm</t>
  </si>
  <si>
    <t>1586632504</t>
  </si>
  <si>
    <t>207</t>
  </si>
  <si>
    <t>895941351</t>
  </si>
  <si>
    <t>Osazení vpusti uliční DN 500 z betonových dílců skruž horní pro čtvercovou vtokovou mříž</t>
  </si>
  <si>
    <t>186790211</t>
  </si>
  <si>
    <t>208</t>
  </si>
  <si>
    <t>592238502</t>
  </si>
  <si>
    <t xml:space="preserve">horní  dílec pro čtvercovou vtokovou mříž PBV-Q 50/20 CP, H 190 mm </t>
  </si>
  <si>
    <t>582903355</t>
  </si>
  <si>
    <t>209</t>
  </si>
  <si>
    <t>899204112</t>
  </si>
  <si>
    <t>Osazení mříží litinových včetně rámů a košů na bahno pro třídu zatížení D400, E600</t>
  </si>
  <si>
    <t>113716691</t>
  </si>
  <si>
    <t>210</t>
  </si>
  <si>
    <t>286617871</t>
  </si>
  <si>
    <t xml:space="preserve">mříž šachtová litinová dešťová 504X504 s rámem  H=160mm, pro třídu zatížení D400 </t>
  </si>
  <si>
    <t>-65128074</t>
  </si>
  <si>
    <t>211</t>
  </si>
  <si>
    <t>892241111</t>
  </si>
  <si>
    <t>Tlaková zkouška vodou potrubí DN do 80</t>
  </si>
  <si>
    <t>-1952216970</t>
  </si>
  <si>
    <t>5,5+36,0</t>
  </si>
  <si>
    <t>212</t>
  </si>
  <si>
    <t>892271111</t>
  </si>
  <si>
    <t>Tlaková zkouška vodou potrubí DN 100 nebo 125</t>
  </si>
  <si>
    <t>-845727033</t>
  </si>
  <si>
    <t>213</t>
  </si>
  <si>
    <t>892351111</t>
  </si>
  <si>
    <t>Tlaková zkouška vodou potrubí DN 150 nebo 200</t>
  </si>
  <si>
    <t>-2081557074</t>
  </si>
  <si>
    <t>14,5+799,0</t>
  </si>
  <si>
    <t>214</t>
  </si>
  <si>
    <t>892233122</t>
  </si>
  <si>
    <t>Proplach a dezinfekce vodovodního potrubí DN od 40 do 70</t>
  </si>
  <si>
    <t>-1184167539</t>
  </si>
  <si>
    <t>215</t>
  </si>
  <si>
    <t>892273122</t>
  </si>
  <si>
    <t>Proplach a dezinfekce vodovodního potrubí DN od 80 do 125</t>
  </si>
  <si>
    <t>1772914358</t>
  </si>
  <si>
    <t>36,0+24,5</t>
  </si>
  <si>
    <t>216</t>
  </si>
  <si>
    <t>892353122</t>
  </si>
  <si>
    <t>Proplach a dezinfekce vodovodního potrubí DN 150 nebo 200</t>
  </si>
  <si>
    <t>1064635321</t>
  </si>
  <si>
    <t>217</t>
  </si>
  <si>
    <t>892372111</t>
  </si>
  <si>
    <t>Zabezpečení konců potrubí DN do 300 při tlakových zkouškách vodou</t>
  </si>
  <si>
    <t>KUS</t>
  </si>
  <si>
    <t>411150843</t>
  </si>
  <si>
    <t>218</t>
  </si>
  <si>
    <t>890211851</t>
  </si>
  <si>
    <t>Bourání šachet z prostého betonu strojně obestavěného prostoru do 1,5 m3</t>
  </si>
  <si>
    <t>1004919369</t>
  </si>
  <si>
    <t>"vybourání stávající uliční vpusti" (0,5*0,5*1,0)*3</t>
  </si>
  <si>
    <t>219</t>
  </si>
  <si>
    <t>890231851</t>
  </si>
  <si>
    <t>Bourání šachet z prostého betonu strojně obestavěného prostoru přes 1,5 do 3 m3</t>
  </si>
  <si>
    <t>-5050366</t>
  </si>
  <si>
    <t>"vybourání stávajících šachet" (1,6*1,4*2,0)*11</t>
  </si>
  <si>
    <t>220</t>
  </si>
  <si>
    <t>899202211</t>
  </si>
  <si>
    <t>Demontáž mříží litinových včetně rámů hmotnosti přes 50 do 100 kg</t>
  </si>
  <si>
    <t>-840702894</t>
  </si>
  <si>
    <t>"demontáž mříže stávající uliční vpusti" 3</t>
  </si>
  <si>
    <t>221</t>
  </si>
  <si>
    <t>899102211</t>
  </si>
  <si>
    <t>Demontáž poklopů litinových nebo ocelových včetně rámů hmotnosti přes 50 do 100 kg</t>
  </si>
  <si>
    <t>-208574048</t>
  </si>
  <si>
    <t>"demontáž poklopu stáv. šachet" 11</t>
  </si>
  <si>
    <t>222</t>
  </si>
  <si>
    <t>899101211</t>
  </si>
  <si>
    <t>Demontáž poklopů litinových nebo ocelových včetně rámů hmotnosti do 50 kg</t>
  </si>
  <si>
    <t>2029791751</t>
  </si>
  <si>
    <t>"demontáž hydrantových poklopů" 6</t>
  </si>
  <si>
    <t>"demontáž šoupátkových poklopů" 25</t>
  </si>
  <si>
    <t>"demontáž ventilových poklopů" 39</t>
  </si>
  <si>
    <t>223</t>
  </si>
  <si>
    <t>891247812</t>
  </si>
  <si>
    <t>Demontáž hydrantů podzemních na potrubí DN 80</t>
  </si>
  <si>
    <t>-1139513723</t>
  </si>
  <si>
    <t>224</t>
  </si>
  <si>
    <t>891247822</t>
  </si>
  <si>
    <t>Demontáž hydrantů nadzemních na potrubí DN 80</t>
  </si>
  <si>
    <t>-1839827590</t>
  </si>
  <si>
    <t>225</t>
  </si>
  <si>
    <t>899712111</t>
  </si>
  <si>
    <t>Orientační tabulky na zdivu</t>
  </si>
  <si>
    <t>285705542</t>
  </si>
  <si>
    <t>226</t>
  </si>
  <si>
    <t>899713111</t>
  </si>
  <si>
    <t>Orientační tabulky na sloupku betonovém nebo ocelovém</t>
  </si>
  <si>
    <t>1015187339</t>
  </si>
  <si>
    <t>227</t>
  </si>
  <si>
    <t>5534225001</t>
  </si>
  <si>
    <t>sloupek ocel pozinkovaný 1500 mm</t>
  </si>
  <si>
    <t>-163307755</t>
  </si>
  <si>
    <t>228</t>
  </si>
  <si>
    <t>8712411000</t>
  </si>
  <si>
    <t>Montáž vodiče nad potrubím ve výk.</t>
  </si>
  <si>
    <t>2098182527</t>
  </si>
  <si>
    <t>799+5,5+36+24,5+14,5</t>
  </si>
  <si>
    <t>229</t>
  </si>
  <si>
    <t>3411101201</t>
  </si>
  <si>
    <t>kabel silový s Cu jádrem CYKY 6mm2</t>
  </si>
  <si>
    <t>1340974474</t>
  </si>
  <si>
    <t>celkem*1,13</t>
  </si>
  <si>
    <t>230</t>
  </si>
  <si>
    <t>899722114</t>
  </si>
  <si>
    <t>Krytí potrubí z plastů výstražnou fólií z PVC 40 cm</t>
  </si>
  <si>
    <t>309983283</t>
  </si>
  <si>
    <t>celkem*1,05</t>
  </si>
  <si>
    <t>Ostatní konstrukce a práce, bourání</t>
  </si>
  <si>
    <t>231</t>
  </si>
  <si>
    <t>916111122</t>
  </si>
  <si>
    <t>Osazení obruby z drobných kostek bez boční opěry do lože z betonu prostého</t>
  </si>
  <si>
    <t>495206483</t>
  </si>
  <si>
    <t>232</t>
  </si>
  <si>
    <t>58381007</t>
  </si>
  <si>
    <t>kostka štípaná dlažební žula drobná 8/10</t>
  </si>
  <si>
    <t>-1780716956</t>
  </si>
  <si>
    <t>2,45*0,1 'Přepočtené koeficientem množství</t>
  </si>
  <si>
    <t>233</t>
  </si>
  <si>
    <t>916231212</t>
  </si>
  <si>
    <t>Osazení chodníkového obrubníku betonového stojatého bez boční opěry do lože z betonu prostého</t>
  </si>
  <si>
    <t>-1728907954</t>
  </si>
  <si>
    <t>234</t>
  </si>
  <si>
    <t>916241112</t>
  </si>
  <si>
    <t>Osazení obrubníku kamenného ležatého bez boční opěry do lože z betonu prostého</t>
  </si>
  <si>
    <t>554826078</t>
  </si>
  <si>
    <t>235</t>
  </si>
  <si>
    <t>919112213</t>
  </si>
  <si>
    <t>Řezání spár pro vytvoření komůrky š 10 mm hl 25 mm pro těsnící zálivku v živičném krytu</t>
  </si>
  <si>
    <t>-830450575</t>
  </si>
  <si>
    <t>"asfalt místní" (779,7+22,2+38,7)*2+(4*3,0)*6+(2*0,7)*112+(2*2,6*2*2,4)*11</t>
  </si>
  <si>
    <t>"asfalt chodník" (8,9*2)+(2,5*0,7)*7</t>
  </si>
  <si>
    <t>236</t>
  </si>
  <si>
    <t>919122112</t>
  </si>
  <si>
    <t>Těsnění spár zálivkou za tepla pro komůrky š 10 mm hl 25 mm s těsnicím profilem</t>
  </si>
  <si>
    <t>-1033119574</t>
  </si>
  <si>
    <t>237</t>
  </si>
  <si>
    <t>919735111</t>
  </si>
  <si>
    <t>Řezání stávajícího živičného krytu hl do 50 mm</t>
  </si>
  <si>
    <t>-917665376</t>
  </si>
  <si>
    <t>(779,7+22,2+38,7)*2+(4*2,0)*6+(2*0,69)*112</t>
  </si>
  <si>
    <t>(8,9*2)+(2*0,69)*7</t>
  </si>
  <si>
    <t>238</t>
  </si>
  <si>
    <t>919735112</t>
  </si>
  <si>
    <t>Řezání stávajícího živičného krytu hl přes 50 do 100 mm</t>
  </si>
  <si>
    <t>-1920019612</t>
  </si>
  <si>
    <t>(2*2,6+2*2,4)*11</t>
  </si>
  <si>
    <t>239</t>
  </si>
  <si>
    <t>899132213</t>
  </si>
  <si>
    <t>Výměna (výšková úprava) poklopu vodovodního samonivelačního nebo pevného hydrantového</t>
  </si>
  <si>
    <t>721360353</t>
  </si>
  <si>
    <t>9+3</t>
  </si>
  <si>
    <t>240</t>
  </si>
  <si>
    <t>979024442</t>
  </si>
  <si>
    <t>Očištění vybouraných obrubníků a krajníků chodníkových</t>
  </si>
  <si>
    <t>-1907734070</t>
  </si>
  <si>
    <t>241</t>
  </si>
  <si>
    <t>979024443</t>
  </si>
  <si>
    <t>Očištění vybouraných obrubníků a krajníků silničních</t>
  </si>
  <si>
    <t>-153191752</t>
  </si>
  <si>
    <t>242</t>
  </si>
  <si>
    <t>979054451</t>
  </si>
  <si>
    <t>Očištění vybouraných zámkových dlaždic s původním spárováním z kameniva těženého</t>
  </si>
  <si>
    <t>246509229</t>
  </si>
  <si>
    <t>243</t>
  </si>
  <si>
    <t>979071122</t>
  </si>
  <si>
    <t>Očištění dlažebních kostek drobných s původním spárováním živičnou směsí nebo MC</t>
  </si>
  <si>
    <t>591716372</t>
  </si>
  <si>
    <t>6,0*2,0*0,10</t>
  </si>
  <si>
    <t>Přesun hmot</t>
  </si>
  <si>
    <t>244</t>
  </si>
  <si>
    <t>998276101</t>
  </si>
  <si>
    <t>Přesun hmot pro trubní vedení z trub z plastických hmot otevřený výkop</t>
  </si>
  <si>
    <t>-1895412888</t>
  </si>
  <si>
    <t>1481,053-1247,957</t>
  </si>
  <si>
    <t>997</t>
  </si>
  <si>
    <t>Přesun sutě</t>
  </si>
  <si>
    <t>245</t>
  </si>
  <si>
    <t>997221551</t>
  </si>
  <si>
    <t>Vodorovná doprava suti ze sypkých materiálů do 1 km</t>
  </si>
  <si>
    <t>-1647046777</t>
  </si>
  <si>
    <t>"odvoz suti na meziskládku" 750,976-5,302</t>
  </si>
  <si>
    <t>"odvoz suti na skládku určenou investorem" odvoz_suti</t>
  </si>
  <si>
    <t>246</t>
  </si>
  <si>
    <t>997221559</t>
  </si>
  <si>
    <t>Příplatek ZKD 1 km u vodorovné dopravy suti ze sypkých materiálů</t>
  </si>
  <si>
    <t>752074181</t>
  </si>
  <si>
    <t>"odvoz suti na skládku určenou investorem"</t>
  </si>
  <si>
    <t>odvoz_suti*10</t>
  </si>
  <si>
    <t>247</t>
  </si>
  <si>
    <t>997221611</t>
  </si>
  <si>
    <t>Nakládání suti na dopravní prostředky pro vodorovnou dopravu</t>
  </si>
  <si>
    <t>717910251</t>
  </si>
  <si>
    <t>"nakládámí suti - odvoz na meziskládku" odvoz_suti</t>
  </si>
  <si>
    <t>"nakládání suti - odvoz na skládku určenou investorem" odvoz_suti</t>
  </si>
  <si>
    <t>248</t>
  </si>
  <si>
    <t>9972215611</t>
  </si>
  <si>
    <t xml:space="preserve">Vodorovná  doprava a nakládání vybouraných armatur a potrubí</t>
  </si>
  <si>
    <t>114610324</t>
  </si>
  <si>
    <t>5,302</t>
  </si>
  <si>
    <t>249</t>
  </si>
  <si>
    <t>997221861</t>
  </si>
  <si>
    <t>Poplatek za uložení stavebního odpadu na recyklační skládce (skládkovné) z prostého betonu pod kódem 17 01 01</t>
  </si>
  <si>
    <t>430716425</t>
  </si>
  <si>
    <t>28,424</t>
  </si>
  <si>
    <t>250</t>
  </si>
  <si>
    <t>997221873</t>
  </si>
  <si>
    <t>Poplatek za uložení stavebního odpadu na recyklační skládce (skládkovné) zeminy a kamení zatříděného do Katalogu odpadů pod kódem 17 05 04</t>
  </si>
  <si>
    <t>1222905171</t>
  </si>
  <si>
    <t>odvoz_suti-28,424-292,69</t>
  </si>
  <si>
    <t>251</t>
  </si>
  <si>
    <t>997221875</t>
  </si>
  <si>
    <t>Poplatek za uložení stavebního odpadu na recyklační skládce (skládkovné) asfaltového bez obsahu dehtu zatříděného do Katalogu odpadů pod kódem 17 03 02</t>
  </si>
  <si>
    <t>-2086667016</t>
  </si>
  <si>
    <t>292,69</t>
  </si>
  <si>
    <t>998</t>
  </si>
  <si>
    <t>252</t>
  </si>
  <si>
    <t>998225111</t>
  </si>
  <si>
    <t>Přesun hmot pro pozemní komunikace s krytem z kamene, monolitickým betonovým nebo živičným</t>
  </si>
  <si>
    <t>-253678794</t>
  </si>
  <si>
    <t>1247,957</t>
  </si>
  <si>
    <t>711</t>
  </si>
  <si>
    <t>Izolace proti vodě, vlhkosti a plynům</t>
  </si>
  <si>
    <t>253</t>
  </si>
  <si>
    <t>711491172</t>
  </si>
  <si>
    <t>Provedení izolace proti tlakové vodě vodorovné z textilií vrstva ochranná</t>
  </si>
  <si>
    <t>1478217186</t>
  </si>
  <si>
    <t xml:space="preserve">"štěrkový vsakovací prostor" </t>
  </si>
  <si>
    <t>9*(1,0*0,5)</t>
  </si>
  <si>
    <t>254</t>
  </si>
  <si>
    <t>69311198</t>
  </si>
  <si>
    <t>geotextilie netkaná separační, ochranná, filtrační, drenážní PES(70%)+PP(30%) 250g/m2</t>
  </si>
  <si>
    <t>674371490</t>
  </si>
  <si>
    <t>izolace_v*1,15</t>
  </si>
  <si>
    <t>255</t>
  </si>
  <si>
    <t>998711101</t>
  </si>
  <si>
    <t>Přesun hmot tonážní pro izolace proti vodě, vlhkosti a plynům v objektech výšky do 6 m</t>
  </si>
  <si>
    <t>581361431</t>
  </si>
  <si>
    <t>bednění</t>
  </si>
  <si>
    <t>30,864</t>
  </si>
  <si>
    <t>366,5</t>
  </si>
  <si>
    <t>dlažba_bet</t>
  </si>
  <si>
    <t>31,68</t>
  </si>
  <si>
    <t>42,55</t>
  </si>
  <si>
    <t>KARI</t>
  </si>
  <si>
    <t>141,72</t>
  </si>
  <si>
    <t>21,99</t>
  </si>
  <si>
    <t>76,965</t>
  </si>
  <si>
    <t>184,897</t>
  </si>
  <si>
    <t>1642,85</t>
  </si>
  <si>
    <t>1.1.2 - Přepojení přípojek - řad S1</t>
  </si>
  <si>
    <t>290</t>
  </si>
  <si>
    <t>PE_40</t>
  </si>
  <si>
    <t>PE_50</t>
  </si>
  <si>
    <t>53,5</t>
  </si>
  <si>
    <t>371,4</t>
  </si>
  <si>
    <t>149,393</t>
  </si>
  <si>
    <t>76,598</t>
  </si>
  <si>
    <t>50,805</t>
  </si>
  <si>
    <t>213,04</t>
  </si>
  <si>
    <t>175,464</t>
  </si>
  <si>
    <t>124,659</t>
  </si>
  <si>
    <t>zatrav_dlažba</t>
  </si>
  <si>
    <t>20,13</t>
  </si>
  <si>
    <t>141,906</t>
  </si>
  <si>
    <t>zepráce_p</t>
  </si>
  <si>
    <t>304,38</t>
  </si>
  <si>
    <t xml:space="preserve">    6 - Úpravy povrchů, podlahy a osazování výplní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</si>
  <si>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</si>
  <si>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</si>
  <si>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</si>
  <si>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</si>
  <si>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771 - Podlahy z dlaždic</t>
  </si>
  <si>
    <t>111251101</t>
  </si>
  <si>
    <t>Odstranění křovin a stromů průměru kmene do 100 mm i s kořeny sklonu terénu do 1:5 z celkové plochy do 100 m2 strojně</t>
  </si>
  <si>
    <t>-1868669349</t>
  </si>
  <si>
    <t>(2,0*4)*4</t>
  </si>
  <si>
    <t>113106132</t>
  </si>
  <si>
    <t>Rozebrání dlažeb z betonových nebo kamenných dlaždic komunikací pro pěší strojně pl do 50 m2</t>
  </si>
  <si>
    <t>-908708414</t>
  </si>
  <si>
    <t>"betonová dlažba" (5,9+9,0)*1,0+(2,5*1,5)*2+(2,9*3,2)</t>
  </si>
  <si>
    <t>1467627554</t>
  </si>
  <si>
    <t>(31,3*1,0)+(2,5*1,5)*3</t>
  </si>
  <si>
    <t>113106195</t>
  </si>
  <si>
    <t>Rozebrání dlažeb vozovek z vegetační dlažby betonové s ložem z kameniva strojně pl do 50 m2</t>
  </si>
  <si>
    <t>-1556738531</t>
  </si>
  <si>
    <t>"zatravňovací dlažba" (7,1*1,0)+(2,5*1,5)+(2,9*3,2)</t>
  </si>
  <si>
    <t>1299065213</t>
  </si>
  <si>
    <t xml:space="preserve">"asfalt místní"  (111,5+1,4)*0,60</t>
  </si>
  <si>
    <t>"asfalt chodník" (54,5+1,8)*0,60+(1,5*0,90)*11</t>
  </si>
  <si>
    <t>"dlažba zámková" (31,3*0,60)+(1,5*0,9)*3</t>
  </si>
  <si>
    <t>"dlažba betonová" (5,9+9,0)*0,60+(1,5*0,9)*2+(2,9*3,2)</t>
  </si>
  <si>
    <t>-2023854442</t>
  </si>
  <si>
    <t>"štěrk" (71,6+3,8)*0,60+(1,5*0,90)*6</t>
  </si>
  <si>
    <t>"zatravňovací dlažba" (7,1*0,60)+(1,5*0,9)+(2,9*3,2)*2</t>
  </si>
  <si>
    <t>466425273</t>
  </si>
  <si>
    <t>"asfalt místní" (111,5+1,4)*0,60</t>
  </si>
  <si>
    <t>"asfalt chodník" (54,5+1,8)*1,0+(2,5*1,5)*11</t>
  </si>
  <si>
    <t>113154353</t>
  </si>
  <si>
    <t>Frézování živičného krytu tl 50 mm pruh š přes 0,5 do 1 m pl přes 1000 do 10000 m2 s překážkami v trase</t>
  </si>
  <si>
    <t>-2129095306</t>
  </si>
  <si>
    <t>"asfalt místní" (111,5+1,4)*1,0</t>
  </si>
  <si>
    <t>-1660574947</t>
  </si>
  <si>
    <t>37*2,0</t>
  </si>
  <si>
    <t>296301591</t>
  </si>
  <si>
    <t>3*2,0+5*2,0+1*2,0</t>
  </si>
  <si>
    <t>531425569</t>
  </si>
  <si>
    <t>40,0*2,0</t>
  </si>
  <si>
    <t>113204111</t>
  </si>
  <si>
    <t>Vytrhání obrub záhonových</t>
  </si>
  <si>
    <t>199918868</t>
  </si>
  <si>
    <t>4*2,0</t>
  </si>
  <si>
    <t>"vodoměrné šachty" 6*6</t>
  </si>
  <si>
    <t>18,3</t>
  </si>
  <si>
    <t>"vodoměrné šachty" 6*1</t>
  </si>
  <si>
    <t>-780326480</t>
  </si>
  <si>
    <t>(32*0,60)+(12*0,60)</t>
  </si>
  <si>
    <t>11196091</t>
  </si>
  <si>
    <t>6*0,60</t>
  </si>
  <si>
    <t>-1114432270</t>
  </si>
  <si>
    <t>15*0,60</t>
  </si>
  <si>
    <t>88*0,60</t>
  </si>
  <si>
    <t>119002121</t>
  </si>
  <si>
    <t>Přechodová lávka délky do 2 m včetně zábradlí pro zabezpečení výkopu zřízení</t>
  </si>
  <si>
    <t>-1675822646</t>
  </si>
  <si>
    <t>119002122</t>
  </si>
  <si>
    <t>Přechodová lávka délky do 2 m včetně zábradlí pro zabezpečení výkopu odstranění</t>
  </si>
  <si>
    <t>691205673</t>
  </si>
  <si>
    <t>(2*0,60*1,1)*32+(2*0,60*1,0)*88+(2*0,60*1,6)*21+(2*0,60*1,6)*12</t>
  </si>
  <si>
    <t>-1594815819</t>
  </si>
  <si>
    <t>"přepojení přípojek" (347,5+19,0)*0,60*1,7</t>
  </si>
  <si>
    <t>-"tráva" (65,6+3,0)*0,60*0,25</t>
  </si>
  <si>
    <t>-"asfalt místní" (111,5+1,4)*0,60*0,40</t>
  </si>
  <si>
    <t>-"asfalt chodník" (54,5+1,8)*0,60*0,35</t>
  </si>
  <si>
    <t>-"zatravňovací dlažba" 7,1*0,60*0,35</t>
  </si>
  <si>
    <t>-"štěrk" (71,6+3,8)*0,60*0,20</t>
  </si>
  <si>
    <t>-"dlažba betonová" (5,9+9,0)*0,60*0,35</t>
  </si>
  <si>
    <t>-"dlažba zámková" 31,3*0,60*0,35</t>
  </si>
  <si>
    <t>zepráce_p*0,30</t>
  </si>
  <si>
    <t>499382572</t>
  </si>
  <si>
    <t>zepráce_p*0,70</t>
  </si>
  <si>
    <t>132254204</t>
  </si>
  <si>
    <t>Hloubení zapažených rýh š do 2000 mm v hornině třídy těžitelnosti I skupiny 3 objem do 500 m3</t>
  </si>
  <si>
    <t>"výkop na přepojení přípojky - rozšíření" (1,5*1,5*1,7-0,75*0,60*1,7)*39</t>
  </si>
  <si>
    <t>"výkop pro novou vodoměrnou šachtu" (1,9*2,2*2,0)*6</t>
  </si>
  <si>
    <t>-"tráva" ((1,5*1,5*0,25-0,75*0,60*0,25)*16)-(1,9*2,2*0,25)*3</t>
  </si>
  <si>
    <t>-"asfalt chodník" (1,5*1,5*0,35-0,75*0,60*0,35)*11</t>
  </si>
  <si>
    <t>-"zatravňovací dlažba" ((1,5*1,5*0,35-0,75*0,60*0,35)*1)-(1,9*2,2*0,35)*2</t>
  </si>
  <si>
    <t>-"zámková dlažba" (1,5*1,5*0,35-0,75*0,60*0,35)*3</t>
  </si>
  <si>
    <t>-"štěrk" (1,5*1,5*0,2-0,75*0,60*0,20)*6</t>
  </si>
  <si>
    <t>-"betonová dlažba" ((1,5*1,5*0,35-0,75*0,60*0,35)*2)-(1,9*2,2*0,35)</t>
  </si>
  <si>
    <t>132354204</t>
  </si>
  <si>
    <t>Hloubení zapažených rýh š do 2000 mm v hornině třídy těžitelnosti II skupiny 4 objem do 500 m3</t>
  </si>
  <si>
    <t>"přepojení přípojek" (347,5+19,0)*1,7*2</t>
  </si>
  <si>
    <t>"výkop na přepojení přípojky - rozšíření" (4*1,5*1,7-2*0,75*1,7)*39</t>
  </si>
  <si>
    <t>"výkop pro vodoměrnou šachtu" (2*1,9+2*2,2)*2,0*6</t>
  </si>
  <si>
    <t>-507310500</t>
  </si>
  <si>
    <t>1798415419</t>
  </si>
  <si>
    <t>-1897841110</t>
  </si>
  <si>
    <t xml:space="preserve">"přepojení přípojek"  (347,5+19,0)*0,60*0,10</t>
  </si>
  <si>
    <t>"přepojení přípojek" (347,5+19,0)*0,60*0,35</t>
  </si>
  <si>
    <t>"vodoměrná šachta" (1,3*1,6*1,8)*6</t>
  </si>
  <si>
    <t>"vodoměrná šachta - deska" (1,5*1,8*0,20)*6</t>
  </si>
  <si>
    <t>"zásyp v komunikaci" (111,5+1,4)*0,60*0,75</t>
  </si>
  <si>
    <t>vytlač+štěrk_kom</t>
  </si>
  <si>
    <t>1938667845</t>
  </si>
  <si>
    <t>1506249547</t>
  </si>
  <si>
    <t>1692956693</t>
  </si>
  <si>
    <t>-1438098688</t>
  </si>
  <si>
    <t>468797686</t>
  </si>
  <si>
    <t>(zepráce_p+zepráce)-vytlač</t>
  </si>
  <si>
    <t>"zásyp po vybourané šachtě" 2,6*1,4*1,5</t>
  </si>
  <si>
    <t xml:space="preserve">"přepojení přípojek" </t>
  </si>
  <si>
    <t>3,14*(0,032)^2/4*(278,0+12,0)</t>
  </si>
  <si>
    <t>3,14*(0,040)^2/4*(16,0+7,0)</t>
  </si>
  <si>
    <t>3,14*(0,050)^2/4*53,5</t>
  </si>
  <si>
    <t>obsyp_- 0,367</t>
  </si>
  <si>
    <t>1527028015</t>
  </si>
  <si>
    <t>štěrk_kom*1,8</t>
  </si>
  <si>
    <t>-1857392564</t>
  </si>
  <si>
    <t>štěrk+loze_+štěrk_kom</t>
  </si>
  <si>
    <t>-1761444171</t>
  </si>
  <si>
    <t>"tráva" (68,6*2,0)+(3,0*1,0)*16+(2,9*3,2)*3</t>
  </si>
  <si>
    <t>-1881085148</t>
  </si>
  <si>
    <t>1060867637</t>
  </si>
  <si>
    <t>534067631</t>
  </si>
  <si>
    <t>-220979423</t>
  </si>
  <si>
    <t>183151111</t>
  </si>
  <si>
    <t>Hloubení jam pro výsadbu dřevin strojně v rovině nebo ve svahu do 1:5 obj jamky do 0,2 m3</t>
  </si>
  <si>
    <t>274039844</t>
  </si>
  <si>
    <t>(4*3)*2+2</t>
  </si>
  <si>
    <t>10321100</t>
  </si>
  <si>
    <t>zahradní substrát pro výsadbu VL</t>
  </si>
  <si>
    <t>1406802528</t>
  </si>
  <si>
    <t>0,125*26*0,50</t>
  </si>
  <si>
    <t>1,625*0,0625 'Přepočtené koeficientem množství</t>
  </si>
  <si>
    <t>184102112</t>
  </si>
  <si>
    <t>Výsadba dřeviny s balem D přes 0,2 do 0,3 m do jamky se zalitím v rovině a svahu do 1:5</t>
  </si>
  <si>
    <t>-1443162092</t>
  </si>
  <si>
    <t>026504421</t>
  </si>
  <si>
    <t>Zimostráz obecný 30-70 cm</t>
  </si>
  <si>
    <t>-1296618348</t>
  </si>
  <si>
    <t>02652026</t>
  </si>
  <si>
    <t>šeřík /Syringa meyeri-pink/</t>
  </si>
  <si>
    <t>112269509</t>
  </si>
  <si>
    <t>3489311211</t>
  </si>
  <si>
    <t>Rozebrání a oprava plotových podezdívek</t>
  </si>
  <si>
    <t>1529595391</t>
  </si>
  <si>
    <t>3489311212</t>
  </si>
  <si>
    <t>Rozebrání a zpětná oprava betonové zídky</t>
  </si>
  <si>
    <t>1302174899</t>
  </si>
  <si>
    <t>3489311213</t>
  </si>
  <si>
    <t>Rozebrání a oprava vodícího žlábku posuvné brány</t>
  </si>
  <si>
    <t>-1298511512</t>
  </si>
  <si>
    <t>-294662599</t>
  </si>
  <si>
    <t>zatrav_dlažba+dlažba_bet+dlažba_zám</t>
  </si>
  <si>
    <t>-1516290859</t>
  </si>
  <si>
    <t>dlažba_zám+dlažba_bet+zatrav_dlažba</t>
  </si>
  <si>
    <t>452311131</t>
  </si>
  <si>
    <t>Podkladní desky z betonu prostého bez zvýšených nároků na prostředí tř. C 12/15 otevřený výkop</t>
  </si>
  <si>
    <t>189546462</t>
  </si>
  <si>
    <t xml:space="preserve">"vodoměrná šachta" </t>
  </si>
  <si>
    <t>"podkladní deska" (2,1*2,4*0,20)*6</t>
  </si>
  <si>
    <t>"vrchní deska" ((1,9*2,2*0,20)-(0,6*0,6*0,20))*6</t>
  </si>
  <si>
    <t>452351111</t>
  </si>
  <si>
    <t>Bednění podkladních desek nebo sedlového lože pod potrubí, stoky a drobné objekty otevřený výkop zřízení</t>
  </si>
  <si>
    <t>-540678334</t>
  </si>
  <si>
    <t>(2*2,1+2*2,4)*0,20*6</t>
  </si>
  <si>
    <t>(2*1,9*2*2,2)*0,20*6</t>
  </si>
  <si>
    <t>452351112</t>
  </si>
  <si>
    <t>Bednění podkladních desek nebo sedlového lože pod potrubí, stoky a drobné objekty otevřený výkop odstranění</t>
  </si>
  <si>
    <t>-1022623314</t>
  </si>
  <si>
    <t>452368211</t>
  </si>
  <si>
    <t>Výztuž podkladních desek nebo bloků nebo pražců otevřený výkop ze svařovaných sítí Kari</t>
  </si>
  <si>
    <t>867233769</t>
  </si>
  <si>
    <t>"dno" (2,1*2,4)*6</t>
  </si>
  <si>
    <t>"stěny" ((1,9*1,8)*2+(2,2*1,8)*2)*6</t>
  </si>
  <si>
    <t>"deska" ((1,9*2,2)-(0,6*0,6))*6</t>
  </si>
  <si>
    <t>KARI*0,003</t>
  </si>
  <si>
    <t>564831011</t>
  </si>
  <si>
    <t>Podklad ze štěrkodrtě ŠD plochy do 100 m2 tl 100 mm</t>
  </si>
  <si>
    <t>1456244858</t>
  </si>
  <si>
    <t>"asfalt chodník" (54,5+1,8)*0,6+(1,5*0,9)*11</t>
  </si>
  <si>
    <t>-893334823</t>
  </si>
  <si>
    <t>"štěrk" (71,6+3,8)*0,60+(1,5*0,9)*6</t>
  </si>
  <si>
    <t>"zámková dlažba" (31,3*0,60)+(1,5*0,9)*3</t>
  </si>
  <si>
    <t>"betonová dlažba" (5,9+9,0)*0,60+(1,5*0,9)*2+(2,9*3,2)</t>
  </si>
  <si>
    <t>2011750032</t>
  </si>
  <si>
    <t>-1468238895</t>
  </si>
  <si>
    <t>118741632</t>
  </si>
  <si>
    <t>589509534</t>
  </si>
  <si>
    <t>"asfalt chodník" (54,5+1,8)*0,60+(1,5*0,9)*11</t>
  </si>
  <si>
    <t>337652703</t>
  </si>
  <si>
    <t>1012678048</t>
  </si>
  <si>
    <t>-300400008</t>
  </si>
  <si>
    <t>-1323190013</t>
  </si>
  <si>
    <t>577144031</t>
  </si>
  <si>
    <t>Asfaltový beton vrstva obrusná ACO 11 (ABS) tl 50 mm š do 1,5 m z modifikovaného asfaltu</t>
  </si>
  <si>
    <t>-1912923212</t>
  </si>
  <si>
    <t>2126868849</t>
  </si>
  <si>
    <t>1765365373</t>
  </si>
  <si>
    <t>596411111</t>
  </si>
  <si>
    <t>Kladení dlažby z vegetačních tvárnic komunikací pro pěší tl do 80 mm pl do 50 m2</t>
  </si>
  <si>
    <t>-391057944</t>
  </si>
  <si>
    <t>59246016</t>
  </si>
  <si>
    <t>dlažba plošná vegetační betonová 600x400mm tl 80mm přírodní</t>
  </si>
  <si>
    <t>163120773</t>
  </si>
  <si>
    <t>zatrav_dlažba*0,10*1,03</t>
  </si>
  <si>
    <t>596811220</t>
  </si>
  <si>
    <t>Kladení betonové dlažby komunikací pro pěší do lože z kameniva velikosti přes 0,09 do 0,25 m2 pl do 50 m2</t>
  </si>
  <si>
    <t>833783615</t>
  </si>
  <si>
    <t>59246107</t>
  </si>
  <si>
    <t>dlažba chodníková betonová 500x500mm tl 50mm přírodní</t>
  </si>
  <si>
    <t>-1287373354</t>
  </si>
  <si>
    <t>Úpravy povrchů, podlahy a osazování výplní</t>
  </si>
  <si>
    <t>631311123</t>
  </si>
  <si>
    <t>Mazanina tl přes 80 do 120 mm z betonu prostého bez zvýšených nároků na prostředí tř. C 12/15</t>
  </si>
  <si>
    <t>1186951645</t>
  </si>
  <si>
    <t>"oprava podlah" (0,50*0,50)*8</t>
  </si>
  <si>
    <t>632451212.CMX</t>
  </si>
  <si>
    <t>Potěr cementový samonivelační litý CEMEX CemLevel C20 tl přes 35 do 40 mm</t>
  </si>
  <si>
    <t>-529509667</t>
  </si>
  <si>
    <t>-1612709780</t>
  </si>
  <si>
    <t>"viz. příloha D.1 Technická zpráva, příloha D.3 Schema kladečského plánu - řad S1 - přepojení přípojek"</t>
  </si>
  <si>
    <t>"přepojení přípojek" 278,0+12,0</t>
  </si>
  <si>
    <t>28613752</t>
  </si>
  <si>
    <t>-814812679</t>
  </si>
  <si>
    <t>871171141</t>
  </si>
  <si>
    <t>Montáž potrubí z PE100 RC SDR 11 otevřený výkop svařovaných na tupo d 40 x 3,7 mm</t>
  </si>
  <si>
    <t>1967152973</t>
  </si>
  <si>
    <t>"přepojení přípojek" 16,0+7,0</t>
  </si>
  <si>
    <t>286135011</t>
  </si>
  <si>
    <t>potrubí vodovodní rPE 40x5,5 mm</t>
  </si>
  <si>
    <t>1568760292</t>
  </si>
  <si>
    <t>PE_40*1,015</t>
  </si>
  <si>
    <t>871181141</t>
  </si>
  <si>
    <t>Montáž potrubí z PE100 RC SDR 11 otevřený výkop svařovaných na tupo d 50 x 4,6 mm</t>
  </si>
  <si>
    <t>-1113735450</t>
  </si>
  <si>
    <t>"přepojení přípojek" 53,5</t>
  </si>
  <si>
    <t>286135021</t>
  </si>
  <si>
    <t>potrubí vodovodní rPE 50x6,9mm</t>
  </si>
  <si>
    <t>-460322276</t>
  </si>
  <si>
    <t>PE_50*1,015</t>
  </si>
  <si>
    <t>AVK.2110032</t>
  </si>
  <si>
    <t>Isiflo spojka přímá, typ 100, rozměr 32x32</t>
  </si>
  <si>
    <t>247280782</t>
  </si>
  <si>
    <t>AVK.2110040</t>
  </si>
  <si>
    <t>Isiflo spojka přímá, typ 100, rozměr 40x40</t>
  </si>
  <si>
    <t>-1277497161</t>
  </si>
  <si>
    <t>AVK.2110050</t>
  </si>
  <si>
    <t>Isiflo spojka přímá, typ 100, rozměr 50x50</t>
  </si>
  <si>
    <t>-712485349</t>
  </si>
  <si>
    <t>AVK.2112332</t>
  </si>
  <si>
    <t>Isiflo koleno 45°, typ 123, rozměr 32x32</t>
  </si>
  <si>
    <t>689958750</t>
  </si>
  <si>
    <t>10*1,01</t>
  </si>
  <si>
    <t>AVK.2112340</t>
  </si>
  <si>
    <t>Isiflo koleno 45°, typ 123, rozměr 40x40</t>
  </si>
  <si>
    <t>818206730</t>
  </si>
  <si>
    <t>AVK.2112032</t>
  </si>
  <si>
    <t>Isiflo koleno 90°, typ 120, rozměr 32x32</t>
  </si>
  <si>
    <t>1539267409</t>
  </si>
  <si>
    <t>15*1,01</t>
  </si>
  <si>
    <t>Tlaková zkouška vodou potrubí do 80</t>
  </si>
  <si>
    <t>278,0+16,0+53,5+19,0</t>
  </si>
  <si>
    <t>487285989</t>
  </si>
  <si>
    <t xml:space="preserve">"viz.příloha D.1  Technická zpráva, příloha D.6 Uložení potrubí"</t>
  </si>
  <si>
    <t>899104112</t>
  </si>
  <si>
    <t>Osazení poklopů litinových, ocelových nebo železobetonových včetně rámů pro třídu zatížení D400, E600</t>
  </si>
  <si>
    <t>2075800840</t>
  </si>
  <si>
    <t>286619351</t>
  </si>
  <si>
    <t xml:space="preserve">poklop šachtový litinový  600x600 mm pro třídu zatížení D400 uzamykatelný s rámem a pantem</t>
  </si>
  <si>
    <t>1671938712</t>
  </si>
  <si>
    <t>893811213</t>
  </si>
  <si>
    <t>Osazení vodoměrné šachty hranaté z PP obetonované pro statické zatížení pl do 1,1 m2 hl přes 1,4 do 1,6 m</t>
  </si>
  <si>
    <t>589192427</t>
  </si>
  <si>
    <t>56230522</t>
  </si>
  <si>
    <t>šachta plastová vodoměrná hranatá k obetonování tl 8mm včetně výztuhy 1,2/1,2/1,6m</t>
  </si>
  <si>
    <t>-912568798</t>
  </si>
  <si>
    <t>893420103</t>
  </si>
  <si>
    <t>Osazení vodoměrné šachty z betonových dílců pojížděné pl do 2,5 m2 zákrytová deska</t>
  </si>
  <si>
    <t>1675959082</t>
  </si>
  <si>
    <t>CSB.0077470.URS</t>
  </si>
  <si>
    <t>Zákrytová deska pro vodoměrnou šachtu DN 1200x900, s otvorem DN 600, D400</t>
  </si>
  <si>
    <t>-96342308</t>
  </si>
  <si>
    <t>6*1,01</t>
  </si>
  <si>
    <t>899620121</t>
  </si>
  <si>
    <t>Obetonování plastové šachty z polypropylenu betonem prostým tř. C 12/15 otevřený výkop</t>
  </si>
  <si>
    <t>-42399473</t>
  </si>
  <si>
    <t>((1,9*1,8)*2+(2,2*1,8)*2)*0,10*6</t>
  </si>
  <si>
    <t>899641111</t>
  </si>
  <si>
    <t>Bednění pro obetonování plastových šachet hranatých otevřený výkop zřízení</t>
  </si>
  <si>
    <t>-593112917</t>
  </si>
  <si>
    <t>((1,9*1,8)*2+(2,2*1,8)*2)*6</t>
  </si>
  <si>
    <t>899641112</t>
  </si>
  <si>
    <t>Bednění pro obetonování plastových šachet hranatých otevřený výkop odstranění</t>
  </si>
  <si>
    <t>930135911</t>
  </si>
  <si>
    <t>-308765649</t>
  </si>
  <si>
    <t>"vybourání stávající šachty" 1,6*1,4*2,0</t>
  </si>
  <si>
    <t>2043675464</t>
  </si>
  <si>
    <t>"demontáž poklopu stáv. šachty" 1</t>
  </si>
  <si>
    <t>-2105589310</t>
  </si>
  <si>
    <t>1241358163</t>
  </si>
  <si>
    <t>(40,0*2,0)*0,10*0,20*1,02</t>
  </si>
  <si>
    <t>1646419277</t>
  </si>
  <si>
    <t>-1968284620</t>
  </si>
  <si>
    <t>916241212</t>
  </si>
  <si>
    <t>Osazení obrubníku kamenného stojatého bez boční opěry do lože z betonu prostého</t>
  </si>
  <si>
    <t>-1639091139</t>
  </si>
  <si>
    <t>3*2,0</t>
  </si>
  <si>
    <t>916331111</t>
  </si>
  <si>
    <t>Osazení zahradního obrubníku betonového do lože z betonu bez boční opěry</t>
  </si>
  <si>
    <t>1446680103</t>
  </si>
  <si>
    <t>238803932</t>
  </si>
  <si>
    <t>"asfalt místní" (111,5+1,4)*2</t>
  </si>
  <si>
    <t>"asfalt chodník" (54,5+1,8)*2+(2*1,5)*11</t>
  </si>
  <si>
    <t>627721162</t>
  </si>
  <si>
    <t>1869949196</t>
  </si>
  <si>
    <t>(111,5+1,4)*2+(54,5+1,8)*2+(2*0,9)*11</t>
  </si>
  <si>
    <t>965081312</t>
  </si>
  <si>
    <t>Bourání podlah z dlaždic betonových, teracových nebo čedičových tl do 20 mm plochy do 1 m2</t>
  </si>
  <si>
    <t>-1347366740</t>
  </si>
  <si>
    <t>"vybourání podlah" (0,50*0,50)*8</t>
  </si>
  <si>
    <t>977151118</t>
  </si>
  <si>
    <t>Jádrové vrty diamantovými korunkami do stavebních materiálů D přes 90 do 100 mm</t>
  </si>
  <si>
    <t>-175595002</t>
  </si>
  <si>
    <t>HEM.0005549.URS</t>
  </si>
  <si>
    <t xml:space="preserve">malta na stavbu šachet - SBM   bal. 25kg</t>
  </si>
  <si>
    <t>652093717</t>
  </si>
  <si>
    <t>"zapravení prostupu maltou" 2*25</t>
  </si>
  <si>
    <t>979024441</t>
  </si>
  <si>
    <t>Očištění vybouraných obrubníků a krajníků zahradních</t>
  </si>
  <si>
    <t>149976041</t>
  </si>
  <si>
    <t>1484346819</t>
  </si>
  <si>
    <t>-893534121</t>
  </si>
  <si>
    <t>(37+3)*2,0</t>
  </si>
  <si>
    <t>979054441</t>
  </si>
  <si>
    <t>Očištění vybouraných z desek nebo dlaždic s původním spárováním z kameniva těženého</t>
  </si>
  <si>
    <t>CS ÚRS 2023 02</t>
  </si>
  <si>
    <t>-1208980474</t>
  </si>
  <si>
    <t>dlažba_bet+zatrav_dlažba</t>
  </si>
  <si>
    <t>507082113</t>
  </si>
  <si>
    <t>1622110688</t>
  </si>
  <si>
    <t>39,0*2,0*0,10</t>
  </si>
  <si>
    <t>9660728111</t>
  </si>
  <si>
    <t>Rozebrání a zpětné osazení rámového oplocení na ocelové sloupky v přes 1 do 2 m</t>
  </si>
  <si>
    <t>353562163</t>
  </si>
  <si>
    <t>2*2,0</t>
  </si>
  <si>
    <t>9660718221</t>
  </si>
  <si>
    <t>Rozebrání a zpětné osazení oplocení z drátěného pletiva se čtvercovými oky výšky do 2,0 m</t>
  </si>
  <si>
    <t>1989489522</t>
  </si>
  <si>
    <t>9660038181</t>
  </si>
  <si>
    <t xml:space="preserve">Rozebrání a zpětné osazení oplocení  z prken a latí</t>
  </si>
  <si>
    <t>-1444970234</t>
  </si>
  <si>
    <t>2,0</t>
  </si>
  <si>
    <t>985111233</t>
  </si>
  <si>
    <t>Odsekání betonu rubu kleneb a podlah tl přes 100 do 150 mm</t>
  </si>
  <si>
    <t>-2115987544</t>
  </si>
  <si>
    <t xml:space="preserve">"vybourání podkladního betonu podlah"  (0,50*0,50)*8</t>
  </si>
  <si>
    <t>335,671-208,307</t>
  </si>
  <si>
    <t>-1102358878</t>
  </si>
  <si>
    <t>"odvoz suti na meziskládku" 184,897</t>
  </si>
  <si>
    <t>-819059037</t>
  </si>
  <si>
    <t>-416211494</t>
  </si>
  <si>
    <t>Poplatek za uložení na recyklační skládce (skládkovné) stavebního odpadu z prostého betonu pod kódem 17 01 01</t>
  </si>
  <si>
    <t>-445108272</t>
  </si>
  <si>
    <t>3,174</t>
  </si>
  <si>
    <t>-1381909484</t>
  </si>
  <si>
    <t>odvoz_suti-29,182-3,174</t>
  </si>
  <si>
    <t>1505058368</t>
  </si>
  <si>
    <t>29,182</t>
  </si>
  <si>
    <t>-1543369064</t>
  </si>
  <si>
    <t>208,307</t>
  </si>
  <si>
    <t>711471301</t>
  </si>
  <si>
    <t>Provedení dvojitého hydroizolačního systému spodní stavby na ploše vodorovné fólií PVC volně s horkovzdušným navařením segmentů</t>
  </si>
  <si>
    <t>2006522014</t>
  </si>
  <si>
    <t>28322004</t>
  </si>
  <si>
    <t>fólie hydroizolační pro spodní stavbu mPVC tl 1,5mm</t>
  </si>
  <si>
    <t>165950832</t>
  </si>
  <si>
    <t>"oprava podlah" (0,50*0,50)*8*1,15</t>
  </si>
  <si>
    <t>998711121</t>
  </si>
  <si>
    <t>Přesun hmot tonážní pro izolace proti vodě, vlhkosti a plynům ruční v objektech v do 6 m</t>
  </si>
  <si>
    <t>1576688722</t>
  </si>
  <si>
    <t>PSV</t>
  </si>
  <si>
    <t>Práce a dodávky PSV</t>
  </si>
  <si>
    <t>722</t>
  </si>
  <si>
    <t>Zdravotechnika - vnitřní vodovod</t>
  </si>
  <si>
    <t>722270102</t>
  </si>
  <si>
    <t>Sestava vodoměrová závitová G 1"</t>
  </si>
  <si>
    <t>soubor</t>
  </si>
  <si>
    <t>-1237323087</t>
  </si>
  <si>
    <t>998722101</t>
  </si>
  <si>
    <t>Přesun hmot tonážní pro vnitřní vodovod v objektech v do 6 m</t>
  </si>
  <si>
    <t>850438537</t>
  </si>
  <si>
    <t>0,012</t>
  </si>
  <si>
    <t>771</t>
  </si>
  <si>
    <t>Podlahy z dlaždic</t>
  </si>
  <si>
    <t>771574615</t>
  </si>
  <si>
    <t>Montáž podlah keramických hladkých lepených cementovým standardním lepidlem přes 6 do 9 ks/m2</t>
  </si>
  <si>
    <t>-221530161</t>
  </si>
  <si>
    <t>"oprava podlah" 1,0*8</t>
  </si>
  <si>
    <t>59761176</t>
  </si>
  <si>
    <t>dlažba keramická nemrazuvzdorná R9 povrch hladký/matný tl do 10mm přes 6 do 9ks/m2</t>
  </si>
  <si>
    <t>2093392679</t>
  </si>
  <si>
    <t>(1,0*8)*1,015</t>
  </si>
  <si>
    <t>998771121</t>
  </si>
  <si>
    <t>Přesun hmot tonážní pro podlahy z dlaždic ruční v objektech v do 6 m</t>
  </si>
  <si>
    <t>-1972792874</t>
  </si>
  <si>
    <t>1.1.3 - Provizorní přepojení</t>
  </si>
  <si>
    <t>850355121</t>
  </si>
  <si>
    <t>Výřez nebo výsek na potrubí z trub litinových tlakových nebo plastických hmot DN 200</t>
  </si>
  <si>
    <t>"viz. příloha D.1 Technická zpráva, příloha D.3 Schema kladečského plánu - provozorní přepojení"</t>
  </si>
  <si>
    <t>10*1,02</t>
  </si>
  <si>
    <t>552516945</t>
  </si>
  <si>
    <t>spojka SUPA MAXI DN200 č.9.4.5.200</t>
  </si>
  <si>
    <t>135997907</t>
  </si>
  <si>
    <t>AVK.912160</t>
  </si>
  <si>
    <t xml:space="preserve">AVK Kombi příruba jištěná pro PE a PVC potrubí, PN  10/16, DN150, PE 160 mm</t>
  </si>
  <si>
    <t>1110706689</t>
  </si>
  <si>
    <t>25,0</t>
  </si>
  <si>
    <t>1,213</t>
  </si>
  <si>
    <t>0,081</t>
  </si>
  <si>
    <t>0,5</t>
  </si>
  <si>
    <t>kostky</t>
  </si>
  <si>
    <t>75,86</t>
  </si>
  <si>
    <t>5,751</t>
  </si>
  <si>
    <t>23,004</t>
  </si>
  <si>
    <t>67,196</t>
  </si>
  <si>
    <t>1.2 - Vodovodní řad S1-1</t>
  </si>
  <si>
    <t>252,308</t>
  </si>
  <si>
    <t>1.2.1 - Vodovodní řad S1-1</t>
  </si>
  <si>
    <t>83,563</t>
  </si>
  <si>
    <t>22,553</t>
  </si>
  <si>
    <t>55,009</t>
  </si>
  <si>
    <t>86,954</t>
  </si>
  <si>
    <t>0,25</t>
  </si>
  <si>
    <t>31,945</t>
  </si>
  <si>
    <t>86,304</t>
  </si>
  <si>
    <t>0,65</t>
  </si>
  <si>
    <t>113106221</t>
  </si>
  <si>
    <t>Rozebrání dlažeb vozovek z drobných kostek s ložem z kameniva strojně pl přes 50 do 200 m2</t>
  </si>
  <si>
    <t>-808563615</t>
  </si>
  <si>
    <t>(40,2*1,8)+(2,5*0,7)*2</t>
  </si>
  <si>
    <t>"asfalt místní" (30,8*0,81)+(2,0*2,0)*1+(1,5*0,69)*6</t>
  </si>
  <si>
    <t>"kostky" (40,2*0,81)+(1,5*0,69)*2</t>
  </si>
  <si>
    <t>"asfalt místní" (30,8*1,8)+(3,0*3,0)*1+(2,5*0,7)*6</t>
  </si>
  <si>
    <t>3,6</t>
  </si>
  <si>
    <t>2*0,81</t>
  </si>
  <si>
    <t>1*0,81</t>
  </si>
  <si>
    <t>5*0,81</t>
  </si>
  <si>
    <t>71,0*2</t>
  </si>
  <si>
    <t>(2*0,81*1,0)*5+(2*0,81*1,1)*2+(2*0,81*1,6)*1</t>
  </si>
  <si>
    <t>"štěrkový vsakovací prostor" (1*0,5*1,7)*1</t>
  </si>
  <si>
    <t>-"asfalt" (1*0,5*0,40)*1</t>
  </si>
  <si>
    <t>"vodovodní řad S1-1" 93,74</t>
  </si>
  <si>
    <t>"drenáž" 0,20*0,20*71,0</t>
  </si>
  <si>
    <t>"výkop na napojení na stáv. řad" (2,0*2,0*1,7)*1</t>
  </si>
  <si>
    <t>"sondy na zjištění sítí - rozšíření" (1,5*0,69*1,1)*2+(1,5*0,69*1,0)*5+(1,5*0,69*1,6)*1</t>
  </si>
  <si>
    <t>-"asfalt místní" (30,8*0,81*0,40)-(2,0*2,0*0,40)*1-(1,5*0,69*0,40)*6</t>
  </si>
  <si>
    <t>-"kostky" (40,2*0,81*0,35)-(1,5*0,69*0,35)*2</t>
  </si>
  <si>
    <t xml:space="preserve">"řad S1-1"  231,4</t>
  </si>
  <si>
    <t>"výkop na napojení na stáv. vodovod" (4*2,0*1,7)*1</t>
  </si>
  <si>
    <t>"štěrkový vsakovací prostor" (2*0,5+2*1,0)*1,7*1</t>
  </si>
  <si>
    <t>"sondy na zjištění sítí - rozšíření" (0,69*2)*1,6*1</t>
  </si>
  <si>
    <t xml:space="preserve">"řad S1-1"  71,0*0,81*0,10</t>
  </si>
  <si>
    <t>"řad S1-1" 71,0*0,81*0,40</t>
  </si>
  <si>
    <t>1*0,2*0,5*0,81</t>
  </si>
  <si>
    <t>"štěrkový vsakovací prostor" (1,0*0,50*0,5)*1</t>
  </si>
  <si>
    <t>"patky pro sloupky pro označení hydrantu, šoupátka" (0,25*0,25*0,30)*1</t>
  </si>
  <si>
    <t>"zásyp v komunikaci" (zepráce+zepráce_v)-vytlač</t>
  </si>
  <si>
    <t>(1*0,5*0,5)*1</t>
  </si>
  <si>
    <t>"řad S1-1" 3,14*(0,090)^2/4*71,0</t>
  </si>
  <si>
    <t>obsyp_- 0,451</t>
  </si>
  <si>
    <t>štěrk+loze_+štěrk_kom+vsak</t>
  </si>
  <si>
    <t>71,0</t>
  </si>
  <si>
    <t>1*2*(0,2+0,81)*0,5</t>
  </si>
  <si>
    <t>-389998590</t>
  </si>
  <si>
    <t>"asfalt místní" (30,8*1,8)+(3,0*3,0)*1+(2,5*0,70)*6</t>
  </si>
  <si>
    <t>591211111</t>
  </si>
  <si>
    <t>Kladení dlažby z kostek drobných z kamene do lože z kameniva těženého tl 50 mm</t>
  </si>
  <si>
    <t>1348603446</t>
  </si>
  <si>
    <t>"viz. příloha D.1 Technická zpráva, příloha D.3 Schema kladečského plánu - řad S1-1"</t>
  </si>
  <si>
    <t>"vsakovací prostor - odvodnění hydrantu" 1*3,0</t>
  </si>
  <si>
    <t xml:space="preserve">"řad S1-1"  71,0</t>
  </si>
  <si>
    <t>877241112</t>
  </si>
  <si>
    <t>Montáž elektrokolen 90° na vodovodním potrubí z PE trub d 90</t>
  </si>
  <si>
    <t>28653060</t>
  </si>
  <si>
    <t>elektrokoleno 90° PE 100 D 90mm</t>
  </si>
  <si>
    <t>"elektrospojka" 15</t>
  </si>
  <si>
    <t>15*1,015</t>
  </si>
  <si>
    <t>WVN.FFD61013W</t>
  </si>
  <si>
    <t>Oblouk 30° PE100 RC SDR11 90</t>
  </si>
  <si>
    <t>1471107966</t>
  </si>
  <si>
    <t>WVN.FFD91013W</t>
  </si>
  <si>
    <t>Oblouk 11° PE100 RC SDR11 90</t>
  </si>
  <si>
    <t>1042709488</t>
  </si>
  <si>
    <t>891249111</t>
  </si>
  <si>
    <t>Montáž navrtávacích pasů na potrubí z jakýchkoli trub DN 80</t>
  </si>
  <si>
    <t>AVK.845190</t>
  </si>
  <si>
    <t>AVK PLASTIK navrtávací pas planžetový 8.4.5.1, DE 90/5/4"</t>
  </si>
  <si>
    <t>-1661486985</t>
  </si>
  <si>
    <t>AVK.8451902</t>
  </si>
  <si>
    <t>AVK PLASTIK navrtávací pas planžetový 8.4.5.1, DE 90/2"</t>
  </si>
  <si>
    <t>-1847452726</t>
  </si>
  <si>
    <t>553134692</t>
  </si>
  <si>
    <t>3130002036</t>
  </si>
  <si>
    <t>VENTIL DOMOVNÍ 2" PE63 5.14</t>
  </si>
  <si>
    <t>1499200073</t>
  </si>
  <si>
    <t>"demontáž hydrantových poklopů" 1</t>
  </si>
  <si>
    <t>"demontáž šoupátkových poklopů" 1</t>
  </si>
  <si>
    <t>"demontáž ventilových poklopů" 2</t>
  </si>
  <si>
    <t>"asfalt místní" (30,8*2)+(4*3,0)*1+(2*0,7)*6</t>
  </si>
  <si>
    <t>(30,8*2)+(4*2,0)*1+(2*0,69)*6</t>
  </si>
  <si>
    <t>979071121</t>
  </si>
  <si>
    <t>Očištění dlažebních kostek drobných s původním spárováním kamenivem těženým</t>
  </si>
  <si>
    <t>112,314-81,671</t>
  </si>
  <si>
    <t>"odvoz suti na meziskládku" 67,429-0,233</t>
  </si>
  <si>
    <t>0,233</t>
  </si>
  <si>
    <t>odvoz_suti-12,063</t>
  </si>
  <si>
    <t>12,063</t>
  </si>
  <si>
    <t>-1001611386</t>
  </si>
  <si>
    <t>81,671</t>
  </si>
  <si>
    <t>1*(1,0*0,5)</t>
  </si>
  <si>
    <t>1,8</t>
  </si>
  <si>
    <t>5,04</t>
  </si>
  <si>
    <t>4,3</t>
  </si>
  <si>
    <t>1,968</t>
  </si>
  <si>
    <t>7,818</t>
  </si>
  <si>
    <t>18,141</t>
  </si>
  <si>
    <t>106,883</t>
  </si>
  <si>
    <t>1.2.2 - Přepojení přípojek - řad S1-1</t>
  </si>
  <si>
    <t>50,6</t>
  </si>
  <si>
    <t>36,333</t>
  </si>
  <si>
    <t>7,72</t>
  </si>
  <si>
    <t>26,645</t>
  </si>
  <si>
    <t>36,431</t>
  </si>
  <si>
    <t>9,786</t>
  </si>
  <si>
    <t>zásyp_VŠ</t>
  </si>
  <si>
    <t>7,431</t>
  </si>
  <si>
    <t>4,478</t>
  </si>
  <si>
    <t>24,522</t>
  </si>
  <si>
    <t>877275460</t>
  </si>
  <si>
    <t>4,3*1,0</t>
  </si>
  <si>
    <t>277072884</t>
  </si>
  <si>
    <t>"štěrk" (2,1*0,60)+(1,5*0,90)</t>
  </si>
  <si>
    <t xml:space="preserve">"asfalt místní"  (1,3*1,5)+(23,6*0,60)</t>
  </si>
  <si>
    <t>"kostky" 4,3*0,6</t>
  </si>
  <si>
    <t>"asfalt místní" (1,3*1,5)+(23,6*0,60)</t>
  </si>
  <si>
    <t>"asfalt místní" (1,3*2,5)+(23,6*1,0)</t>
  </si>
  <si>
    <t>17,5</t>
  </si>
  <si>
    <t>1,75</t>
  </si>
  <si>
    <t>35287774</t>
  </si>
  <si>
    <t>1*0,60</t>
  </si>
  <si>
    <t>1211112611</t>
  </si>
  <si>
    <t>2*0,60*1,0</t>
  </si>
  <si>
    <t>"přepojení přípojek" (1,3*0,60*1,35)+(30,0*1,7*0,60)</t>
  </si>
  <si>
    <t>-"asfalt místní" (1,3*0,60*0,40)-(23,6*0,60*0,40)</t>
  </si>
  <si>
    <t>-"štěrk" 2,1*0,60*0,20</t>
  </si>
  <si>
    <t>-"kostky" 4,3*0,60*0,35</t>
  </si>
  <si>
    <t>"výkop na přepojení přípojky - rozšíření" (1,5*1,5*1,35-0,5*0,6*1,35)+(1,5*1,5*1,7-1,5*0,6*1,7)</t>
  </si>
  <si>
    <t>-"asfalt místní" 0,5*0,9*0,40</t>
  </si>
  <si>
    <t>-"štěrk" 1,5*0,9*0,20</t>
  </si>
  <si>
    <t>"přepojení přípojek" (1,3*1,35*2)+(30,0*1,7*2)</t>
  </si>
  <si>
    <t>"výkop na přepojení přípojky - rozšíření" (0,5*0,9*1,35)+(0,5*0,9*1,7)</t>
  </si>
  <si>
    <t xml:space="preserve">"přepojení přípojek"  35,0*0,60*0,10</t>
  </si>
  <si>
    <t xml:space="preserve">-"ve  vod. šachtě" 2,2*0,60*0,10</t>
  </si>
  <si>
    <t>"přepojení přípojek" (3,0*0,60*0,35)+(32,0*0,60*0,40)</t>
  </si>
  <si>
    <t>-"ve vod. šachtě" (1,2*0,60*0,35)-(1,0*0,60*0,40)</t>
  </si>
  <si>
    <t>"zásyp v komunikaci" (zepráce_p+zepráce)-vytlač+zásyp_VŠ</t>
  </si>
  <si>
    <t>"zásyp po stávající vodoměrné šachtě" (2,5*2,5*1,5)-(1,2*0,9*1,8)</t>
  </si>
  <si>
    <t>3,14*(0,032)^2/4*1,8</t>
  </si>
  <si>
    <t>3,14*(0,063)^2/4*31,0</t>
  </si>
  <si>
    <t>obsyp_- 0,098</t>
  </si>
  <si>
    <t>-98108121</t>
  </si>
  <si>
    <t>-418580337</t>
  </si>
  <si>
    <t xml:space="preserve">"podkladní deska"  2,1*2,4*0,20</t>
  </si>
  <si>
    <t>750228205</t>
  </si>
  <si>
    <t>(2*2,1+2*2,4)*0,20</t>
  </si>
  <si>
    <t>485991285</t>
  </si>
  <si>
    <t>1952389726</t>
  </si>
  <si>
    <t>"dno" 2,1*2,4</t>
  </si>
  <si>
    <t>-430010739</t>
  </si>
  <si>
    <t>"štěrk" (2,1*0,60)+(1,5*0,9)</t>
  </si>
  <si>
    <t>"asfalt místní" (1,8*0,6)+(1,5*0,9)+(23,6*0,60)</t>
  </si>
  <si>
    <t>-1508200059</t>
  </si>
  <si>
    <t>"kostky" 4,3*0,60</t>
  </si>
  <si>
    <t>"asfalt místní" (1,8*1,0)+(2,5*0,9)+(23,6*1,0)</t>
  </si>
  <si>
    <t>-1084551625</t>
  </si>
  <si>
    <t>918078214</t>
  </si>
  <si>
    <t>kostky*0,10*1,02</t>
  </si>
  <si>
    <t>"viz. příloha D.1 Technická zpráva, příloha D.3 Schema kladečského plánu - řad S1-1 - přepojení přípojek"</t>
  </si>
  <si>
    <t>"přepojení přípojek" 3,0</t>
  </si>
  <si>
    <t>8712111411</t>
  </si>
  <si>
    <t>Montáž potrubí z PE100 SDR 11 otevřený výkop svařovaných na tupo d 63 x 8,6 mm</t>
  </si>
  <si>
    <t>273606442</t>
  </si>
  <si>
    <t>"přepojení přípojek" 32,0</t>
  </si>
  <si>
    <t>286131131</t>
  </si>
  <si>
    <t>potrubí vodovodní LDPE (rPE) 63x8,6mm</t>
  </si>
  <si>
    <t>-1864315212</t>
  </si>
  <si>
    <t>32,48*1,015 'Přepočtené koeficientem množství</t>
  </si>
  <si>
    <t>AVK.2110063</t>
  </si>
  <si>
    <t>Isiflo spojka přímá, typ 100, rozměr 63x63</t>
  </si>
  <si>
    <t>933693682</t>
  </si>
  <si>
    <t>890251851</t>
  </si>
  <si>
    <t>Bourání šachet z prostého betonu strojně obestavěného prostoru přes 3 do 5 m3</t>
  </si>
  <si>
    <t>-2072805098</t>
  </si>
  <si>
    <t>"vybourání stávající šachty" 2,5*2,5*1,5</t>
  </si>
  <si>
    <t>35,0</t>
  </si>
  <si>
    <t>893420101</t>
  </si>
  <si>
    <t>Osazení vodoměrné šachty z betonových dílců pojížděné pl do 2,5 m2 šachtové dno</t>
  </si>
  <si>
    <t>-917538035</t>
  </si>
  <si>
    <t>PFB.1140053A</t>
  </si>
  <si>
    <t>Šachty vodoměrné pojížděné B125, D400 PVS 120/90/180 D - B125</t>
  </si>
  <si>
    <t>375649932</t>
  </si>
  <si>
    <t>-362286785</t>
  </si>
  <si>
    <t>-1478576820</t>
  </si>
  <si>
    <t>402554999</t>
  </si>
  <si>
    <t>1571336349</t>
  </si>
  <si>
    <t>997557202</t>
  </si>
  <si>
    <t>"asfalt místní" (1,7*2)+(23,6*2)</t>
  </si>
  <si>
    <t>(1,7*2)+(23,6*2)</t>
  </si>
  <si>
    <t>1919218766</t>
  </si>
  <si>
    <t>"do budovy" 0,80</t>
  </si>
  <si>
    <t>"vodoměrná šachta" 4*0,15</t>
  </si>
  <si>
    <t>1195829049</t>
  </si>
  <si>
    <t>273110201</t>
  </si>
  <si>
    <t>prostupové těsnění 100/63</t>
  </si>
  <si>
    <t>1975154718</t>
  </si>
  <si>
    <t>273110202</t>
  </si>
  <si>
    <t>prostupové těsnění 100/32</t>
  </si>
  <si>
    <t>-1624111026</t>
  </si>
  <si>
    <t>32,788-25,208</t>
  </si>
  <si>
    <t>"odvoz suti na meziskládku" 18,241-0,10</t>
  </si>
  <si>
    <t>-1967080178</t>
  </si>
  <si>
    <t>0,10</t>
  </si>
  <si>
    <t>-1087711691</t>
  </si>
  <si>
    <t>3,114</t>
  </si>
  <si>
    <t>odvoz_suti-3,114-4,667</t>
  </si>
  <si>
    <t>4,667</t>
  </si>
  <si>
    <t>25,208</t>
  </si>
  <si>
    <t>704270553</t>
  </si>
  <si>
    <t>722270105</t>
  </si>
  <si>
    <t>Sestava vodoměrová závitová G 2"</t>
  </si>
  <si>
    <t>-585322359</t>
  </si>
  <si>
    <t>-125282015</t>
  </si>
  <si>
    <t>0,013</t>
  </si>
  <si>
    <t xml:space="preserve">VRN - Vedlejší náklady stavby 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</si>
  <si>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</si>
  <si>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</si>
  <si>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</si>
  <si>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</si>
  <si>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</si>
  <si>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</si>
  <si>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</si>
  <si>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0133540001</t>
  </si>
  <si>
    <t>Dokumentace skutečného provedení stavby</t>
  </si>
  <si>
    <t>Kč</t>
  </si>
  <si>
    <t>1024</t>
  </si>
  <si>
    <t>1128145601</t>
  </si>
  <si>
    <t>0300010001</t>
  </si>
  <si>
    <t>Zařízení staveniště</t>
  </si>
  <si>
    <t>-1855421226</t>
  </si>
  <si>
    <t>0431140001</t>
  </si>
  <si>
    <t>Hutnící statické zkoušky</t>
  </si>
  <si>
    <t>1445026158</t>
  </si>
  <si>
    <t xml:space="preserve">"hutnící statické zkoušky" </t>
  </si>
  <si>
    <t>0452030001</t>
  </si>
  <si>
    <t>Kompletační činnost</t>
  </si>
  <si>
    <t>1053388328</t>
  </si>
  <si>
    <t>0710020001</t>
  </si>
  <si>
    <t>Provozně technické zabezpečení stavby</t>
  </si>
  <si>
    <t>-1641570992</t>
  </si>
  <si>
    <t>"provozně technické zabezpečení stavby"</t>
  </si>
  <si>
    <t>"zábory veřejného prostranství a zařízení stavenišě"</t>
  </si>
  <si>
    <t>"aktualizace stávajících vyjádření DOSS a vlastníků sítí"</t>
  </si>
  <si>
    <t xml:space="preserve">"informování vlastníků sousedních nemovitostí  a zajištění přístupu k nemovitostem v průběhu stavby"</t>
  </si>
  <si>
    <t>VRN1</t>
  </si>
  <si>
    <t>Průzkumné, geodetické a projektové práce</t>
  </si>
  <si>
    <t>0120020001</t>
  </si>
  <si>
    <t>Geodetické práce před výstavbou</t>
  </si>
  <si>
    <t>kpl</t>
  </si>
  <si>
    <t>-1814972046</t>
  </si>
  <si>
    <t>"Průzkumné geodetické a projektové práce"</t>
  </si>
  <si>
    <t>"Geodetické práce"</t>
  </si>
  <si>
    <t>"před výstavbou"</t>
  </si>
  <si>
    <t>1320</t>
  </si>
  <si>
    <t>0120020002</t>
  </si>
  <si>
    <t>Geodetické práce při provádění stavby</t>
  </si>
  <si>
    <t>-1693823816</t>
  </si>
  <si>
    <t>"při provádění stavby"</t>
  </si>
  <si>
    <t>0120020003</t>
  </si>
  <si>
    <t>Geodetické práce po výstavbě</t>
  </si>
  <si>
    <t>-2117456517</t>
  </si>
  <si>
    <t>"po výstavbě"</t>
  </si>
  <si>
    <t>VRN3</t>
  </si>
  <si>
    <t>0344030001</t>
  </si>
  <si>
    <t>Dopravní značení na staveništi</t>
  </si>
  <si>
    <t>-2093032107</t>
  </si>
  <si>
    <t>"Dočasné dopravní opatření - komplet"</t>
  </si>
  <si>
    <t>0392030001</t>
  </si>
  <si>
    <t>Uvedení pozemků staveb do odpovídajícího stavu</t>
  </si>
  <si>
    <t>-1063092801</t>
  </si>
  <si>
    <t>"uvedení pozemků staveb, sítí a komunikací dotčených stavbou do odpovídajícího stavu"</t>
  </si>
  <si>
    <t>"včetně všech protokolů o zpětném předání"</t>
  </si>
  <si>
    <t>VRN4</t>
  </si>
  <si>
    <t>Inženýrská činnost</t>
  </si>
  <si>
    <t>0450020001</t>
  </si>
  <si>
    <t>Kompletační a koordinační činnost</t>
  </si>
  <si>
    <t>1112609076</t>
  </si>
  <si>
    <t>VRN7</t>
  </si>
  <si>
    <t>Provozní vlivy</t>
  </si>
  <si>
    <t>0730020001</t>
  </si>
  <si>
    <t>Opatření pro bezproblémový pohyb chodců v centrech měst</t>
  </si>
  <si>
    <t>-1205384613</t>
  </si>
  <si>
    <t>"opatření pro bezproblémový pohyb chodců a přístupu do jednotlivých objektů"</t>
  </si>
  <si>
    <t>07300200011</t>
  </si>
  <si>
    <t>Informování vlastníků přilehlých nemovitostí při stavbě</t>
  </si>
  <si>
    <t>-503854797</t>
  </si>
  <si>
    <t>"Informování vlastníků přilehlých nemovitostí při stavbě"</t>
  </si>
  <si>
    <t>SEZNAM FIGUR</t>
  </si>
  <si>
    <t>Výměra</t>
  </si>
  <si>
    <t xml:space="preserve"> 1.1/ 1.1.1</t>
  </si>
  <si>
    <t>Použití figury:</t>
  </si>
  <si>
    <t xml:space="preserve"> 1.1/ 1.1.2</t>
  </si>
  <si>
    <t xml:space="preserve"> 1.1/ 1.1.3</t>
  </si>
  <si>
    <t>"provizorní přepojení" 5*5,0</t>
  </si>
  <si>
    <t xml:space="preserve"> 1.2/ 1.2.1</t>
  </si>
  <si>
    <t xml:space="preserve"> 1.2/ 1.2.2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</si>
</sst>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OBNOVA – VODOVODNÍ ŘAD V UL. SOKOLSKÁ, OD Č.P. 97 PO Č.P. 151 Z PE 225, DN 184 – 799 m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Kerhartice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1. 7. 2024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Pravec František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Kašparová Věra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ROUND(AG95+AG99+AG102,2)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ROUND(AS95+AS99+AS102,2)</f>
        <v>0</v>
      </c>
      <c r="AT94" s="115">
        <f>ROUND(SUM(AV94:AW94),2)</f>
        <v>0</v>
      </c>
      <c r="AU94" s="116">
        <f>ROUND(AU95+AU99+AU102,5)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ROUND(AZ95+AZ99+AZ102,2)</f>
        <v>0</v>
      </c>
      <c r="BA94" s="115">
        <f>ROUND(BA95+BA99+BA102,2)</f>
        <v>0</v>
      </c>
      <c r="BB94" s="115">
        <f>ROUND(BB95+BB99+BB102,2)</f>
        <v>0</v>
      </c>
      <c r="BC94" s="115">
        <f>ROUND(BC95+BC99+BC102,2)</f>
        <v>0</v>
      </c>
      <c r="BD94" s="117">
        <f>ROUND(BD95+BD99+BD102,2)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ROUND(SUM(AG96:AG98),2)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ROUND(SUM(AS96:AS98),2)</f>
        <v>0</v>
      </c>
      <c r="AT95" s="129">
        <f>ROUND(SUM(AV95:AW95),2)</f>
        <v>0</v>
      </c>
      <c r="AU95" s="130">
        <f>ROUND(SUM(AU96:AU98),5)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ROUND(SUM(AZ96:AZ98),2)</f>
        <v>0</v>
      </c>
      <c r="BA95" s="129">
        <f>ROUND(SUM(BA96:BA98),2)</f>
        <v>0</v>
      </c>
      <c r="BB95" s="129">
        <f>ROUND(SUM(BB96:BB98),2)</f>
        <v>0</v>
      </c>
      <c r="BC95" s="129">
        <f>ROUND(SUM(BC96:BC98),2)</f>
        <v>0</v>
      </c>
      <c r="BD95" s="131">
        <f>ROUND(SUM(BD96:BD98),2)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81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'1.1.1 - Vodovodní řad S1'!J32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88</v>
      </c>
      <c r="AR96" s="73"/>
      <c r="AS96" s="138">
        <v>0</v>
      </c>
      <c r="AT96" s="139">
        <f>ROUND(SUM(AV96:AW96),2)</f>
        <v>0</v>
      </c>
      <c r="AU96" s="140">
        <f>'1.1.1 - Vodovodní řad S1'!P132</f>
        <v>0</v>
      </c>
      <c r="AV96" s="139">
        <f>'1.1.1 - Vodovodní řad S1'!J35</f>
        <v>0</v>
      </c>
      <c r="AW96" s="139">
        <f>'1.1.1 - Vodovodní řad S1'!J36</f>
        <v>0</v>
      </c>
      <c r="AX96" s="139">
        <f>'1.1.1 - Vodovodní řad S1'!J37</f>
        <v>0</v>
      </c>
      <c r="AY96" s="139">
        <f>'1.1.1 - Vodovodní řad S1'!J38</f>
        <v>0</v>
      </c>
      <c r="AZ96" s="139">
        <f>'1.1.1 - Vodovodní řad S1'!F35</f>
        <v>0</v>
      </c>
      <c r="BA96" s="139">
        <f>'1.1.1 - Vodovodní řad S1'!F36</f>
        <v>0</v>
      </c>
      <c r="BB96" s="139">
        <f>'1.1.1 - Vodovodní řad S1'!F37</f>
        <v>0</v>
      </c>
      <c r="BC96" s="139">
        <f>'1.1.1 - Vodovodní řad S1'!F38</f>
        <v>0</v>
      </c>
      <c r="BD96" s="141">
        <f>'1.1.1 - Vodovodní řad S1'!F39</f>
        <v>0</v>
      </c>
      <c r="BE96" s="4"/>
      <c r="BT96" s="142" t="s">
        <v>85</v>
      </c>
      <c r="BV96" s="142" t="s">
        <v>78</v>
      </c>
      <c r="BW96" s="142" t="s">
        <v>89</v>
      </c>
      <c r="BX96" s="142" t="s">
        <v>84</v>
      </c>
      <c r="CL96" s="142" t="s">
        <v>90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'1.1.2 - Přepojení přípoje...'!J32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88</v>
      </c>
      <c r="AR97" s="73"/>
      <c r="AS97" s="138">
        <v>0</v>
      </c>
      <c r="AT97" s="139">
        <f>ROUND(SUM(AV97:AW97),2)</f>
        <v>0</v>
      </c>
      <c r="AU97" s="140">
        <f>'1.1.2 - Přepojení přípoje...'!P135</f>
        <v>0</v>
      </c>
      <c r="AV97" s="139">
        <f>'1.1.2 - Přepojení přípoje...'!J35</f>
        <v>0</v>
      </c>
      <c r="AW97" s="139">
        <f>'1.1.2 - Přepojení přípoje...'!J36</f>
        <v>0</v>
      </c>
      <c r="AX97" s="139">
        <f>'1.1.2 - Přepojení přípoje...'!J37</f>
        <v>0</v>
      </c>
      <c r="AY97" s="139">
        <f>'1.1.2 - Přepojení přípoje...'!J38</f>
        <v>0</v>
      </c>
      <c r="AZ97" s="139">
        <f>'1.1.2 - Přepojení přípoje...'!F35</f>
        <v>0</v>
      </c>
      <c r="BA97" s="139">
        <f>'1.1.2 - Přepojení přípoje...'!F36</f>
        <v>0</v>
      </c>
      <c r="BB97" s="139">
        <f>'1.1.2 - Přepojení přípoje...'!F37</f>
        <v>0</v>
      </c>
      <c r="BC97" s="139">
        <f>'1.1.2 - Přepojení přípoje...'!F38</f>
        <v>0</v>
      </c>
      <c r="BD97" s="141">
        <f>'1.1.2 - Přepojení přípoje...'!F39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90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'1.1.3 - Provizorní přepojení'!J32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88</v>
      </c>
      <c r="AR98" s="73"/>
      <c r="AS98" s="138">
        <v>0</v>
      </c>
      <c r="AT98" s="139">
        <f>ROUND(SUM(AV98:AW98),2)</f>
        <v>0</v>
      </c>
      <c r="AU98" s="140">
        <f>'1.1.3 - Provizorní přepojení'!P123</f>
        <v>0</v>
      </c>
      <c r="AV98" s="139">
        <f>'1.1.3 - Provizorní přepojení'!J35</f>
        <v>0</v>
      </c>
      <c r="AW98" s="139">
        <f>'1.1.3 - Provizorní přepojení'!J36</f>
        <v>0</v>
      </c>
      <c r="AX98" s="139">
        <f>'1.1.3 - Provizorní přepojení'!J37</f>
        <v>0</v>
      </c>
      <c r="AY98" s="139">
        <f>'1.1.3 - Provizorní přepojení'!J38</f>
        <v>0</v>
      </c>
      <c r="AZ98" s="139">
        <f>'1.1.3 - Provizorní přepojení'!F35</f>
        <v>0</v>
      </c>
      <c r="BA98" s="139">
        <f>'1.1.3 - Provizorní přepojení'!F36</f>
        <v>0</v>
      </c>
      <c r="BB98" s="139">
        <f>'1.1.3 - Provizorní přepojení'!F37</f>
        <v>0</v>
      </c>
      <c r="BC98" s="139">
        <f>'1.1.3 - Provizorní přepojení'!F38</f>
        <v>0</v>
      </c>
      <c r="BD98" s="141">
        <f>'1.1.3 - Provizorní přepojení'!F39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90</v>
      </c>
    </row>
    <row r="99" s="7" customFormat="1" ht="16.5" customHeight="1">
      <c r="A99" s="7"/>
      <c r="B99" s="120"/>
      <c r="C99" s="121"/>
      <c r="D99" s="122" t="s">
        <v>97</v>
      </c>
      <c r="E99" s="122"/>
      <c r="F99" s="122"/>
      <c r="G99" s="122"/>
      <c r="H99" s="122"/>
      <c r="I99" s="123"/>
      <c r="J99" s="122" t="s">
        <v>98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ROUND(SUM(AG100:AG101),2)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82</v>
      </c>
      <c r="AR99" s="127"/>
      <c r="AS99" s="128">
        <f>ROUND(SUM(AS100:AS101),2)</f>
        <v>0</v>
      </c>
      <c r="AT99" s="129">
        <f>ROUND(SUM(AV99:AW99),2)</f>
        <v>0</v>
      </c>
      <c r="AU99" s="130">
        <f>ROUND(SUM(AU100:AU101),5)</f>
        <v>0</v>
      </c>
      <c r="AV99" s="129">
        <f>ROUND(AZ99*L29,2)</f>
        <v>0</v>
      </c>
      <c r="AW99" s="129">
        <f>ROUND(BA99*L30,2)</f>
        <v>0</v>
      </c>
      <c r="AX99" s="129">
        <f>ROUND(BB99*L29,2)</f>
        <v>0</v>
      </c>
      <c r="AY99" s="129">
        <f>ROUND(BC99*L30,2)</f>
        <v>0</v>
      </c>
      <c r="AZ99" s="129">
        <f>ROUND(SUM(AZ100:AZ101),2)</f>
        <v>0</v>
      </c>
      <c r="BA99" s="129">
        <f>ROUND(SUM(BA100:BA101),2)</f>
        <v>0</v>
      </c>
      <c r="BB99" s="129">
        <f>ROUND(SUM(BB100:BB101),2)</f>
        <v>0</v>
      </c>
      <c r="BC99" s="129">
        <f>ROUND(SUM(BC100:BC101),2)</f>
        <v>0</v>
      </c>
      <c r="BD99" s="131">
        <f>ROUND(SUM(BD100:BD101),2)</f>
        <v>0</v>
      </c>
      <c r="BE99" s="7"/>
      <c r="BS99" s="132" t="s">
        <v>75</v>
      </c>
      <c r="BT99" s="132" t="s">
        <v>83</v>
      </c>
      <c r="BU99" s="132" t="s">
        <v>77</v>
      </c>
      <c r="BV99" s="132" t="s">
        <v>78</v>
      </c>
      <c r="BW99" s="132" t="s">
        <v>99</v>
      </c>
      <c r="BX99" s="132" t="s">
        <v>5</v>
      </c>
      <c r="CL99" s="132" t="s">
        <v>1</v>
      </c>
      <c r="CM99" s="132" t="s">
        <v>85</v>
      </c>
    </row>
    <row r="100" s="4" customFormat="1" ht="16.5" customHeight="1">
      <c r="A100" s="133" t="s">
        <v>86</v>
      </c>
      <c r="B100" s="71"/>
      <c r="C100" s="134"/>
      <c r="D100" s="134"/>
      <c r="E100" s="135" t="s">
        <v>100</v>
      </c>
      <c r="F100" s="135"/>
      <c r="G100" s="135"/>
      <c r="H100" s="135"/>
      <c r="I100" s="135"/>
      <c r="J100" s="134"/>
      <c r="K100" s="135" t="s">
        <v>98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'1.2.1 - Vodovodní řad S1-1'!J32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88</v>
      </c>
      <c r="AR100" s="73"/>
      <c r="AS100" s="138">
        <v>0</v>
      </c>
      <c r="AT100" s="139">
        <f>ROUND(SUM(AV100:AW100),2)</f>
        <v>0</v>
      </c>
      <c r="AU100" s="140">
        <f>'1.2.1 - Vodovodní řad S1-1'!P132</f>
        <v>0</v>
      </c>
      <c r="AV100" s="139">
        <f>'1.2.1 - Vodovodní řad S1-1'!J35</f>
        <v>0</v>
      </c>
      <c r="AW100" s="139">
        <f>'1.2.1 - Vodovodní řad S1-1'!J36</f>
        <v>0</v>
      </c>
      <c r="AX100" s="139">
        <f>'1.2.1 - Vodovodní řad S1-1'!J37</f>
        <v>0</v>
      </c>
      <c r="AY100" s="139">
        <f>'1.2.1 - Vodovodní řad S1-1'!J38</f>
        <v>0</v>
      </c>
      <c r="AZ100" s="139">
        <f>'1.2.1 - Vodovodní řad S1-1'!F35</f>
        <v>0</v>
      </c>
      <c r="BA100" s="139">
        <f>'1.2.1 - Vodovodní řad S1-1'!F36</f>
        <v>0</v>
      </c>
      <c r="BB100" s="139">
        <f>'1.2.1 - Vodovodní řad S1-1'!F37</f>
        <v>0</v>
      </c>
      <c r="BC100" s="139">
        <f>'1.2.1 - Vodovodní řad S1-1'!F38</f>
        <v>0</v>
      </c>
      <c r="BD100" s="141">
        <f>'1.2.1 - Vodovodní řad S1-1'!F39</f>
        <v>0</v>
      </c>
      <c r="BE100" s="4"/>
      <c r="BT100" s="142" t="s">
        <v>85</v>
      </c>
      <c r="BV100" s="142" t="s">
        <v>78</v>
      </c>
      <c r="BW100" s="142" t="s">
        <v>101</v>
      </c>
      <c r="BX100" s="142" t="s">
        <v>99</v>
      </c>
      <c r="CL100" s="142" t="s">
        <v>90</v>
      </c>
    </row>
    <row r="101" s="4" customFormat="1" ht="16.5" customHeight="1">
      <c r="A101" s="133" t="s">
        <v>86</v>
      </c>
      <c r="B101" s="71"/>
      <c r="C101" s="134"/>
      <c r="D101" s="134"/>
      <c r="E101" s="135" t="s">
        <v>102</v>
      </c>
      <c r="F101" s="135"/>
      <c r="G101" s="135"/>
      <c r="H101" s="135"/>
      <c r="I101" s="135"/>
      <c r="J101" s="134"/>
      <c r="K101" s="135" t="s">
        <v>103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'1.2.2 - Přepojení přípoje...'!J32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88</v>
      </c>
      <c r="AR101" s="73"/>
      <c r="AS101" s="138">
        <v>0</v>
      </c>
      <c r="AT101" s="139">
        <f>ROUND(SUM(AV101:AW101),2)</f>
        <v>0</v>
      </c>
      <c r="AU101" s="140">
        <f>'1.2.2 - Přepojení přípoje...'!P131</f>
        <v>0</v>
      </c>
      <c r="AV101" s="139">
        <f>'1.2.2 - Přepojení přípoje...'!J35</f>
        <v>0</v>
      </c>
      <c r="AW101" s="139">
        <f>'1.2.2 - Přepojení přípoje...'!J36</f>
        <v>0</v>
      </c>
      <c r="AX101" s="139">
        <f>'1.2.2 - Přepojení přípoje...'!J37</f>
        <v>0</v>
      </c>
      <c r="AY101" s="139">
        <f>'1.2.2 - Přepojení přípoje...'!J38</f>
        <v>0</v>
      </c>
      <c r="AZ101" s="139">
        <f>'1.2.2 - Přepojení přípoje...'!F35</f>
        <v>0</v>
      </c>
      <c r="BA101" s="139">
        <f>'1.2.2 - Přepojení přípoje...'!F36</f>
        <v>0</v>
      </c>
      <c r="BB101" s="139">
        <f>'1.2.2 - Přepojení přípoje...'!F37</f>
        <v>0</v>
      </c>
      <c r="BC101" s="139">
        <f>'1.2.2 - Přepojení přípoje...'!F38</f>
        <v>0</v>
      </c>
      <c r="BD101" s="141">
        <f>'1.2.2 - Přepojení přípoje...'!F39</f>
        <v>0</v>
      </c>
      <c r="BE101" s="4"/>
      <c r="BT101" s="142" t="s">
        <v>85</v>
      </c>
      <c r="BV101" s="142" t="s">
        <v>78</v>
      </c>
      <c r="BW101" s="142" t="s">
        <v>104</v>
      </c>
      <c r="BX101" s="142" t="s">
        <v>99</v>
      </c>
      <c r="CL101" s="142" t="s">
        <v>90</v>
      </c>
    </row>
    <row r="102" s="7" customFormat="1" ht="16.5" customHeight="1">
      <c r="A102" s="133" t="s">
        <v>86</v>
      </c>
      <c r="B102" s="120"/>
      <c r="C102" s="121"/>
      <c r="D102" s="122" t="s">
        <v>105</v>
      </c>
      <c r="E102" s="122"/>
      <c r="F102" s="122"/>
      <c r="G102" s="122"/>
      <c r="H102" s="122"/>
      <c r="I102" s="123"/>
      <c r="J102" s="122" t="s">
        <v>106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5">
        <f>'VRN - Vedlejší náklady st...'!J30</f>
        <v>0</v>
      </c>
      <c r="AH102" s="123"/>
      <c r="AI102" s="123"/>
      <c r="AJ102" s="123"/>
      <c r="AK102" s="123"/>
      <c r="AL102" s="123"/>
      <c r="AM102" s="123"/>
      <c r="AN102" s="125">
        <f>SUM(AG102,AT102)</f>
        <v>0</v>
      </c>
      <c r="AO102" s="123"/>
      <c r="AP102" s="123"/>
      <c r="AQ102" s="126" t="s">
        <v>107</v>
      </c>
      <c r="AR102" s="127"/>
      <c r="AS102" s="143">
        <v>0</v>
      </c>
      <c r="AT102" s="144">
        <f>ROUND(SUM(AV102:AW102),2)</f>
        <v>0</v>
      </c>
      <c r="AU102" s="145">
        <f>'VRN - Vedlejší náklady st...'!P122</f>
        <v>0</v>
      </c>
      <c r="AV102" s="144">
        <f>'VRN - Vedlejší náklady st...'!J33</f>
        <v>0</v>
      </c>
      <c r="AW102" s="144">
        <f>'VRN - Vedlejší náklady st...'!J34</f>
        <v>0</v>
      </c>
      <c r="AX102" s="144">
        <f>'VRN - Vedlejší náklady st...'!J35</f>
        <v>0</v>
      </c>
      <c r="AY102" s="144">
        <f>'VRN - Vedlejší náklady st...'!J36</f>
        <v>0</v>
      </c>
      <c r="AZ102" s="144">
        <f>'VRN - Vedlejší náklady st...'!F33</f>
        <v>0</v>
      </c>
      <c r="BA102" s="144">
        <f>'VRN - Vedlejší náklady st...'!F34</f>
        <v>0</v>
      </c>
      <c r="BB102" s="144">
        <f>'VRN - Vedlejší náklady st...'!F35</f>
        <v>0</v>
      </c>
      <c r="BC102" s="144">
        <f>'VRN - Vedlejší náklady st...'!F36</f>
        <v>0</v>
      </c>
      <c r="BD102" s="146">
        <f>'VRN - Vedlejší náklady st...'!F37</f>
        <v>0</v>
      </c>
      <c r="BE102" s="7"/>
      <c r="BT102" s="132" t="s">
        <v>83</v>
      </c>
      <c r="BV102" s="132" t="s">
        <v>78</v>
      </c>
      <c r="BW102" s="132" t="s">
        <v>108</v>
      </c>
      <c r="BX102" s="132" t="s">
        <v>5</v>
      </c>
      <c r="CL102" s="132" t="s">
        <v>1</v>
      </c>
      <c r="CM102" s="132" t="s">
        <v>85</v>
      </c>
    </row>
    <row r="103" s="2" customFormat="1" ht="30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5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</sheetData>
  <sheetProtection sheet="1" formatColumns="0" formatRows="0" objects="1" scenarios="1" spinCount="100000" saltValue="6LOKI7XUPsKdafUk3Z8lkU0R+kT5coy7Z4pf53vdAe57ZSlEp4vw3JtL9s37u21WggysoL4ahqNcyxyDNEnYsA==" hashValue="4T8wRjV4C/nXpp8CU2IL6KAPwF+XSTaTXxm6w3rvZ/QtUdyQ9WafLYKV56bn6T84YczC2WxAcgKZ0uEHh8OuLw==" algorithmName="SHA-512" password="CC35"/>
  <mergeCells count="70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102:AP102"/>
    <mergeCell ref="AG102:AM102"/>
    <mergeCell ref="D102:H102"/>
    <mergeCell ref="J102:AF102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1.1.1 - Vodovodní řad S1'!C2" display="/"/>
    <hyperlink ref="A97" location="'1.1.2 - Přepojení přípoje...'!C2" display="/"/>
    <hyperlink ref="A98" location="'1.1.3 - Provizorní přepojení'!C2" display="/"/>
    <hyperlink ref="A100" location="'1.2.1 - Vodovodní řad S1-1'!C2" display="/"/>
    <hyperlink ref="A101" location="'1.2.2 - Přepojení přípoje...'!C2" display="/"/>
    <hyperlink ref="A102" location="'VRN - Vedlejší náklady 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47" t="s">
        <v>109</v>
      </c>
      <c r="BA2" s="147" t="s">
        <v>110</v>
      </c>
      <c r="BB2" s="147" t="s">
        <v>1</v>
      </c>
      <c r="BC2" s="147" t="s">
        <v>111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112</v>
      </c>
      <c r="BA3" s="147" t="s">
        <v>1</v>
      </c>
      <c r="BB3" s="147" t="s">
        <v>1</v>
      </c>
      <c r="BC3" s="147" t="s">
        <v>113</v>
      </c>
      <c r="BD3" s="147" t="s">
        <v>85</v>
      </c>
    </row>
    <row r="4" s="1" customFormat="1" ht="24.96" customHeight="1">
      <c r="B4" s="21"/>
      <c r="D4" s="150" t="s">
        <v>114</v>
      </c>
      <c r="L4" s="21"/>
      <c r="M4" s="151" t="s">
        <v>10</v>
      </c>
      <c r="AT4" s="18" t="s">
        <v>4</v>
      </c>
      <c r="AZ4" s="147" t="s">
        <v>115</v>
      </c>
      <c r="BA4" s="147" t="s">
        <v>1</v>
      </c>
      <c r="BB4" s="147" t="s">
        <v>1</v>
      </c>
      <c r="BC4" s="147" t="s">
        <v>116</v>
      </c>
      <c r="BD4" s="147" t="s">
        <v>85</v>
      </c>
    </row>
    <row r="5" s="1" customFormat="1" ht="6.96" customHeight="1">
      <c r="B5" s="21"/>
      <c r="L5" s="21"/>
      <c r="AZ5" s="147" t="s">
        <v>117</v>
      </c>
      <c r="BA5" s="147" t="s">
        <v>1</v>
      </c>
      <c r="BB5" s="147" t="s">
        <v>1</v>
      </c>
      <c r="BC5" s="147" t="s">
        <v>118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119</v>
      </c>
      <c r="BA6" s="147" t="s">
        <v>110</v>
      </c>
      <c r="BB6" s="147" t="s">
        <v>1</v>
      </c>
      <c r="BC6" s="147" t="s">
        <v>120</v>
      </c>
      <c r="BD6" s="147" t="s">
        <v>85</v>
      </c>
    </row>
    <row r="7" s="1" customFormat="1" ht="26.25" customHeight="1">
      <c r="B7" s="21"/>
      <c r="E7" s="153" t="str">
        <f>'Rekapitulace stavby'!K6</f>
        <v>OBNOVA – VODOVODNÍ ŘAD V UL. SOKOLSKÁ, OD Č.P. 97 PO Č.P. 151 Z PE 225, DN 184 – 799 m</v>
      </c>
      <c r="F7" s="152"/>
      <c r="G7" s="152"/>
      <c r="H7" s="152"/>
      <c r="L7" s="21"/>
      <c r="AZ7" s="147" t="s">
        <v>121</v>
      </c>
      <c r="BA7" s="147" t="s">
        <v>110</v>
      </c>
      <c r="BB7" s="147" t="s">
        <v>1</v>
      </c>
      <c r="BC7" s="147" t="s">
        <v>122</v>
      </c>
      <c r="BD7" s="147" t="s">
        <v>85</v>
      </c>
    </row>
    <row r="8" s="1" customFormat="1" ht="12" customHeight="1">
      <c r="B8" s="21"/>
      <c r="D8" s="152" t="s">
        <v>123</v>
      </c>
      <c r="L8" s="21"/>
      <c r="AZ8" s="147" t="s">
        <v>124</v>
      </c>
      <c r="BA8" s="147" t="s">
        <v>1</v>
      </c>
      <c r="BB8" s="147" t="s">
        <v>1</v>
      </c>
      <c r="BC8" s="147" t="s">
        <v>125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127</v>
      </c>
      <c r="BA9" s="147" t="s">
        <v>1</v>
      </c>
      <c r="BB9" s="147" t="s">
        <v>1</v>
      </c>
      <c r="BC9" s="147" t="s">
        <v>128</v>
      </c>
      <c r="BD9" s="147" t="s">
        <v>85</v>
      </c>
    </row>
    <row r="10" s="2" customFormat="1" ht="12" customHeight="1">
      <c r="A10" s="39"/>
      <c r="B10" s="45"/>
      <c r="C10" s="39"/>
      <c r="D10" s="152" t="s">
        <v>129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130</v>
      </c>
      <c r="BA10" s="147" t="s">
        <v>1</v>
      </c>
      <c r="BB10" s="147" t="s">
        <v>1</v>
      </c>
      <c r="BC10" s="147" t="s">
        <v>131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132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133</v>
      </c>
      <c r="BA11" s="147" t="s">
        <v>1</v>
      </c>
      <c r="BB11" s="147" t="s">
        <v>1</v>
      </c>
      <c r="BC11" s="147" t="s">
        <v>134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135</v>
      </c>
      <c r="BA12" s="147" t="s">
        <v>1</v>
      </c>
      <c r="BB12" s="147" t="s">
        <v>1</v>
      </c>
      <c r="BC12" s="147" t="s">
        <v>136</v>
      </c>
      <c r="BD12" s="147" t="s">
        <v>85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90</v>
      </c>
      <c r="G13" s="39"/>
      <c r="H13" s="39"/>
      <c r="I13" s="152" t="s">
        <v>19</v>
      </c>
      <c r="J13" s="142" t="s">
        <v>137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138</v>
      </c>
      <c r="BA13" s="147" t="s">
        <v>1</v>
      </c>
      <c r="BB13" s="147" t="s">
        <v>1</v>
      </c>
      <c r="BC13" s="147" t="s">
        <v>139</v>
      </c>
      <c r="BD13" s="147" t="s">
        <v>85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1. 7. 2024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140</v>
      </c>
      <c r="BA14" s="147" t="s">
        <v>1</v>
      </c>
      <c r="BB14" s="147" t="s">
        <v>1</v>
      </c>
      <c r="BC14" s="147" t="s">
        <v>141</v>
      </c>
      <c r="BD14" s="147" t="s">
        <v>85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142</v>
      </c>
      <c r="BA15" s="147" t="s">
        <v>1</v>
      </c>
      <c r="BB15" s="147" t="s">
        <v>1</v>
      </c>
      <c r="BC15" s="147" t="s">
        <v>143</v>
      </c>
      <c r="BD15" s="147" t="s">
        <v>85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7" t="s">
        <v>144</v>
      </c>
      <c r="BA16" s="147" t="s">
        <v>1</v>
      </c>
      <c r="BB16" s="147" t="s">
        <v>1</v>
      </c>
      <c r="BC16" s="147" t="s">
        <v>145</v>
      </c>
      <c r="BD16" s="147" t="s">
        <v>85</v>
      </c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7" t="s">
        <v>146</v>
      </c>
      <c r="BA17" s="147" t="s">
        <v>1</v>
      </c>
      <c r="BB17" s="147" t="s">
        <v>1</v>
      </c>
      <c r="BC17" s="147" t="s">
        <v>147</v>
      </c>
      <c r="BD17" s="147" t="s">
        <v>85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7" t="s">
        <v>148</v>
      </c>
      <c r="BA18" s="147" t="s">
        <v>149</v>
      </c>
      <c r="BB18" s="147" t="s">
        <v>1</v>
      </c>
      <c r="BC18" s="147" t="s">
        <v>150</v>
      </c>
      <c r="BD18" s="147" t="s">
        <v>85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7" t="s">
        <v>151</v>
      </c>
      <c r="BA19" s="147" t="s">
        <v>1</v>
      </c>
      <c r="BB19" s="147" t="s">
        <v>1</v>
      </c>
      <c r="BC19" s="147" t="s">
        <v>152</v>
      </c>
      <c r="BD19" s="147" t="s">
        <v>85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47" t="s">
        <v>153</v>
      </c>
      <c r="BA20" s="147" t="s">
        <v>1</v>
      </c>
      <c r="BB20" s="147" t="s">
        <v>1</v>
      </c>
      <c r="BC20" s="147" t="s">
        <v>154</v>
      </c>
      <c r="BD20" s="147" t="s">
        <v>85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47" t="s">
        <v>155</v>
      </c>
      <c r="BA21" s="147" t="s">
        <v>1</v>
      </c>
      <c r="BB21" s="147" t="s">
        <v>1</v>
      </c>
      <c r="BC21" s="147" t="s">
        <v>156</v>
      </c>
      <c r="BD21" s="147" t="s">
        <v>85</v>
      </c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147" t="s">
        <v>157</v>
      </c>
      <c r="BA22" s="147" t="s">
        <v>1</v>
      </c>
      <c r="BB22" s="147" t="s">
        <v>1</v>
      </c>
      <c r="BC22" s="147" t="s">
        <v>158</v>
      </c>
      <c r="BD22" s="147" t="s">
        <v>85</v>
      </c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147" t="s">
        <v>159</v>
      </c>
      <c r="BA23" s="147" t="s">
        <v>160</v>
      </c>
      <c r="BB23" s="147" t="s">
        <v>1</v>
      </c>
      <c r="BC23" s="147" t="s">
        <v>161</v>
      </c>
      <c r="BD23" s="147" t="s">
        <v>85</v>
      </c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147" t="s">
        <v>162</v>
      </c>
      <c r="BA24" s="147" t="s">
        <v>1</v>
      </c>
      <c r="BB24" s="147" t="s">
        <v>1</v>
      </c>
      <c r="BC24" s="147" t="s">
        <v>163</v>
      </c>
      <c r="BD24" s="147" t="s">
        <v>85</v>
      </c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147" t="s">
        <v>164</v>
      </c>
      <c r="BA25" s="147" t="s">
        <v>1</v>
      </c>
      <c r="BB25" s="147" t="s">
        <v>1</v>
      </c>
      <c r="BC25" s="147" t="s">
        <v>165</v>
      </c>
      <c r="BD25" s="147" t="s">
        <v>85</v>
      </c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147" t="s">
        <v>166</v>
      </c>
      <c r="BA26" s="147" t="s">
        <v>1</v>
      </c>
      <c r="BB26" s="147" t="s">
        <v>1</v>
      </c>
      <c r="BC26" s="147" t="s">
        <v>167</v>
      </c>
      <c r="BD26" s="147" t="s">
        <v>85</v>
      </c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147" t="s">
        <v>168</v>
      </c>
      <c r="BA27" s="147" t="s">
        <v>1</v>
      </c>
      <c r="BB27" s="147" t="s">
        <v>1</v>
      </c>
      <c r="BC27" s="147" t="s">
        <v>169</v>
      </c>
      <c r="BD27" s="147" t="s">
        <v>85</v>
      </c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147" t="s">
        <v>170</v>
      </c>
      <c r="BA28" s="147" t="s">
        <v>1</v>
      </c>
      <c r="BB28" s="147" t="s">
        <v>1</v>
      </c>
      <c r="BC28" s="147" t="s">
        <v>171</v>
      </c>
      <c r="BD28" s="147" t="s">
        <v>85</v>
      </c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ROUND((SUM(BE132:BE979)),  2)</f>
        <v>0</v>
      </c>
      <c r="G35" s="39"/>
      <c r="H35" s="39"/>
      <c r="I35" s="166">
        <v>0.20999999999999999</v>
      </c>
      <c r="J35" s="165">
        <f>ROUND(((SUM(BE132:BE979))*I35),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ROUND((SUM(BF132:BF979)),  2)</f>
        <v>0</v>
      </c>
      <c r="G36" s="39"/>
      <c r="H36" s="39"/>
      <c r="I36" s="166">
        <v>0.12</v>
      </c>
      <c r="J36" s="165">
        <f>ROUND(((SUM(BF132:BF979))*I36),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ROUND((SUM(BG132:BG979)),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ROUND((SUM(BH132:BH979)),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ROUND((SUM(BI132:BI979)),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OBNOVA – VODOVODNÍ ŘAD V UL. SOKOLSKÁ, OD Č.P. 97 PO Č.P. 151 Z PE 225, DN 184 – 799 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1.1.1 - Vodovodní řad S1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Kerhartice</v>
      </c>
      <c r="G91" s="41"/>
      <c r="H91" s="41"/>
      <c r="I91" s="33" t="s">
        <v>22</v>
      </c>
      <c r="J91" s="80" t="str">
        <f>IF(J14="","",J14)</f>
        <v>1. 7. 2024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173</v>
      </c>
      <c r="D96" s="187"/>
      <c r="E96" s="187"/>
      <c r="F96" s="187"/>
      <c r="G96" s="187"/>
      <c r="H96" s="187"/>
      <c r="I96" s="187"/>
      <c r="J96" s="188" t="s">
        <v>174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175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176</v>
      </c>
    </row>
    <row r="99" s="9" customFormat="1" ht="24.96" customHeight="1">
      <c r="A99" s="9"/>
      <c r="B99" s="190"/>
      <c r="C99" s="191"/>
      <c r="D99" s="192" t="s">
        <v>177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178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179</v>
      </c>
      <c r="E101" s="198"/>
      <c r="F101" s="198"/>
      <c r="G101" s="198"/>
      <c r="H101" s="198"/>
      <c r="I101" s="198"/>
      <c r="J101" s="199">
        <f>J343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180</v>
      </c>
      <c r="E102" s="198"/>
      <c r="F102" s="198"/>
      <c r="G102" s="198"/>
      <c r="H102" s="198"/>
      <c r="I102" s="198"/>
      <c r="J102" s="199">
        <f>J347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181</v>
      </c>
      <c r="E103" s="198"/>
      <c r="F103" s="198"/>
      <c r="G103" s="198"/>
      <c r="H103" s="198"/>
      <c r="I103" s="198"/>
      <c r="J103" s="199">
        <f>J352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182</v>
      </c>
      <c r="E104" s="198"/>
      <c r="F104" s="198"/>
      <c r="G104" s="198"/>
      <c r="H104" s="198"/>
      <c r="I104" s="198"/>
      <c r="J104" s="199">
        <f>J367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183</v>
      </c>
      <c r="E105" s="198"/>
      <c r="F105" s="198"/>
      <c r="G105" s="198"/>
      <c r="H105" s="198"/>
      <c r="I105" s="198"/>
      <c r="J105" s="199">
        <f>J411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184</v>
      </c>
      <c r="E106" s="198"/>
      <c r="F106" s="198"/>
      <c r="G106" s="198"/>
      <c r="H106" s="198"/>
      <c r="I106" s="198"/>
      <c r="J106" s="199">
        <f>J904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185</v>
      </c>
      <c r="E107" s="198"/>
      <c r="F107" s="198"/>
      <c r="G107" s="198"/>
      <c r="H107" s="198"/>
      <c r="I107" s="198"/>
      <c r="J107" s="199">
        <f>J945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186</v>
      </c>
      <c r="E108" s="193"/>
      <c r="F108" s="193"/>
      <c r="G108" s="193"/>
      <c r="H108" s="193"/>
      <c r="I108" s="193"/>
      <c r="J108" s="194">
        <f>J948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187</v>
      </c>
      <c r="E109" s="193"/>
      <c r="F109" s="193"/>
      <c r="G109" s="193"/>
      <c r="H109" s="193"/>
      <c r="I109" s="193"/>
      <c r="J109" s="194">
        <f>J968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188</v>
      </c>
      <c r="E110" s="193"/>
      <c r="F110" s="193"/>
      <c r="G110" s="193"/>
      <c r="H110" s="193"/>
      <c r="I110" s="193"/>
      <c r="J110" s="194">
        <f>J971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189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6.25" customHeight="1">
      <c r="A120" s="39"/>
      <c r="B120" s="40"/>
      <c r="C120" s="41"/>
      <c r="D120" s="41"/>
      <c r="E120" s="185" t="str">
        <f>E7</f>
        <v>OBNOVA – VODOVODNÍ ŘAD V UL. SOKOLSKÁ, OD Č.P. 97 PO Č.P. 151 Z PE 225, DN 184 – 799 m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123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126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129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1.1.1 - Vodovodní řad S1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Kerhartice</v>
      </c>
      <c r="G126" s="41"/>
      <c r="H126" s="41"/>
      <c r="I126" s="33" t="s">
        <v>22</v>
      </c>
      <c r="J126" s="80" t="str">
        <f>IF(J14="","",J14)</f>
        <v>1. 7. 2024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 xml:space="preserve"> </v>
      </c>
      <c r="G128" s="41"/>
      <c r="H128" s="41"/>
      <c r="I128" s="33" t="s">
        <v>30</v>
      </c>
      <c r="J128" s="37" t="str">
        <f>E23</f>
        <v>Ing. Pravec František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>Kašparová Věra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190</v>
      </c>
      <c r="D131" s="204" t="s">
        <v>61</v>
      </c>
      <c r="E131" s="204" t="s">
        <v>57</v>
      </c>
      <c r="F131" s="204" t="s">
        <v>58</v>
      </c>
      <c r="G131" s="204" t="s">
        <v>191</v>
      </c>
      <c r="H131" s="204" t="s">
        <v>192</v>
      </c>
      <c r="I131" s="204" t="s">
        <v>193</v>
      </c>
      <c r="J131" s="204" t="s">
        <v>174</v>
      </c>
      <c r="K131" s="205" t="s">
        <v>194</v>
      </c>
      <c r="L131" s="206"/>
      <c r="M131" s="101" t="s">
        <v>1</v>
      </c>
      <c r="N131" s="102" t="s">
        <v>40</v>
      </c>
      <c r="O131" s="102" t="s">
        <v>195</v>
      </c>
      <c r="P131" s="102" t="s">
        <v>196</v>
      </c>
      <c r="Q131" s="102" t="s">
        <v>197</v>
      </c>
      <c r="R131" s="102" t="s">
        <v>198</v>
      </c>
      <c r="S131" s="102" t="s">
        <v>199</v>
      </c>
      <c r="T131" s="103" t="s">
        <v>200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201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P133+P948+P968+P971</f>
        <v>0</v>
      </c>
      <c r="Q132" s="105"/>
      <c r="R132" s="209">
        <f>R133+R948+R968+R971</f>
        <v>1481.05470719</v>
      </c>
      <c r="S132" s="105"/>
      <c r="T132" s="210">
        <f>T133+T948+T968+T971</f>
        <v>750.97638799999993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176</v>
      </c>
      <c r="BK132" s="211">
        <f>BK133+BK948+BK968+BK971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202</v>
      </c>
      <c r="F133" s="215" t="s">
        <v>203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P134+P343+P347+P352+P367+P411+P904+P945</f>
        <v>0</v>
      </c>
      <c r="Q133" s="220"/>
      <c r="R133" s="221">
        <f>R134+R343+R347+R352+R367+R411+R904+R945</f>
        <v>1481.05341344</v>
      </c>
      <c r="S133" s="220"/>
      <c r="T133" s="222">
        <f>T134+T343+T347+T352+T367+T411+T904+T945</f>
        <v>750.97638799999993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204</v>
      </c>
      <c r="BK133" s="225">
        <f>BK134+BK343+BK347+BK352+BK367+BK411+BK904+BK945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205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SUM(P135:P342)</f>
        <v>0</v>
      </c>
      <c r="Q134" s="220"/>
      <c r="R134" s="221">
        <f>SUM(R135:R342)</f>
        <v>5.7839660999999998</v>
      </c>
      <c r="S134" s="220"/>
      <c r="T134" s="222">
        <f>SUM(T135:T342)</f>
        <v>715.45038799999998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204</v>
      </c>
      <c r="BK134" s="225">
        <f>SUM(BK135:BK342)</f>
        <v>0</v>
      </c>
    </row>
    <row r="135" s="2" customFormat="1" ht="24.15" customHeight="1">
      <c r="A135" s="39"/>
      <c r="B135" s="40"/>
      <c r="C135" s="228" t="s">
        <v>83</v>
      </c>
      <c r="D135" s="228" t="s">
        <v>206</v>
      </c>
      <c r="E135" s="229" t="s">
        <v>207</v>
      </c>
      <c r="F135" s="230" t="s">
        <v>208</v>
      </c>
      <c r="G135" s="231" t="s">
        <v>209</v>
      </c>
      <c r="H135" s="232">
        <v>33.329999999999998</v>
      </c>
      <c r="I135" s="233"/>
      <c r="J135" s="234">
        <f>ROUND(I135*H135,2)</f>
        <v>0</v>
      </c>
      <c r="K135" s="230" t="s">
        <v>210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0.26000000000000001</v>
      </c>
      <c r="T135" s="238">
        <f>S135*H135</f>
        <v>8.6657999999999991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211</v>
      </c>
      <c r="AT135" s="239" t="s">
        <v>206</v>
      </c>
      <c r="AU135" s="239" t="s">
        <v>85</v>
      </c>
      <c r="AY135" s="18" t="s">
        <v>204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211</v>
      </c>
      <c r="BM135" s="239" t="s">
        <v>212</v>
      </c>
    </row>
    <row r="136" s="13" customFormat="1">
      <c r="A136" s="13"/>
      <c r="B136" s="241"/>
      <c r="C136" s="242"/>
      <c r="D136" s="243" t="s">
        <v>213</v>
      </c>
      <c r="E136" s="244" t="s">
        <v>1</v>
      </c>
      <c r="F136" s="245" t="s">
        <v>214</v>
      </c>
      <c r="G136" s="242"/>
      <c r="H136" s="244" t="s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213</v>
      </c>
      <c r="AU136" s="251" t="s">
        <v>85</v>
      </c>
      <c r="AV136" s="13" t="s">
        <v>83</v>
      </c>
      <c r="AW136" s="13" t="s">
        <v>32</v>
      </c>
      <c r="AX136" s="13" t="s">
        <v>76</v>
      </c>
      <c r="AY136" s="251" t="s">
        <v>204</v>
      </c>
    </row>
    <row r="137" s="14" customFormat="1">
      <c r="A137" s="14"/>
      <c r="B137" s="252"/>
      <c r="C137" s="253"/>
      <c r="D137" s="243" t="s">
        <v>213</v>
      </c>
      <c r="E137" s="254" t="s">
        <v>115</v>
      </c>
      <c r="F137" s="255" t="s">
        <v>215</v>
      </c>
      <c r="G137" s="253"/>
      <c r="H137" s="256">
        <v>33.329999999999998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213</v>
      </c>
      <c r="AU137" s="262" t="s">
        <v>85</v>
      </c>
      <c r="AV137" s="14" t="s">
        <v>85</v>
      </c>
      <c r="AW137" s="14" t="s">
        <v>32</v>
      </c>
      <c r="AX137" s="14" t="s">
        <v>83</v>
      </c>
      <c r="AY137" s="262" t="s">
        <v>204</v>
      </c>
    </row>
    <row r="138" s="2" customFormat="1" ht="24.15" customHeight="1">
      <c r="A138" s="39"/>
      <c r="B138" s="40"/>
      <c r="C138" s="228" t="s">
        <v>85</v>
      </c>
      <c r="D138" s="228" t="s">
        <v>206</v>
      </c>
      <c r="E138" s="229" t="s">
        <v>216</v>
      </c>
      <c r="F138" s="230" t="s">
        <v>217</v>
      </c>
      <c r="G138" s="231" t="s">
        <v>209</v>
      </c>
      <c r="H138" s="232">
        <v>919.59100000000001</v>
      </c>
      <c r="I138" s="233"/>
      <c r="J138" s="234">
        <f>ROUND(I138*H138,2)</f>
        <v>0</v>
      </c>
      <c r="K138" s="230" t="s">
        <v>210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0.44</v>
      </c>
      <c r="T138" s="238">
        <f>S138*H138</f>
        <v>404.62004000000002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211</v>
      </c>
      <c r="AT138" s="239" t="s">
        <v>206</v>
      </c>
      <c r="AU138" s="239" t="s">
        <v>85</v>
      </c>
      <c r="AY138" s="18" t="s">
        <v>204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211</v>
      </c>
      <c r="BM138" s="239" t="s">
        <v>218</v>
      </c>
    </row>
    <row r="139" s="13" customFormat="1">
      <c r="A139" s="13"/>
      <c r="B139" s="241"/>
      <c r="C139" s="242"/>
      <c r="D139" s="243" t="s">
        <v>213</v>
      </c>
      <c r="E139" s="244" t="s">
        <v>1</v>
      </c>
      <c r="F139" s="245" t="s">
        <v>214</v>
      </c>
      <c r="G139" s="242"/>
      <c r="H139" s="244" t="s">
        <v>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213</v>
      </c>
      <c r="AU139" s="251" t="s">
        <v>85</v>
      </c>
      <c r="AV139" s="13" t="s">
        <v>83</v>
      </c>
      <c r="AW139" s="13" t="s">
        <v>32</v>
      </c>
      <c r="AX139" s="13" t="s">
        <v>76</v>
      </c>
      <c r="AY139" s="251" t="s">
        <v>204</v>
      </c>
    </row>
    <row r="140" s="14" customFormat="1">
      <c r="A140" s="14"/>
      <c r="B140" s="252"/>
      <c r="C140" s="253"/>
      <c r="D140" s="243" t="s">
        <v>213</v>
      </c>
      <c r="E140" s="254" t="s">
        <v>1</v>
      </c>
      <c r="F140" s="255" t="s">
        <v>219</v>
      </c>
      <c r="G140" s="253"/>
      <c r="H140" s="256">
        <v>889.44600000000003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213</v>
      </c>
      <c r="AU140" s="262" t="s">
        <v>85</v>
      </c>
      <c r="AV140" s="14" t="s">
        <v>85</v>
      </c>
      <c r="AW140" s="14" t="s">
        <v>32</v>
      </c>
      <c r="AX140" s="14" t="s">
        <v>76</v>
      </c>
      <c r="AY140" s="262" t="s">
        <v>204</v>
      </c>
    </row>
    <row r="141" s="14" customFormat="1">
      <c r="A141" s="14"/>
      <c r="B141" s="252"/>
      <c r="C141" s="253"/>
      <c r="D141" s="243" t="s">
        <v>213</v>
      </c>
      <c r="E141" s="254" t="s">
        <v>1</v>
      </c>
      <c r="F141" s="255" t="s">
        <v>220</v>
      </c>
      <c r="G141" s="253"/>
      <c r="H141" s="256">
        <v>14.454000000000001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213</v>
      </c>
      <c r="AU141" s="262" t="s">
        <v>85</v>
      </c>
      <c r="AV141" s="14" t="s">
        <v>85</v>
      </c>
      <c r="AW141" s="14" t="s">
        <v>32</v>
      </c>
      <c r="AX141" s="14" t="s">
        <v>76</v>
      </c>
      <c r="AY141" s="262" t="s">
        <v>204</v>
      </c>
    </row>
    <row r="142" s="14" customFormat="1">
      <c r="A142" s="14"/>
      <c r="B142" s="252"/>
      <c r="C142" s="253"/>
      <c r="D142" s="243" t="s">
        <v>213</v>
      </c>
      <c r="E142" s="254" t="s">
        <v>1</v>
      </c>
      <c r="F142" s="255" t="s">
        <v>221</v>
      </c>
      <c r="G142" s="253"/>
      <c r="H142" s="256">
        <v>15.691000000000001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213</v>
      </c>
      <c r="AU142" s="262" t="s">
        <v>85</v>
      </c>
      <c r="AV142" s="14" t="s">
        <v>85</v>
      </c>
      <c r="AW142" s="14" t="s">
        <v>32</v>
      </c>
      <c r="AX142" s="14" t="s">
        <v>76</v>
      </c>
      <c r="AY142" s="262" t="s">
        <v>204</v>
      </c>
    </row>
    <row r="143" s="15" customFormat="1">
      <c r="A143" s="15"/>
      <c r="B143" s="263"/>
      <c r="C143" s="264"/>
      <c r="D143" s="243" t="s">
        <v>213</v>
      </c>
      <c r="E143" s="265" t="s">
        <v>1</v>
      </c>
      <c r="F143" s="266" t="s">
        <v>160</v>
      </c>
      <c r="G143" s="264"/>
      <c r="H143" s="267">
        <v>919.59100000000001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3" t="s">
        <v>213</v>
      </c>
      <c r="AU143" s="273" t="s">
        <v>85</v>
      </c>
      <c r="AV143" s="15" t="s">
        <v>211</v>
      </c>
      <c r="AW143" s="15" t="s">
        <v>32</v>
      </c>
      <c r="AX143" s="15" t="s">
        <v>83</v>
      </c>
      <c r="AY143" s="273" t="s">
        <v>204</v>
      </c>
    </row>
    <row r="144" s="2" customFormat="1" ht="24.15" customHeight="1">
      <c r="A144" s="39"/>
      <c r="B144" s="40"/>
      <c r="C144" s="228" t="s">
        <v>222</v>
      </c>
      <c r="D144" s="228" t="s">
        <v>206</v>
      </c>
      <c r="E144" s="229" t="s">
        <v>223</v>
      </c>
      <c r="F144" s="230" t="s">
        <v>224</v>
      </c>
      <c r="G144" s="231" t="s">
        <v>209</v>
      </c>
      <c r="H144" s="232">
        <v>917.71600000000001</v>
      </c>
      <c r="I144" s="233"/>
      <c r="J144" s="234">
        <f>ROUND(I144*H144,2)</f>
        <v>0</v>
      </c>
      <c r="K144" s="230" t="s">
        <v>210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0.098000000000000004</v>
      </c>
      <c r="T144" s="238">
        <f>S144*H144</f>
        <v>89.936168000000009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211</v>
      </c>
      <c r="AT144" s="239" t="s">
        <v>206</v>
      </c>
      <c r="AU144" s="239" t="s">
        <v>85</v>
      </c>
      <c r="AY144" s="18" t="s">
        <v>204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211</v>
      </c>
      <c r="BM144" s="239" t="s">
        <v>225</v>
      </c>
    </row>
    <row r="145" s="13" customFormat="1">
      <c r="A145" s="13"/>
      <c r="B145" s="241"/>
      <c r="C145" s="242"/>
      <c r="D145" s="243" t="s">
        <v>213</v>
      </c>
      <c r="E145" s="244" t="s">
        <v>1</v>
      </c>
      <c r="F145" s="245" t="s">
        <v>214</v>
      </c>
      <c r="G145" s="242"/>
      <c r="H145" s="244" t="s">
        <v>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213</v>
      </c>
      <c r="AU145" s="251" t="s">
        <v>85</v>
      </c>
      <c r="AV145" s="13" t="s">
        <v>83</v>
      </c>
      <c r="AW145" s="13" t="s">
        <v>32</v>
      </c>
      <c r="AX145" s="13" t="s">
        <v>76</v>
      </c>
      <c r="AY145" s="251" t="s">
        <v>204</v>
      </c>
    </row>
    <row r="146" s="14" customFormat="1">
      <c r="A146" s="14"/>
      <c r="B146" s="252"/>
      <c r="C146" s="253"/>
      <c r="D146" s="243" t="s">
        <v>213</v>
      </c>
      <c r="E146" s="254" t="s">
        <v>1</v>
      </c>
      <c r="F146" s="255" t="s">
        <v>219</v>
      </c>
      <c r="G146" s="253"/>
      <c r="H146" s="256">
        <v>889.44600000000003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213</v>
      </c>
      <c r="AU146" s="262" t="s">
        <v>85</v>
      </c>
      <c r="AV146" s="14" t="s">
        <v>85</v>
      </c>
      <c r="AW146" s="14" t="s">
        <v>32</v>
      </c>
      <c r="AX146" s="14" t="s">
        <v>76</v>
      </c>
      <c r="AY146" s="262" t="s">
        <v>204</v>
      </c>
    </row>
    <row r="147" s="14" customFormat="1">
      <c r="A147" s="14"/>
      <c r="B147" s="252"/>
      <c r="C147" s="253"/>
      <c r="D147" s="243" t="s">
        <v>213</v>
      </c>
      <c r="E147" s="254" t="s">
        <v>1</v>
      </c>
      <c r="F147" s="255" t="s">
        <v>226</v>
      </c>
      <c r="G147" s="253"/>
      <c r="H147" s="256">
        <v>28.27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213</v>
      </c>
      <c r="AU147" s="262" t="s">
        <v>85</v>
      </c>
      <c r="AV147" s="14" t="s">
        <v>85</v>
      </c>
      <c r="AW147" s="14" t="s">
        <v>32</v>
      </c>
      <c r="AX147" s="14" t="s">
        <v>76</v>
      </c>
      <c r="AY147" s="262" t="s">
        <v>204</v>
      </c>
    </row>
    <row r="148" s="15" customFormat="1">
      <c r="A148" s="15"/>
      <c r="B148" s="263"/>
      <c r="C148" s="264"/>
      <c r="D148" s="243" t="s">
        <v>213</v>
      </c>
      <c r="E148" s="265" t="s">
        <v>1</v>
      </c>
      <c r="F148" s="266" t="s">
        <v>160</v>
      </c>
      <c r="G148" s="264"/>
      <c r="H148" s="267">
        <v>917.71600000000001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3" t="s">
        <v>213</v>
      </c>
      <c r="AU148" s="273" t="s">
        <v>85</v>
      </c>
      <c r="AV148" s="15" t="s">
        <v>211</v>
      </c>
      <c r="AW148" s="15" t="s">
        <v>32</v>
      </c>
      <c r="AX148" s="15" t="s">
        <v>83</v>
      </c>
      <c r="AY148" s="273" t="s">
        <v>204</v>
      </c>
    </row>
    <row r="149" s="2" customFormat="1" ht="33" customHeight="1">
      <c r="A149" s="39"/>
      <c r="B149" s="40"/>
      <c r="C149" s="228" t="s">
        <v>211</v>
      </c>
      <c r="D149" s="228" t="s">
        <v>206</v>
      </c>
      <c r="E149" s="229" t="s">
        <v>227</v>
      </c>
      <c r="F149" s="230" t="s">
        <v>228</v>
      </c>
      <c r="G149" s="231" t="s">
        <v>209</v>
      </c>
      <c r="H149" s="232">
        <v>8.8420000000000005</v>
      </c>
      <c r="I149" s="233"/>
      <c r="J149" s="234">
        <f>ROUND(I149*H149,2)</f>
        <v>0</v>
      </c>
      <c r="K149" s="230" t="s">
        <v>210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0.28999999999999998</v>
      </c>
      <c r="T149" s="238">
        <f>S149*H149</f>
        <v>2.5641799999999999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211</v>
      </c>
      <c r="AT149" s="239" t="s">
        <v>206</v>
      </c>
      <c r="AU149" s="239" t="s">
        <v>85</v>
      </c>
      <c r="AY149" s="18" t="s">
        <v>204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211</v>
      </c>
      <c r="BM149" s="239" t="s">
        <v>229</v>
      </c>
    </row>
    <row r="150" s="13" customFormat="1">
      <c r="A150" s="13"/>
      <c r="B150" s="241"/>
      <c r="C150" s="242"/>
      <c r="D150" s="243" t="s">
        <v>213</v>
      </c>
      <c r="E150" s="244" t="s">
        <v>1</v>
      </c>
      <c r="F150" s="245" t="s">
        <v>214</v>
      </c>
      <c r="G150" s="242"/>
      <c r="H150" s="244" t="s">
        <v>1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213</v>
      </c>
      <c r="AU150" s="251" t="s">
        <v>85</v>
      </c>
      <c r="AV150" s="13" t="s">
        <v>83</v>
      </c>
      <c r="AW150" s="13" t="s">
        <v>32</v>
      </c>
      <c r="AX150" s="13" t="s">
        <v>76</v>
      </c>
      <c r="AY150" s="251" t="s">
        <v>204</v>
      </c>
    </row>
    <row r="151" s="14" customFormat="1">
      <c r="A151" s="14"/>
      <c r="B151" s="252"/>
      <c r="C151" s="253"/>
      <c r="D151" s="243" t="s">
        <v>213</v>
      </c>
      <c r="E151" s="254" t="s">
        <v>1</v>
      </c>
      <c r="F151" s="255" t="s">
        <v>230</v>
      </c>
      <c r="G151" s="253"/>
      <c r="H151" s="256">
        <v>8.8420000000000005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213</v>
      </c>
      <c r="AU151" s="262" t="s">
        <v>85</v>
      </c>
      <c r="AV151" s="14" t="s">
        <v>85</v>
      </c>
      <c r="AW151" s="14" t="s">
        <v>32</v>
      </c>
      <c r="AX151" s="14" t="s">
        <v>83</v>
      </c>
      <c r="AY151" s="262" t="s">
        <v>204</v>
      </c>
    </row>
    <row r="152" s="2" customFormat="1" ht="33" customHeight="1">
      <c r="A152" s="39"/>
      <c r="B152" s="40"/>
      <c r="C152" s="228" t="s">
        <v>231</v>
      </c>
      <c r="D152" s="228" t="s">
        <v>206</v>
      </c>
      <c r="E152" s="229" t="s">
        <v>232</v>
      </c>
      <c r="F152" s="230" t="s">
        <v>233</v>
      </c>
      <c r="G152" s="231" t="s">
        <v>209</v>
      </c>
      <c r="H152" s="232">
        <v>1763.0799999999999</v>
      </c>
      <c r="I152" s="233"/>
      <c r="J152" s="234">
        <f>ROUND(I152*H152,2)</f>
        <v>0</v>
      </c>
      <c r="K152" s="230" t="s">
        <v>210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9.0000000000000006E-05</v>
      </c>
      <c r="R152" s="237">
        <f>Q152*H152</f>
        <v>0.15867719999999999</v>
      </c>
      <c r="S152" s="237">
        <v>0.11500000000000001</v>
      </c>
      <c r="T152" s="238">
        <f>S152*H152</f>
        <v>202.7542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211</v>
      </c>
      <c r="AT152" s="239" t="s">
        <v>206</v>
      </c>
      <c r="AU152" s="239" t="s">
        <v>85</v>
      </c>
      <c r="AY152" s="18" t="s">
        <v>204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211</v>
      </c>
      <c r="BM152" s="239" t="s">
        <v>234</v>
      </c>
    </row>
    <row r="153" s="13" customFormat="1">
      <c r="A153" s="13"/>
      <c r="B153" s="241"/>
      <c r="C153" s="242"/>
      <c r="D153" s="243" t="s">
        <v>213</v>
      </c>
      <c r="E153" s="244" t="s">
        <v>1</v>
      </c>
      <c r="F153" s="245" t="s">
        <v>214</v>
      </c>
      <c r="G153" s="242"/>
      <c r="H153" s="244" t="s">
        <v>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213</v>
      </c>
      <c r="AU153" s="251" t="s">
        <v>85</v>
      </c>
      <c r="AV153" s="13" t="s">
        <v>83</v>
      </c>
      <c r="AW153" s="13" t="s">
        <v>32</v>
      </c>
      <c r="AX153" s="13" t="s">
        <v>76</v>
      </c>
      <c r="AY153" s="251" t="s">
        <v>204</v>
      </c>
    </row>
    <row r="154" s="14" customFormat="1">
      <c r="A154" s="14"/>
      <c r="B154" s="252"/>
      <c r="C154" s="253"/>
      <c r="D154" s="243" t="s">
        <v>213</v>
      </c>
      <c r="E154" s="254" t="s">
        <v>1</v>
      </c>
      <c r="F154" s="255" t="s">
        <v>235</v>
      </c>
      <c r="G154" s="253"/>
      <c r="H154" s="256">
        <v>1763.0799999999999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213</v>
      </c>
      <c r="AU154" s="262" t="s">
        <v>85</v>
      </c>
      <c r="AV154" s="14" t="s">
        <v>85</v>
      </c>
      <c r="AW154" s="14" t="s">
        <v>32</v>
      </c>
      <c r="AX154" s="14" t="s">
        <v>83</v>
      </c>
      <c r="AY154" s="262" t="s">
        <v>204</v>
      </c>
    </row>
    <row r="155" s="2" customFormat="1" ht="16.5" customHeight="1">
      <c r="A155" s="39"/>
      <c r="B155" s="40"/>
      <c r="C155" s="228" t="s">
        <v>236</v>
      </c>
      <c r="D155" s="228" t="s">
        <v>206</v>
      </c>
      <c r="E155" s="229" t="s">
        <v>237</v>
      </c>
      <c r="F155" s="230" t="s">
        <v>238</v>
      </c>
      <c r="G155" s="231" t="s">
        <v>239</v>
      </c>
      <c r="H155" s="232">
        <v>12</v>
      </c>
      <c r="I155" s="233"/>
      <c r="J155" s="234">
        <f>ROUND(I155*H155,2)</f>
        <v>0</v>
      </c>
      <c r="K155" s="230" t="s">
        <v>210</v>
      </c>
      <c r="L155" s="45"/>
      <c r="M155" s="235" t="s">
        <v>1</v>
      </c>
      <c r="N155" s="236" t="s">
        <v>41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0.28999999999999998</v>
      </c>
      <c r="T155" s="238">
        <f>S155*H155</f>
        <v>3.4799999999999995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211</v>
      </c>
      <c r="AT155" s="239" t="s">
        <v>206</v>
      </c>
      <c r="AU155" s="239" t="s">
        <v>85</v>
      </c>
      <c r="AY155" s="18" t="s">
        <v>204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211</v>
      </c>
      <c r="BM155" s="239" t="s">
        <v>240</v>
      </c>
    </row>
    <row r="156" s="13" customFormat="1">
      <c r="A156" s="13"/>
      <c r="B156" s="241"/>
      <c r="C156" s="242"/>
      <c r="D156" s="243" t="s">
        <v>213</v>
      </c>
      <c r="E156" s="244" t="s">
        <v>1</v>
      </c>
      <c r="F156" s="245" t="s">
        <v>214</v>
      </c>
      <c r="G156" s="242"/>
      <c r="H156" s="244" t="s">
        <v>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213</v>
      </c>
      <c r="AU156" s="251" t="s">
        <v>85</v>
      </c>
      <c r="AV156" s="13" t="s">
        <v>83</v>
      </c>
      <c r="AW156" s="13" t="s">
        <v>32</v>
      </c>
      <c r="AX156" s="13" t="s">
        <v>76</v>
      </c>
      <c r="AY156" s="251" t="s">
        <v>204</v>
      </c>
    </row>
    <row r="157" s="14" customFormat="1">
      <c r="A157" s="14"/>
      <c r="B157" s="252"/>
      <c r="C157" s="253"/>
      <c r="D157" s="243" t="s">
        <v>213</v>
      </c>
      <c r="E157" s="254" t="s">
        <v>1</v>
      </c>
      <c r="F157" s="255" t="s">
        <v>241</v>
      </c>
      <c r="G157" s="253"/>
      <c r="H157" s="256">
        <v>12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213</v>
      </c>
      <c r="AU157" s="262" t="s">
        <v>85</v>
      </c>
      <c r="AV157" s="14" t="s">
        <v>85</v>
      </c>
      <c r="AW157" s="14" t="s">
        <v>32</v>
      </c>
      <c r="AX157" s="14" t="s">
        <v>83</v>
      </c>
      <c r="AY157" s="262" t="s">
        <v>204</v>
      </c>
    </row>
    <row r="158" s="2" customFormat="1" ht="16.5" customHeight="1">
      <c r="A158" s="39"/>
      <c r="B158" s="40"/>
      <c r="C158" s="228" t="s">
        <v>242</v>
      </c>
      <c r="D158" s="228" t="s">
        <v>206</v>
      </c>
      <c r="E158" s="229" t="s">
        <v>243</v>
      </c>
      <c r="F158" s="230" t="s">
        <v>244</v>
      </c>
      <c r="G158" s="231" t="s">
        <v>239</v>
      </c>
      <c r="H158" s="232">
        <v>10</v>
      </c>
      <c r="I158" s="233"/>
      <c r="J158" s="234">
        <f>ROUND(I158*H158,2)</f>
        <v>0</v>
      </c>
      <c r="K158" s="230" t="s">
        <v>210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0.20499999999999999</v>
      </c>
      <c r="T158" s="238">
        <f>S158*H158</f>
        <v>2.0499999999999998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211</v>
      </c>
      <c r="AT158" s="239" t="s">
        <v>206</v>
      </c>
      <c r="AU158" s="239" t="s">
        <v>85</v>
      </c>
      <c r="AY158" s="18" t="s">
        <v>204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211</v>
      </c>
      <c r="BM158" s="239" t="s">
        <v>245</v>
      </c>
    </row>
    <row r="159" s="13" customFormat="1">
      <c r="A159" s="13"/>
      <c r="B159" s="241"/>
      <c r="C159" s="242"/>
      <c r="D159" s="243" t="s">
        <v>213</v>
      </c>
      <c r="E159" s="244" t="s">
        <v>1</v>
      </c>
      <c r="F159" s="245" t="s">
        <v>214</v>
      </c>
      <c r="G159" s="242"/>
      <c r="H159" s="244" t="s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213</v>
      </c>
      <c r="AU159" s="251" t="s">
        <v>85</v>
      </c>
      <c r="AV159" s="13" t="s">
        <v>83</v>
      </c>
      <c r="AW159" s="13" t="s">
        <v>32</v>
      </c>
      <c r="AX159" s="13" t="s">
        <v>76</v>
      </c>
      <c r="AY159" s="251" t="s">
        <v>204</v>
      </c>
    </row>
    <row r="160" s="14" customFormat="1">
      <c r="A160" s="14"/>
      <c r="B160" s="252"/>
      <c r="C160" s="253"/>
      <c r="D160" s="243" t="s">
        <v>213</v>
      </c>
      <c r="E160" s="254" t="s">
        <v>1</v>
      </c>
      <c r="F160" s="255" t="s">
        <v>246</v>
      </c>
      <c r="G160" s="253"/>
      <c r="H160" s="256">
        <v>10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213</v>
      </c>
      <c r="AU160" s="262" t="s">
        <v>85</v>
      </c>
      <c r="AV160" s="14" t="s">
        <v>85</v>
      </c>
      <c r="AW160" s="14" t="s">
        <v>32</v>
      </c>
      <c r="AX160" s="14" t="s">
        <v>83</v>
      </c>
      <c r="AY160" s="262" t="s">
        <v>204</v>
      </c>
    </row>
    <row r="161" s="2" customFormat="1" ht="16.5" customHeight="1">
      <c r="A161" s="39"/>
      <c r="B161" s="40"/>
      <c r="C161" s="228" t="s">
        <v>247</v>
      </c>
      <c r="D161" s="228" t="s">
        <v>206</v>
      </c>
      <c r="E161" s="229" t="s">
        <v>248</v>
      </c>
      <c r="F161" s="230" t="s">
        <v>249</v>
      </c>
      <c r="G161" s="231" t="s">
        <v>239</v>
      </c>
      <c r="H161" s="232">
        <v>12</v>
      </c>
      <c r="I161" s="233"/>
      <c r="J161" s="234">
        <f>ROUND(I161*H161,2)</f>
        <v>0</v>
      </c>
      <c r="K161" s="230" t="s">
        <v>210</v>
      </c>
      <c r="L161" s="45"/>
      <c r="M161" s="235" t="s">
        <v>1</v>
      </c>
      <c r="N161" s="236" t="s">
        <v>41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0.11500000000000001</v>
      </c>
      <c r="T161" s="238">
        <f>S161*H161</f>
        <v>1.3800000000000001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211</v>
      </c>
      <c r="AT161" s="239" t="s">
        <v>206</v>
      </c>
      <c r="AU161" s="239" t="s">
        <v>85</v>
      </c>
      <c r="AY161" s="18" t="s">
        <v>204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83</v>
      </c>
      <c r="BK161" s="240">
        <f>ROUND(I161*H161,2)</f>
        <v>0</v>
      </c>
      <c r="BL161" s="18" t="s">
        <v>211</v>
      </c>
      <c r="BM161" s="239" t="s">
        <v>250</v>
      </c>
    </row>
    <row r="162" s="13" customFormat="1">
      <c r="A162" s="13"/>
      <c r="B162" s="241"/>
      <c r="C162" s="242"/>
      <c r="D162" s="243" t="s">
        <v>213</v>
      </c>
      <c r="E162" s="244" t="s">
        <v>1</v>
      </c>
      <c r="F162" s="245" t="s">
        <v>214</v>
      </c>
      <c r="G162" s="242"/>
      <c r="H162" s="244" t="s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213</v>
      </c>
      <c r="AU162" s="251" t="s">
        <v>85</v>
      </c>
      <c r="AV162" s="13" t="s">
        <v>83</v>
      </c>
      <c r="AW162" s="13" t="s">
        <v>32</v>
      </c>
      <c r="AX162" s="13" t="s">
        <v>76</v>
      </c>
      <c r="AY162" s="251" t="s">
        <v>204</v>
      </c>
    </row>
    <row r="163" s="14" customFormat="1">
      <c r="A163" s="14"/>
      <c r="B163" s="252"/>
      <c r="C163" s="253"/>
      <c r="D163" s="243" t="s">
        <v>213</v>
      </c>
      <c r="E163" s="254" t="s">
        <v>1</v>
      </c>
      <c r="F163" s="255" t="s">
        <v>241</v>
      </c>
      <c r="G163" s="253"/>
      <c r="H163" s="256">
        <v>12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213</v>
      </c>
      <c r="AU163" s="262" t="s">
        <v>85</v>
      </c>
      <c r="AV163" s="14" t="s">
        <v>85</v>
      </c>
      <c r="AW163" s="14" t="s">
        <v>32</v>
      </c>
      <c r="AX163" s="14" t="s">
        <v>83</v>
      </c>
      <c r="AY163" s="262" t="s">
        <v>204</v>
      </c>
    </row>
    <row r="164" s="2" customFormat="1" ht="24.15" customHeight="1">
      <c r="A164" s="39"/>
      <c r="B164" s="40"/>
      <c r="C164" s="228" t="s">
        <v>251</v>
      </c>
      <c r="D164" s="228" t="s">
        <v>206</v>
      </c>
      <c r="E164" s="229" t="s">
        <v>252</v>
      </c>
      <c r="F164" s="230" t="s">
        <v>253</v>
      </c>
      <c r="G164" s="231" t="s">
        <v>254</v>
      </c>
      <c r="H164" s="232">
        <v>400</v>
      </c>
      <c r="I164" s="233"/>
      <c r="J164" s="234">
        <f>ROUND(I164*H164,2)</f>
        <v>0</v>
      </c>
      <c r="K164" s="230" t="s">
        <v>210</v>
      </c>
      <c r="L164" s="45"/>
      <c r="M164" s="235" t="s">
        <v>1</v>
      </c>
      <c r="N164" s="236" t="s">
        <v>41</v>
      </c>
      <c r="O164" s="92"/>
      <c r="P164" s="237">
        <f>O164*H164</f>
        <v>0</v>
      </c>
      <c r="Q164" s="237">
        <v>3.0000000000000001E-05</v>
      </c>
      <c r="R164" s="237">
        <f>Q164*H164</f>
        <v>0.012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211</v>
      </c>
      <c r="AT164" s="239" t="s">
        <v>206</v>
      </c>
      <c r="AU164" s="239" t="s">
        <v>85</v>
      </c>
      <c r="AY164" s="18" t="s">
        <v>204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211</v>
      </c>
      <c r="BM164" s="239" t="s">
        <v>255</v>
      </c>
    </row>
    <row r="165" s="13" customFormat="1">
      <c r="A165" s="13"/>
      <c r="B165" s="241"/>
      <c r="C165" s="242"/>
      <c r="D165" s="243" t="s">
        <v>213</v>
      </c>
      <c r="E165" s="244" t="s">
        <v>1</v>
      </c>
      <c r="F165" s="245" t="s">
        <v>214</v>
      </c>
      <c r="G165" s="242"/>
      <c r="H165" s="244" t="s">
        <v>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213</v>
      </c>
      <c r="AU165" s="251" t="s">
        <v>85</v>
      </c>
      <c r="AV165" s="13" t="s">
        <v>83</v>
      </c>
      <c r="AW165" s="13" t="s">
        <v>32</v>
      </c>
      <c r="AX165" s="13" t="s">
        <v>76</v>
      </c>
      <c r="AY165" s="251" t="s">
        <v>204</v>
      </c>
    </row>
    <row r="166" s="14" customFormat="1">
      <c r="A166" s="14"/>
      <c r="B166" s="252"/>
      <c r="C166" s="253"/>
      <c r="D166" s="243" t="s">
        <v>213</v>
      </c>
      <c r="E166" s="254" t="s">
        <v>1</v>
      </c>
      <c r="F166" s="255" t="s">
        <v>256</v>
      </c>
      <c r="G166" s="253"/>
      <c r="H166" s="256">
        <v>400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213</v>
      </c>
      <c r="AU166" s="262" t="s">
        <v>85</v>
      </c>
      <c r="AV166" s="14" t="s">
        <v>85</v>
      </c>
      <c r="AW166" s="14" t="s">
        <v>32</v>
      </c>
      <c r="AX166" s="14" t="s">
        <v>83</v>
      </c>
      <c r="AY166" s="262" t="s">
        <v>204</v>
      </c>
    </row>
    <row r="167" s="2" customFormat="1" ht="24.15" customHeight="1">
      <c r="A167" s="39"/>
      <c r="B167" s="40"/>
      <c r="C167" s="228" t="s">
        <v>257</v>
      </c>
      <c r="D167" s="228" t="s">
        <v>206</v>
      </c>
      <c r="E167" s="229" t="s">
        <v>258</v>
      </c>
      <c r="F167" s="230" t="s">
        <v>259</v>
      </c>
      <c r="G167" s="231" t="s">
        <v>260</v>
      </c>
      <c r="H167" s="232">
        <v>40</v>
      </c>
      <c r="I167" s="233"/>
      <c r="J167" s="234">
        <f>ROUND(I167*H167,2)</f>
        <v>0</v>
      </c>
      <c r="K167" s="230" t="s">
        <v>210</v>
      </c>
      <c r="L167" s="45"/>
      <c r="M167" s="235" t="s">
        <v>1</v>
      </c>
      <c r="N167" s="236" t="s">
        <v>41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211</v>
      </c>
      <c r="AT167" s="239" t="s">
        <v>206</v>
      </c>
      <c r="AU167" s="239" t="s">
        <v>85</v>
      </c>
      <c r="AY167" s="18" t="s">
        <v>204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83</v>
      </c>
      <c r="BK167" s="240">
        <f>ROUND(I167*H167,2)</f>
        <v>0</v>
      </c>
      <c r="BL167" s="18" t="s">
        <v>211</v>
      </c>
      <c r="BM167" s="239" t="s">
        <v>261</v>
      </c>
    </row>
    <row r="168" s="13" customFormat="1">
      <c r="A168" s="13"/>
      <c r="B168" s="241"/>
      <c r="C168" s="242"/>
      <c r="D168" s="243" t="s">
        <v>213</v>
      </c>
      <c r="E168" s="244" t="s">
        <v>1</v>
      </c>
      <c r="F168" s="245" t="s">
        <v>214</v>
      </c>
      <c r="G168" s="242"/>
      <c r="H168" s="244" t="s">
        <v>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213</v>
      </c>
      <c r="AU168" s="251" t="s">
        <v>85</v>
      </c>
      <c r="AV168" s="13" t="s">
        <v>83</v>
      </c>
      <c r="AW168" s="13" t="s">
        <v>32</v>
      </c>
      <c r="AX168" s="13" t="s">
        <v>76</v>
      </c>
      <c r="AY168" s="251" t="s">
        <v>204</v>
      </c>
    </row>
    <row r="169" s="14" customFormat="1">
      <c r="A169" s="14"/>
      <c r="B169" s="252"/>
      <c r="C169" s="253"/>
      <c r="D169" s="243" t="s">
        <v>213</v>
      </c>
      <c r="E169" s="254" t="s">
        <v>1</v>
      </c>
      <c r="F169" s="255" t="s">
        <v>262</v>
      </c>
      <c r="G169" s="253"/>
      <c r="H169" s="256">
        <v>40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213</v>
      </c>
      <c r="AU169" s="262" t="s">
        <v>85</v>
      </c>
      <c r="AV169" s="14" t="s">
        <v>85</v>
      </c>
      <c r="AW169" s="14" t="s">
        <v>32</v>
      </c>
      <c r="AX169" s="14" t="s">
        <v>83</v>
      </c>
      <c r="AY169" s="262" t="s">
        <v>204</v>
      </c>
    </row>
    <row r="170" s="2" customFormat="1" ht="24.15" customHeight="1">
      <c r="A170" s="39"/>
      <c r="B170" s="40"/>
      <c r="C170" s="228" t="s">
        <v>263</v>
      </c>
      <c r="D170" s="228" t="s">
        <v>206</v>
      </c>
      <c r="E170" s="229" t="s">
        <v>264</v>
      </c>
      <c r="F170" s="230" t="s">
        <v>265</v>
      </c>
      <c r="G170" s="231" t="s">
        <v>239</v>
      </c>
      <c r="H170" s="232">
        <v>36.450000000000003</v>
      </c>
      <c r="I170" s="233"/>
      <c r="J170" s="234">
        <f>ROUND(I170*H170,2)</f>
        <v>0</v>
      </c>
      <c r="K170" s="230" t="s">
        <v>210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0.0086800000000000002</v>
      </c>
      <c r="R170" s="237">
        <f>Q170*H170</f>
        <v>0.31638600000000006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211</v>
      </c>
      <c r="AT170" s="239" t="s">
        <v>206</v>
      </c>
      <c r="AU170" s="239" t="s">
        <v>85</v>
      </c>
      <c r="AY170" s="18" t="s">
        <v>204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211</v>
      </c>
      <c r="BM170" s="239" t="s">
        <v>266</v>
      </c>
    </row>
    <row r="171" s="13" customFormat="1">
      <c r="A171" s="13"/>
      <c r="B171" s="241"/>
      <c r="C171" s="242"/>
      <c r="D171" s="243" t="s">
        <v>213</v>
      </c>
      <c r="E171" s="244" t="s">
        <v>1</v>
      </c>
      <c r="F171" s="245" t="s">
        <v>214</v>
      </c>
      <c r="G171" s="242"/>
      <c r="H171" s="244" t="s">
        <v>1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213</v>
      </c>
      <c r="AU171" s="251" t="s">
        <v>85</v>
      </c>
      <c r="AV171" s="13" t="s">
        <v>83</v>
      </c>
      <c r="AW171" s="13" t="s">
        <v>32</v>
      </c>
      <c r="AX171" s="13" t="s">
        <v>76</v>
      </c>
      <c r="AY171" s="251" t="s">
        <v>204</v>
      </c>
    </row>
    <row r="172" s="14" customFormat="1">
      <c r="A172" s="14"/>
      <c r="B172" s="252"/>
      <c r="C172" s="253"/>
      <c r="D172" s="243" t="s">
        <v>213</v>
      </c>
      <c r="E172" s="254" t="s">
        <v>1</v>
      </c>
      <c r="F172" s="255" t="s">
        <v>267</v>
      </c>
      <c r="G172" s="253"/>
      <c r="H172" s="256">
        <v>36.450000000000003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213</v>
      </c>
      <c r="AU172" s="262" t="s">
        <v>85</v>
      </c>
      <c r="AV172" s="14" t="s">
        <v>85</v>
      </c>
      <c r="AW172" s="14" t="s">
        <v>32</v>
      </c>
      <c r="AX172" s="14" t="s">
        <v>83</v>
      </c>
      <c r="AY172" s="262" t="s">
        <v>204</v>
      </c>
    </row>
    <row r="173" s="2" customFormat="1" ht="24.15" customHeight="1">
      <c r="A173" s="39"/>
      <c r="B173" s="40"/>
      <c r="C173" s="228" t="s">
        <v>8</v>
      </c>
      <c r="D173" s="228" t="s">
        <v>206</v>
      </c>
      <c r="E173" s="229" t="s">
        <v>268</v>
      </c>
      <c r="F173" s="230" t="s">
        <v>269</v>
      </c>
      <c r="G173" s="231" t="s">
        <v>239</v>
      </c>
      <c r="H173" s="232">
        <v>29.969999999999999</v>
      </c>
      <c r="I173" s="233"/>
      <c r="J173" s="234">
        <f>ROUND(I173*H173,2)</f>
        <v>0</v>
      </c>
      <c r="K173" s="230" t="s">
        <v>210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0.01068</v>
      </c>
      <c r="R173" s="237">
        <f>Q173*H173</f>
        <v>0.32007960000000002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211</v>
      </c>
      <c r="AT173" s="239" t="s">
        <v>206</v>
      </c>
      <c r="AU173" s="239" t="s">
        <v>85</v>
      </c>
      <c r="AY173" s="18" t="s">
        <v>204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211</v>
      </c>
      <c r="BM173" s="239" t="s">
        <v>270</v>
      </c>
    </row>
    <row r="174" s="13" customFormat="1">
      <c r="A174" s="13"/>
      <c r="B174" s="241"/>
      <c r="C174" s="242"/>
      <c r="D174" s="243" t="s">
        <v>213</v>
      </c>
      <c r="E174" s="244" t="s">
        <v>1</v>
      </c>
      <c r="F174" s="245" t="s">
        <v>214</v>
      </c>
      <c r="G174" s="242"/>
      <c r="H174" s="244" t="s">
        <v>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213</v>
      </c>
      <c r="AU174" s="251" t="s">
        <v>85</v>
      </c>
      <c r="AV174" s="13" t="s">
        <v>83</v>
      </c>
      <c r="AW174" s="13" t="s">
        <v>32</v>
      </c>
      <c r="AX174" s="13" t="s">
        <v>76</v>
      </c>
      <c r="AY174" s="251" t="s">
        <v>204</v>
      </c>
    </row>
    <row r="175" s="14" customFormat="1">
      <c r="A175" s="14"/>
      <c r="B175" s="252"/>
      <c r="C175" s="253"/>
      <c r="D175" s="243" t="s">
        <v>213</v>
      </c>
      <c r="E175" s="254" t="s">
        <v>1</v>
      </c>
      <c r="F175" s="255" t="s">
        <v>271</v>
      </c>
      <c r="G175" s="253"/>
      <c r="H175" s="256">
        <v>29.969999999999999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213</v>
      </c>
      <c r="AU175" s="262" t="s">
        <v>85</v>
      </c>
      <c r="AV175" s="14" t="s">
        <v>85</v>
      </c>
      <c r="AW175" s="14" t="s">
        <v>32</v>
      </c>
      <c r="AX175" s="14" t="s">
        <v>83</v>
      </c>
      <c r="AY175" s="262" t="s">
        <v>204</v>
      </c>
    </row>
    <row r="176" s="2" customFormat="1" ht="24.15" customHeight="1">
      <c r="A176" s="39"/>
      <c r="B176" s="40"/>
      <c r="C176" s="228" t="s">
        <v>272</v>
      </c>
      <c r="D176" s="228" t="s">
        <v>206</v>
      </c>
      <c r="E176" s="229" t="s">
        <v>273</v>
      </c>
      <c r="F176" s="230" t="s">
        <v>274</v>
      </c>
      <c r="G176" s="231" t="s">
        <v>239</v>
      </c>
      <c r="H176" s="232">
        <v>7.29</v>
      </c>
      <c r="I176" s="233"/>
      <c r="J176" s="234">
        <f>ROUND(I176*H176,2)</f>
        <v>0</v>
      </c>
      <c r="K176" s="230" t="s">
        <v>210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0.01269</v>
      </c>
      <c r="R176" s="237">
        <f>Q176*H176</f>
        <v>0.092510099999999998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211</v>
      </c>
      <c r="AT176" s="239" t="s">
        <v>206</v>
      </c>
      <c r="AU176" s="239" t="s">
        <v>85</v>
      </c>
      <c r="AY176" s="18" t="s">
        <v>204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211</v>
      </c>
      <c r="BM176" s="239" t="s">
        <v>275</v>
      </c>
    </row>
    <row r="177" s="13" customFormat="1">
      <c r="A177" s="13"/>
      <c r="B177" s="241"/>
      <c r="C177" s="242"/>
      <c r="D177" s="243" t="s">
        <v>213</v>
      </c>
      <c r="E177" s="244" t="s">
        <v>1</v>
      </c>
      <c r="F177" s="245" t="s">
        <v>214</v>
      </c>
      <c r="G177" s="242"/>
      <c r="H177" s="244" t="s">
        <v>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213</v>
      </c>
      <c r="AU177" s="251" t="s">
        <v>85</v>
      </c>
      <c r="AV177" s="13" t="s">
        <v>83</v>
      </c>
      <c r="AW177" s="13" t="s">
        <v>32</v>
      </c>
      <c r="AX177" s="13" t="s">
        <v>76</v>
      </c>
      <c r="AY177" s="251" t="s">
        <v>204</v>
      </c>
    </row>
    <row r="178" s="14" customFormat="1">
      <c r="A178" s="14"/>
      <c r="B178" s="252"/>
      <c r="C178" s="253"/>
      <c r="D178" s="243" t="s">
        <v>213</v>
      </c>
      <c r="E178" s="254" t="s">
        <v>1</v>
      </c>
      <c r="F178" s="255" t="s">
        <v>276</v>
      </c>
      <c r="G178" s="253"/>
      <c r="H178" s="256">
        <v>7.29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213</v>
      </c>
      <c r="AU178" s="262" t="s">
        <v>85</v>
      </c>
      <c r="AV178" s="14" t="s">
        <v>85</v>
      </c>
      <c r="AW178" s="14" t="s">
        <v>32</v>
      </c>
      <c r="AX178" s="14" t="s">
        <v>83</v>
      </c>
      <c r="AY178" s="262" t="s">
        <v>204</v>
      </c>
    </row>
    <row r="179" s="2" customFormat="1" ht="24.15" customHeight="1">
      <c r="A179" s="39"/>
      <c r="B179" s="40"/>
      <c r="C179" s="228" t="s">
        <v>277</v>
      </c>
      <c r="D179" s="228" t="s">
        <v>206</v>
      </c>
      <c r="E179" s="229" t="s">
        <v>278</v>
      </c>
      <c r="F179" s="230" t="s">
        <v>279</v>
      </c>
      <c r="G179" s="231" t="s">
        <v>239</v>
      </c>
      <c r="H179" s="232">
        <v>30.780000000000001</v>
      </c>
      <c r="I179" s="233"/>
      <c r="J179" s="234">
        <f>ROUND(I179*H179,2)</f>
        <v>0</v>
      </c>
      <c r="K179" s="230" t="s">
        <v>210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0.036900000000000002</v>
      </c>
      <c r="R179" s="237">
        <f>Q179*H179</f>
        <v>1.1357820000000001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211</v>
      </c>
      <c r="AT179" s="239" t="s">
        <v>206</v>
      </c>
      <c r="AU179" s="239" t="s">
        <v>85</v>
      </c>
      <c r="AY179" s="18" t="s">
        <v>204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211</v>
      </c>
      <c r="BM179" s="239" t="s">
        <v>280</v>
      </c>
    </row>
    <row r="180" s="13" customFormat="1">
      <c r="A180" s="13"/>
      <c r="B180" s="241"/>
      <c r="C180" s="242"/>
      <c r="D180" s="243" t="s">
        <v>213</v>
      </c>
      <c r="E180" s="244" t="s">
        <v>1</v>
      </c>
      <c r="F180" s="245" t="s">
        <v>214</v>
      </c>
      <c r="G180" s="242"/>
      <c r="H180" s="244" t="s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213</v>
      </c>
      <c r="AU180" s="251" t="s">
        <v>85</v>
      </c>
      <c r="AV180" s="13" t="s">
        <v>83</v>
      </c>
      <c r="AW180" s="13" t="s">
        <v>32</v>
      </c>
      <c r="AX180" s="13" t="s">
        <v>76</v>
      </c>
      <c r="AY180" s="251" t="s">
        <v>204</v>
      </c>
    </row>
    <row r="181" s="14" customFormat="1">
      <c r="A181" s="14"/>
      <c r="B181" s="252"/>
      <c r="C181" s="253"/>
      <c r="D181" s="243" t="s">
        <v>213</v>
      </c>
      <c r="E181" s="254" t="s">
        <v>1</v>
      </c>
      <c r="F181" s="255" t="s">
        <v>281</v>
      </c>
      <c r="G181" s="253"/>
      <c r="H181" s="256">
        <v>30.780000000000001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213</v>
      </c>
      <c r="AU181" s="262" t="s">
        <v>85</v>
      </c>
      <c r="AV181" s="14" t="s">
        <v>85</v>
      </c>
      <c r="AW181" s="14" t="s">
        <v>32</v>
      </c>
      <c r="AX181" s="14" t="s">
        <v>83</v>
      </c>
      <c r="AY181" s="262" t="s">
        <v>204</v>
      </c>
    </row>
    <row r="182" s="2" customFormat="1" ht="16.5" customHeight="1">
      <c r="A182" s="39"/>
      <c r="B182" s="40"/>
      <c r="C182" s="228" t="s">
        <v>282</v>
      </c>
      <c r="D182" s="228" t="s">
        <v>206</v>
      </c>
      <c r="E182" s="229" t="s">
        <v>283</v>
      </c>
      <c r="F182" s="230" t="s">
        <v>284</v>
      </c>
      <c r="G182" s="231" t="s">
        <v>239</v>
      </c>
      <c r="H182" s="232">
        <v>1759</v>
      </c>
      <c r="I182" s="233"/>
      <c r="J182" s="234">
        <f>ROUND(I182*H182,2)</f>
        <v>0</v>
      </c>
      <c r="K182" s="230" t="s">
        <v>210</v>
      </c>
      <c r="L182" s="45"/>
      <c r="M182" s="235" t="s">
        <v>1</v>
      </c>
      <c r="N182" s="236" t="s">
        <v>41</v>
      </c>
      <c r="O182" s="92"/>
      <c r="P182" s="237">
        <f>O182*H182</f>
        <v>0</v>
      </c>
      <c r="Q182" s="237">
        <v>0.00055999999999999995</v>
      </c>
      <c r="R182" s="237">
        <f>Q182*H182</f>
        <v>0.98503999999999992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211</v>
      </c>
      <c r="AT182" s="239" t="s">
        <v>206</v>
      </c>
      <c r="AU182" s="239" t="s">
        <v>85</v>
      </c>
      <c r="AY182" s="18" t="s">
        <v>204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83</v>
      </c>
      <c r="BK182" s="240">
        <f>ROUND(I182*H182,2)</f>
        <v>0</v>
      </c>
      <c r="BL182" s="18" t="s">
        <v>211</v>
      </c>
      <c r="BM182" s="239" t="s">
        <v>285</v>
      </c>
    </row>
    <row r="183" s="13" customFormat="1">
      <c r="A183" s="13"/>
      <c r="B183" s="241"/>
      <c r="C183" s="242"/>
      <c r="D183" s="243" t="s">
        <v>213</v>
      </c>
      <c r="E183" s="244" t="s">
        <v>1</v>
      </c>
      <c r="F183" s="245" t="s">
        <v>214</v>
      </c>
      <c r="G183" s="242"/>
      <c r="H183" s="244" t="s">
        <v>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213</v>
      </c>
      <c r="AU183" s="251" t="s">
        <v>85</v>
      </c>
      <c r="AV183" s="13" t="s">
        <v>83</v>
      </c>
      <c r="AW183" s="13" t="s">
        <v>32</v>
      </c>
      <c r="AX183" s="13" t="s">
        <v>76</v>
      </c>
      <c r="AY183" s="251" t="s">
        <v>204</v>
      </c>
    </row>
    <row r="184" s="14" customFormat="1">
      <c r="A184" s="14"/>
      <c r="B184" s="252"/>
      <c r="C184" s="253"/>
      <c r="D184" s="243" t="s">
        <v>213</v>
      </c>
      <c r="E184" s="254" t="s">
        <v>1</v>
      </c>
      <c r="F184" s="255" t="s">
        <v>286</v>
      </c>
      <c r="G184" s="253"/>
      <c r="H184" s="256">
        <v>1759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213</v>
      </c>
      <c r="AU184" s="262" t="s">
        <v>85</v>
      </c>
      <c r="AV184" s="14" t="s">
        <v>85</v>
      </c>
      <c r="AW184" s="14" t="s">
        <v>32</v>
      </c>
      <c r="AX184" s="14" t="s">
        <v>83</v>
      </c>
      <c r="AY184" s="262" t="s">
        <v>204</v>
      </c>
    </row>
    <row r="185" s="2" customFormat="1" ht="21.75" customHeight="1">
      <c r="A185" s="39"/>
      <c r="B185" s="40"/>
      <c r="C185" s="228" t="s">
        <v>287</v>
      </c>
      <c r="D185" s="228" t="s">
        <v>206</v>
      </c>
      <c r="E185" s="229" t="s">
        <v>288</v>
      </c>
      <c r="F185" s="230" t="s">
        <v>289</v>
      </c>
      <c r="G185" s="231" t="s">
        <v>239</v>
      </c>
      <c r="H185" s="232">
        <v>1759</v>
      </c>
      <c r="I185" s="233"/>
      <c r="J185" s="234">
        <f>ROUND(I185*H185,2)</f>
        <v>0</v>
      </c>
      <c r="K185" s="230" t="s">
        <v>210</v>
      </c>
      <c r="L185" s="45"/>
      <c r="M185" s="235" t="s">
        <v>1</v>
      </c>
      <c r="N185" s="236" t="s">
        <v>41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211</v>
      </c>
      <c r="AT185" s="239" t="s">
        <v>206</v>
      </c>
      <c r="AU185" s="239" t="s">
        <v>85</v>
      </c>
      <c r="AY185" s="18" t="s">
        <v>204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211</v>
      </c>
      <c r="BM185" s="239" t="s">
        <v>290</v>
      </c>
    </row>
    <row r="186" s="13" customFormat="1">
      <c r="A186" s="13"/>
      <c r="B186" s="241"/>
      <c r="C186" s="242"/>
      <c r="D186" s="243" t="s">
        <v>213</v>
      </c>
      <c r="E186" s="244" t="s">
        <v>1</v>
      </c>
      <c r="F186" s="245" t="s">
        <v>214</v>
      </c>
      <c r="G186" s="242"/>
      <c r="H186" s="244" t="s">
        <v>1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213</v>
      </c>
      <c r="AU186" s="251" t="s">
        <v>85</v>
      </c>
      <c r="AV186" s="13" t="s">
        <v>83</v>
      </c>
      <c r="AW186" s="13" t="s">
        <v>32</v>
      </c>
      <c r="AX186" s="13" t="s">
        <v>76</v>
      </c>
      <c r="AY186" s="251" t="s">
        <v>204</v>
      </c>
    </row>
    <row r="187" s="14" customFormat="1">
      <c r="A187" s="14"/>
      <c r="B187" s="252"/>
      <c r="C187" s="253"/>
      <c r="D187" s="243" t="s">
        <v>213</v>
      </c>
      <c r="E187" s="254" t="s">
        <v>1</v>
      </c>
      <c r="F187" s="255" t="s">
        <v>286</v>
      </c>
      <c r="G187" s="253"/>
      <c r="H187" s="256">
        <v>1759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213</v>
      </c>
      <c r="AU187" s="262" t="s">
        <v>85</v>
      </c>
      <c r="AV187" s="14" t="s">
        <v>85</v>
      </c>
      <c r="AW187" s="14" t="s">
        <v>32</v>
      </c>
      <c r="AX187" s="14" t="s">
        <v>83</v>
      </c>
      <c r="AY187" s="262" t="s">
        <v>204</v>
      </c>
    </row>
    <row r="188" s="2" customFormat="1" ht="24.15" customHeight="1">
      <c r="A188" s="39"/>
      <c r="B188" s="40"/>
      <c r="C188" s="228" t="s">
        <v>291</v>
      </c>
      <c r="D188" s="228" t="s">
        <v>206</v>
      </c>
      <c r="E188" s="229" t="s">
        <v>292</v>
      </c>
      <c r="F188" s="230" t="s">
        <v>293</v>
      </c>
      <c r="G188" s="231" t="s">
        <v>239</v>
      </c>
      <c r="H188" s="232">
        <v>12</v>
      </c>
      <c r="I188" s="233"/>
      <c r="J188" s="234">
        <f>ROUND(I188*H188,2)</f>
        <v>0</v>
      </c>
      <c r="K188" s="230" t="s">
        <v>210</v>
      </c>
      <c r="L188" s="45"/>
      <c r="M188" s="235" t="s">
        <v>1</v>
      </c>
      <c r="N188" s="236" t="s">
        <v>41</v>
      </c>
      <c r="O188" s="92"/>
      <c r="P188" s="237">
        <f>O188*H188</f>
        <v>0</v>
      </c>
      <c r="Q188" s="237">
        <v>0.00014999999999999999</v>
      </c>
      <c r="R188" s="237">
        <f>Q188*H188</f>
        <v>0.0018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211</v>
      </c>
      <c r="AT188" s="239" t="s">
        <v>206</v>
      </c>
      <c r="AU188" s="239" t="s">
        <v>85</v>
      </c>
      <c r="AY188" s="18" t="s">
        <v>204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83</v>
      </c>
      <c r="BK188" s="240">
        <f>ROUND(I188*H188,2)</f>
        <v>0</v>
      </c>
      <c r="BL188" s="18" t="s">
        <v>211</v>
      </c>
      <c r="BM188" s="239" t="s">
        <v>294</v>
      </c>
    </row>
    <row r="189" s="13" customFormat="1">
      <c r="A189" s="13"/>
      <c r="B189" s="241"/>
      <c r="C189" s="242"/>
      <c r="D189" s="243" t="s">
        <v>213</v>
      </c>
      <c r="E189" s="244" t="s">
        <v>1</v>
      </c>
      <c r="F189" s="245" t="s">
        <v>214</v>
      </c>
      <c r="G189" s="242"/>
      <c r="H189" s="244" t="s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213</v>
      </c>
      <c r="AU189" s="251" t="s">
        <v>85</v>
      </c>
      <c r="AV189" s="13" t="s">
        <v>83</v>
      </c>
      <c r="AW189" s="13" t="s">
        <v>32</v>
      </c>
      <c r="AX189" s="13" t="s">
        <v>76</v>
      </c>
      <c r="AY189" s="251" t="s">
        <v>204</v>
      </c>
    </row>
    <row r="190" s="14" customFormat="1">
      <c r="A190" s="14"/>
      <c r="B190" s="252"/>
      <c r="C190" s="253"/>
      <c r="D190" s="243" t="s">
        <v>213</v>
      </c>
      <c r="E190" s="254" t="s">
        <v>1</v>
      </c>
      <c r="F190" s="255" t="s">
        <v>295</v>
      </c>
      <c r="G190" s="253"/>
      <c r="H190" s="256">
        <v>12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213</v>
      </c>
      <c r="AU190" s="262" t="s">
        <v>85</v>
      </c>
      <c r="AV190" s="14" t="s">
        <v>85</v>
      </c>
      <c r="AW190" s="14" t="s">
        <v>32</v>
      </c>
      <c r="AX190" s="14" t="s">
        <v>83</v>
      </c>
      <c r="AY190" s="262" t="s">
        <v>204</v>
      </c>
    </row>
    <row r="191" s="2" customFormat="1" ht="24.15" customHeight="1">
      <c r="A191" s="39"/>
      <c r="B191" s="40"/>
      <c r="C191" s="228" t="s">
        <v>296</v>
      </c>
      <c r="D191" s="228" t="s">
        <v>206</v>
      </c>
      <c r="E191" s="229" t="s">
        <v>297</v>
      </c>
      <c r="F191" s="230" t="s">
        <v>298</v>
      </c>
      <c r="G191" s="231" t="s">
        <v>239</v>
      </c>
      <c r="H191" s="232">
        <v>12</v>
      </c>
      <c r="I191" s="233"/>
      <c r="J191" s="234">
        <f>ROUND(I191*H191,2)</f>
        <v>0</v>
      </c>
      <c r="K191" s="230" t="s">
        <v>210</v>
      </c>
      <c r="L191" s="45"/>
      <c r="M191" s="235" t="s">
        <v>1</v>
      </c>
      <c r="N191" s="236" t="s">
        <v>41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211</v>
      </c>
      <c r="AT191" s="239" t="s">
        <v>206</v>
      </c>
      <c r="AU191" s="239" t="s">
        <v>85</v>
      </c>
      <c r="AY191" s="18" t="s">
        <v>204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211</v>
      </c>
      <c r="BM191" s="239" t="s">
        <v>299</v>
      </c>
    </row>
    <row r="192" s="13" customFormat="1">
      <c r="A192" s="13"/>
      <c r="B192" s="241"/>
      <c r="C192" s="242"/>
      <c r="D192" s="243" t="s">
        <v>213</v>
      </c>
      <c r="E192" s="244" t="s">
        <v>1</v>
      </c>
      <c r="F192" s="245" t="s">
        <v>214</v>
      </c>
      <c r="G192" s="242"/>
      <c r="H192" s="244" t="s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213</v>
      </c>
      <c r="AU192" s="251" t="s">
        <v>85</v>
      </c>
      <c r="AV192" s="13" t="s">
        <v>83</v>
      </c>
      <c r="AW192" s="13" t="s">
        <v>32</v>
      </c>
      <c r="AX192" s="13" t="s">
        <v>76</v>
      </c>
      <c r="AY192" s="251" t="s">
        <v>204</v>
      </c>
    </row>
    <row r="193" s="14" customFormat="1">
      <c r="A193" s="14"/>
      <c r="B193" s="252"/>
      <c r="C193" s="253"/>
      <c r="D193" s="243" t="s">
        <v>213</v>
      </c>
      <c r="E193" s="254" t="s">
        <v>1</v>
      </c>
      <c r="F193" s="255" t="s">
        <v>295</v>
      </c>
      <c r="G193" s="253"/>
      <c r="H193" s="256">
        <v>12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213</v>
      </c>
      <c r="AU193" s="262" t="s">
        <v>85</v>
      </c>
      <c r="AV193" s="14" t="s">
        <v>85</v>
      </c>
      <c r="AW193" s="14" t="s">
        <v>32</v>
      </c>
      <c r="AX193" s="14" t="s">
        <v>83</v>
      </c>
      <c r="AY193" s="262" t="s">
        <v>204</v>
      </c>
    </row>
    <row r="194" s="2" customFormat="1" ht="24.15" customHeight="1">
      <c r="A194" s="39"/>
      <c r="B194" s="40"/>
      <c r="C194" s="228" t="s">
        <v>300</v>
      </c>
      <c r="D194" s="228" t="s">
        <v>206</v>
      </c>
      <c r="E194" s="229" t="s">
        <v>301</v>
      </c>
      <c r="F194" s="230" t="s">
        <v>302</v>
      </c>
      <c r="G194" s="231" t="s">
        <v>239</v>
      </c>
      <c r="H194" s="232">
        <v>1.7</v>
      </c>
      <c r="I194" s="233"/>
      <c r="J194" s="234">
        <f>ROUND(I194*H194,2)</f>
        <v>0</v>
      </c>
      <c r="K194" s="230" t="s">
        <v>210</v>
      </c>
      <c r="L194" s="45"/>
      <c r="M194" s="235" t="s">
        <v>1</v>
      </c>
      <c r="N194" s="236" t="s">
        <v>41</v>
      </c>
      <c r="O194" s="92"/>
      <c r="P194" s="237">
        <f>O194*H194</f>
        <v>0</v>
      </c>
      <c r="Q194" s="237">
        <v>0.00046999999999999999</v>
      </c>
      <c r="R194" s="237">
        <f>Q194*H194</f>
        <v>0.00079899999999999991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211</v>
      </c>
      <c r="AT194" s="239" t="s">
        <v>206</v>
      </c>
      <c r="AU194" s="239" t="s">
        <v>85</v>
      </c>
      <c r="AY194" s="18" t="s">
        <v>204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83</v>
      </c>
      <c r="BK194" s="240">
        <f>ROUND(I194*H194,2)</f>
        <v>0</v>
      </c>
      <c r="BL194" s="18" t="s">
        <v>211</v>
      </c>
      <c r="BM194" s="239" t="s">
        <v>303</v>
      </c>
    </row>
    <row r="195" s="13" customFormat="1">
      <c r="A195" s="13"/>
      <c r="B195" s="241"/>
      <c r="C195" s="242"/>
      <c r="D195" s="243" t="s">
        <v>213</v>
      </c>
      <c r="E195" s="244" t="s">
        <v>1</v>
      </c>
      <c r="F195" s="245" t="s">
        <v>214</v>
      </c>
      <c r="G195" s="242"/>
      <c r="H195" s="244" t="s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213</v>
      </c>
      <c r="AU195" s="251" t="s">
        <v>85</v>
      </c>
      <c r="AV195" s="13" t="s">
        <v>83</v>
      </c>
      <c r="AW195" s="13" t="s">
        <v>32</v>
      </c>
      <c r="AX195" s="13" t="s">
        <v>76</v>
      </c>
      <c r="AY195" s="251" t="s">
        <v>204</v>
      </c>
    </row>
    <row r="196" s="14" customFormat="1">
      <c r="A196" s="14"/>
      <c r="B196" s="252"/>
      <c r="C196" s="253"/>
      <c r="D196" s="243" t="s">
        <v>213</v>
      </c>
      <c r="E196" s="254" t="s">
        <v>1</v>
      </c>
      <c r="F196" s="255" t="s">
        <v>304</v>
      </c>
      <c r="G196" s="253"/>
      <c r="H196" s="256">
        <v>1.7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213</v>
      </c>
      <c r="AU196" s="262" t="s">
        <v>85</v>
      </c>
      <c r="AV196" s="14" t="s">
        <v>85</v>
      </c>
      <c r="AW196" s="14" t="s">
        <v>32</v>
      </c>
      <c r="AX196" s="14" t="s">
        <v>83</v>
      </c>
      <c r="AY196" s="262" t="s">
        <v>204</v>
      </c>
    </row>
    <row r="197" s="2" customFormat="1" ht="24.15" customHeight="1">
      <c r="A197" s="39"/>
      <c r="B197" s="40"/>
      <c r="C197" s="228" t="s">
        <v>305</v>
      </c>
      <c r="D197" s="228" t="s">
        <v>206</v>
      </c>
      <c r="E197" s="229" t="s">
        <v>306</v>
      </c>
      <c r="F197" s="230" t="s">
        <v>307</v>
      </c>
      <c r="G197" s="231" t="s">
        <v>239</v>
      </c>
      <c r="H197" s="232">
        <v>1.7</v>
      </c>
      <c r="I197" s="233"/>
      <c r="J197" s="234">
        <f>ROUND(I197*H197,2)</f>
        <v>0</v>
      </c>
      <c r="K197" s="230" t="s">
        <v>210</v>
      </c>
      <c r="L197" s="45"/>
      <c r="M197" s="235" t="s">
        <v>1</v>
      </c>
      <c r="N197" s="236" t="s">
        <v>41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211</v>
      </c>
      <c r="AT197" s="239" t="s">
        <v>206</v>
      </c>
      <c r="AU197" s="239" t="s">
        <v>85</v>
      </c>
      <c r="AY197" s="18" t="s">
        <v>204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83</v>
      </c>
      <c r="BK197" s="240">
        <f>ROUND(I197*H197,2)</f>
        <v>0</v>
      </c>
      <c r="BL197" s="18" t="s">
        <v>211</v>
      </c>
      <c r="BM197" s="239" t="s">
        <v>308</v>
      </c>
    </row>
    <row r="198" s="13" customFormat="1">
      <c r="A198" s="13"/>
      <c r="B198" s="241"/>
      <c r="C198" s="242"/>
      <c r="D198" s="243" t="s">
        <v>213</v>
      </c>
      <c r="E198" s="244" t="s">
        <v>1</v>
      </c>
      <c r="F198" s="245" t="s">
        <v>214</v>
      </c>
      <c r="G198" s="242"/>
      <c r="H198" s="244" t="s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213</v>
      </c>
      <c r="AU198" s="251" t="s">
        <v>85</v>
      </c>
      <c r="AV198" s="13" t="s">
        <v>83</v>
      </c>
      <c r="AW198" s="13" t="s">
        <v>32</v>
      </c>
      <c r="AX198" s="13" t="s">
        <v>76</v>
      </c>
      <c r="AY198" s="251" t="s">
        <v>204</v>
      </c>
    </row>
    <row r="199" s="14" customFormat="1">
      <c r="A199" s="14"/>
      <c r="B199" s="252"/>
      <c r="C199" s="253"/>
      <c r="D199" s="243" t="s">
        <v>213</v>
      </c>
      <c r="E199" s="254" t="s">
        <v>1</v>
      </c>
      <c r="F199" s="255" t="s">
        <v>304</v>
      </c>
      <c r="G199" s="253"/>
      <c r="H199" s="256">
        <v>1.7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213</v>
      </c>
      <c r="AU199" s="262" t="s">
        <v>85</v>
      </c>
      <c r="AV199" s="14" t="s">
        <v>85</v>
      </c>
      <c r="AW199" s="14" t="s">
        <v>32</v>
      </c>
      <c r="AX199" s="14" t="s">
        <v>83</v>
      </c>
      <c r="AY199" s="262" t="s">
        <v>204</v>
      </c>
    </row>
    <row r="200" s="2" customFormat="1" ht="24.15" customHeight="1">
      <c r="A200" s="39"/>
      <c r="B200" s="40"/>
      <c r="C200" s="228" t="s">
        <v>7</v>
      </c>
      <c r="D200" s="228" t="s">
        <v>206</v>
      </c>
      <c r="E200" s="229" t="s">
        <v>309</v>
      </c>
      <c r="F200" s="230" t="s">
        <v>310</v>
      </c>
      <c r="G200" s="231" t="s">
        <v>311</v>
      </c>
      <c r="H200" s="232">
        <v>258.06599999999997</v>
      </c>
      <c r="I200" s="233"/>
      <c r="J200" s="234">
        <f>ROUND(I200*H200,2)</f>
        <v>0</v>
      </c>
      <c r="K200" s="230" t="s">
        <v>210</v>
      </c>
      <c r="L200" s="45"/>
      <c r="M200" s="235" t="s">
        <v>1</v>
      </c>
      <c r="N200" s="236" t="s">
        <v>41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211</v>
      </c>
      <c r="AT200" s="239" t="s">
        <v>206</v>
      </c>
      <c r="AU200" s="239" t="s">
        <v>85</v>
      </c>
      <c r="AY200" s="18" t="s">
        <v>204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83</v>
      </c>
      <c r="BK200" s="240">
        <f>ROUND(I200*H200,2)</f>
        <v>0</v>
      </c>
      <c r="BL200" s="18" t="s">
        <v>211</v>
      </c>
      <c r="BM200" s="239" t="s">
        <v>312</v>
      </c>
    </row>
    <row r="201" s="13" customFormat="1">
      <c r="A201" s="13"/>
      <c r="B201" s="241"/>
      <c r="C201" s="242"/>
      <c r="D201" s="243" t="s">
        <v>213</v>
      </c>
      <c r="E201" s="244" t="s">
        <v>1</v>
      </c>
      <c r="F201" s="245" t="s">
        <v>214</v>
      </c>
      <c r="G201" s="242"/>
      <c r="H201" s="244" t="s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213</v>
      </c>
      <c r="AU201" s="251" t="s">
        <v>85</v>
      </c>
      <c r="AV201" s="13" t="s">
        <v>83</v>
      </c>
      <c r="AW201" s="13" t="s">
        <v>32</v>
      </c>
      <c r="AX201" s="13" t="s">
        <v>76</v>
      </c>
      <c r="AY201" s="251" t="s">
        <v>204</v>
      </c>
    </row>
    <row r="202" s="14" customFormat="1">
      <c r="A202" s="14"/>
      <c r="B202" s="252"/>
      <c r="C202" s="253"/>
      <c r="D202" s="243" t="s">
        <v>213</v>
      </c>
      <c r="E202" s="254" t="s">
        <v>1</v>
      </c>
      <c r="F202" s="255" t="s">
        <v>313</v>
      </c>
      <c r="G202" s="253"/>
      <c r="H202" s="256">
        <v>258.06599999999997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213</v>
      </c>
      <c r="AU202" s="262" t="s">
        <v>85</v>
      </c>
      <c r="AV202" s="14" t="s">
        <v>85</v>
      </c>
      <c r="AW202" s="14" t="s">
        <v>32</v>
      </c>
      <c r="AX202" s="14" t="s">
        <v>83</v>
      </c>
      <c r="AY202" s="262" t="s">
        <v>204</v>
      </c>
    </row>
    <row r="203" s="2" customFormat="1" ht="33" customHeight="1">
      <c r="A203" s="39"/>
      <c r="B203" s="40"/>
      <c r="C203" s="228" t="s">
        <v>314</v>
      </c>
      <c r="D203" s="228" t="s">
        <v>206</v>
      </c>
      <c r="E203" s="229" t="s">
        <v>315</v>
      </c>
      <c r="F203" s="230" t="s">
        <v>316</v>
      </c>
      <c r="G203" s="231" t="s">
        <v>311</v>
      </c>
      <c r="H203" s="232">
        <v>21.120000000000001</v>
      </c>
      <c r="I203" s="233"/>
      <c r="J203" s="234">
        <f>ROUND(I203*H203,2)</f>
        <v>0</v>
      </c>
      <c r="K203" s="230" t="s">
        <v>210</v>
      </c>
      <c r="L203" s="45"/>
      <c r="M203" s="235" t="s">
        <v>1</v>
      </c>
      <c r="N203" s="236" t="s">
        <v>41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211</v>
      </c>
      <c r="AT203" s="239" t="s">
        <v>206</v>
      </c>
      <c r="AU203" s="239" t="s">
        <v>85</v>
      </c>
      <c r="AY203" s="18" t="s">
        <v>204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83</v>
      </c>
      <c r="BK203" s="240">
        <f>ROUND(I203*H203,2)</f>
        <v>0</v>
      </c>
      <c r="BL203" s="18" t="s">
        <v>211</v>
      </c>
      <c r="BM203" s="239" t="s">
        <v>317</v>
      </c>
    </row>
    <row r="204" s="13" customFormat="1">
      <c r="A204" s="13"/>
      <c r="B204" s="241"/>
      <c r="C204" s="242"/>
      <c r="D204" s="243" t="s">
        <v>213</v>
      </c>
      <c r="E204" s="244" t="s">
        <v>1</v>
      </c>
      <c r="F204" s="245" t="s">
        <v>214</v>
      </c>
      <c r="G204" s="242"/>
      <c r="H204" s="244" t="s">
        <v>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213</v>
      </c>
      <c r="AU204" s="251" t="s">
        <v>85</v>
      </c>
      <c r="AV204" s="13" t="s">
        <v>83</v>
      </c>
      <c r="AW204" s="13" t="s">
        <v>32</v>
      </c>
      <c r="AX204" s="13" t="s">
        <v>76</v>
      </c>
      <c r="AY204" s="251" t="s">
        <v>204</v>
      </c>
    </row>
    <row r="205" s="13" customFormat="1">
      <c r="A205" s="13"/>
      <c r="B205" s="241"/>
      <c r="C205" s="242"/>
      <c r="D205" s="243" t="s">
        <v>213</v>
      </c>
      <c r="E205" s="244" t="s">
        <v>1</v>
      </c>
      <c r="F205" s="245" t="s">
        <v>318</v>
      </c>
      <c r="G205" s="242"/>
      <c r="H205" s="244" t="s">
        <v>1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213</v>
      </c>
      <c r="AU205" s="251" t="s">
        <v>85</v>
      </c>
      <c r="AV205" s="13" t="s">
        <v>83</v>
      </c>
      <c r="AW205" s="13" t="s">
        <v>32</v>
      </c>
      <c r="AX205" s="13" t="s">
        <v>76</v>
      </c>
      <c r="AY205" s="251" t="s">
        <v>204</v>
      </c>
    </row>
    <row r="206" s="14" customFormat="1">
      <c r="A206" s="14"/>
      <c r="B206" s="252"/>
      <c r="C206" s="253"/>
      <c r="D206" s="243" t="s">
        <v>213</v>
      </c>
      <c r="E206" s="254" t="s">
        <v>1</v>
      </c>
      <c r="F206" s="255" t="s">
        <v>319</v>
      </c>
      <c r="G206" s="253"/>
      <c r="H206" s="256">
        <v>88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213</v>
      </c>
      <c r="AU206" s="262" t="s">
        <v>85</v>
      </c>
      <c r="AV206" s="14" t="s">
        <v>85</v>
      </c>
      <c r="AW206" s="14" t="s">
        <v>32</v>
      </c>
      <c r="AX206" s="14" t="s">
        <v>76</v>
      </c>
      <c r="AY206" s="262" t="s">
        <v>204</v>
      </c>
    </row>
    <row r="207" s="14" customFormat="1">
      <c r="A207" s="14"/>
      <c r="B207" s="252"/>
      <c r="C207" s="253"/>
      <c r="D207" s="243" t="s">
        <v>213</v>
      </c>
      <c r="E207" s="254" t="s">
        <v>1</v>
      </c>
      <c r="F207" s="255" t="s">
        <v>320</v>
      </c>
      <c r="G207" s="253"/>
      <c r="H207" s="256">
        <v>-17.600000000000001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213</v>
      </c>
      <c r="AU207" s="262" t="s">
        <v>85</v>
      </c>
      <c r="AV207" s="14" t="s">
        <v>85</v>
      </c>
      <c r="AW207" s="14" t="s">
        <v>32</v>
      </c>
      <c r="AX207" s="14" t="s">
        <v>76</v>
      </c>
      <c r="AY207" s="262" t="s">
        <v>204</v>
      </c>
    </row>
    <row r="208" s="15" customFormat="1">
      <c r="A208" s="15"/>
      <c r="B208" s="263"/>
      <c r="C208" s="264"/>
      <c r="D208" s="243" t="s">
        <v>213</v>
      </c>
      <c r="E208" s="265" t="s">
        <v>168</v>
      </c>
      <c r="F208" s="266" t="s">
        <v>160</v>
      </c>
      <c r="G208" s="264"/>
      <c r="H208" s="267">
        <v>70.400000000000006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3" t="s">
        <v>213</v>
      </c>
      <c r="AU208" s="273" t="s">
        <v>85</v>
      </c>
      <c r="AV208" s="15" t="s">
        <v>211</v>
      </c>
      <c r="AW208" s="15" t="s">
        <v>32</v>
      </c>
      <c r="AX208" s="15" t="s">
        <v>76</v>
      </c>
      <c r="AY208" s="273" t="s">
        <v>204</v>
      </c>
    </row>
    <row r="209" s="14" customFormat="1">
      <c r="A209" s="14"/>
      <c r="B209" s="252"/>
      <c r="C209" s="253"/>
      <c r="D209" s="243" t="s">
        <v>213</v>
      </c>
      <c r="E209" s="254" t="s">
        <v>1</v>
      </c>
      <c r="F209" s="255" t="s">
        <v>321</v>
      </c>
      <c r="G209" s="253"/>
      <c r="H209" s="256">
        <v>21.120000000000001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213</v>
      </c>
      <c r="AU209" s="262" t="s">
        <v>85</v>
      </c>
      <c r="AV209" s="14" t="s">
        <v>85</v>
      </c>
      <c r="AW209" s="14" t="s">
        <v>32</v>
      </c>
      <c r="AX209" s="14" t="s">
        <v>83</v>
      </c>
      <c r="AY209" s="262" t="s">
        <v>204</v>
      </c>
    </row>
    <row r="210" s="2" customFormat="1" ht="33" customHeight="1">
      <c r="A210" s="39"/>
      <c r="B210" s="40"/>
      <c r="C210" s="228" t="s">
        <v>322</v>
      </c>
      <c r="D210" s="228" t="s">
        <v>206</v>
      </c>
      <c r="E210" s="229" t="s">
        <v>323</v>
      </c>
      <c r="F210" s="230" t="s">
        <v>324</v>
      </c>
      <c r="G210" s="231" t="s">
        <v>311</v>
      </c>
      <c r="H210" s="232">
        <v>49.280000000000001</v>
      </c>
      <c r="I210" s="233"/>
      <c r="J210" s="234">
        <f>ROUND(I210*H210,2)</f>
        <v>0</v>
      </c>
      <c r="K210" s="230" t="s">
        <v>210</v>
      </c>
      <c r="L210" s="45"/>
      <c r="M210" s="235" t="s">
        <v>1</v>
      </c>
      <c r="N210" s="236" t="s">
        <v>41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211</v>
      </c>
      <c r="AT210" s="239" t="s">
        <v>206</v>
      </c>
      <c r="AU210" s="239" t="s">
        <v>85</v>
      </c>
      <c r="AY210" s="18" t="s">
        <v>204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211</v>
      </c>
      <c r="BM210" s="239" t="s">
        <v>325</v>
      </c>
    </row>
    <row r="211" s="14" customFormat="1">
      <c r="A211" s="14"/>
      <c r="B211" s="252"/>
      <c r="C211" s="253"/>
      <c r="D211" s="243" t="s">
        <v>213</v>
      </c>
      <c r="E211" s="254" t="s">
        <v>1</v>
      </c>
      <c r="F211" s="255" t="s">
        <v>326</v>
      </c>
      <c r="G211" s="253"/>
      <c r="H211" s="256">
        <v>49.280000000000001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213</v>
      </c>
      <c r="AU211" s="262" t="s">
        <v>85</v>
      </c>
      <c r="AV211" s="14" t="s">
        <v>85</v>
      </c>
      <c r="AW211" s="14" t="s">
        <v>32</v>
      </c>
      <c r="AX211" s="14" t="s">
        <v>83</v>
      </c>
      <c r="AY211" s="262" t="s">
        <v>204</v>
      </c>
    </row>
    <row r="212" s="2" customFormat="1" ht="33" customHeight="1">
      <c r="A212" s="39"/>
      <c r="B212" s="40"/>
      <c r="C212" s="228" t="s">
        <v>327</v>
      </c>
      <c r="D212" s="228" t="s">
        <v>206</v>
      </c>
      <c r="E212" s="229" t="s">
        <v>328</v>
      </c>
      <c r="F212" s="230" t="s">
        <v>329</v>
      </c>
      <c r="G212" s="231" t="s">
        <v>311</v>
      </c>
      <c r="H212" s="232">
        <v>1.7549999999999999</v>
      </c>
      <c r="I212" s="233"/>
      <c r="J212" s="234">
        <f>ROUND(I212*H212,2)</f>
        <v>0</v>
      </c>
      <c r="K212" s="230" t="s">
        <v>210</v>
      </c>
      <c r="L212" s="45"/>
      <c r="M212" s="235" t="s">
        <v>1</v>
      </c>
      <c r="N212" s="236" t="s">
        <v>41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211</v>
      </c>
      <c r="AT212" s="239" t="s">
        <v>206</v>
      </c>
      <c r="AU212" s="239" t="s">
        <v>85</v>
      </c>
      <c r="AY212" s="18" t="s">
        <v>204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83</v>
      </c>
      <c r="BK212" s="240">
        <f>ROUND(I212*H212,2)</f>
        <v>0</v>
      </c>
      <c r="BL212" s="18" t="s">
        <v>211</v>
      </c>
      <c r="BM212" s="239" t="s">
        <v>330</v>
      </c>
    </row>
    <row r="213" s="13" customFormat="1">
      <c r="A213" s="13"/>
      <c r="B213" s="241"/>
      <c r="C213" s="242"/>
      <c r="D213" s="243" t="s">
        <v>213</v>
      </c>
      <c r="E213" s="244" t="s">
        <v>1</v>
      </c>
      <c r="F213" s="245" t="s">
        <v>214</v>
      </c>
      <c r="G213" s="242"/>
      <c r="H213" s="244" t="s">
        <v>1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213</v>
      </c>
      <c r="AU213" s="251" t="s">
        <v>85</v>
      </c>
      <c r="AV213" s="13" t="s">
        <v>83</v>
      </c>
      <c r="AW213" s="13" t="s">
        <v>32</v>
      </c>
      <c r="AX213" s="13" t="s">
        <v>76</v>
      </c>
      <c r="AY213" s="251" t="s">
        <v>204</v>
      </c>
    </row>
    <row r="214" s="14" customFormat="1">
      <c r="A214" s="14"/>
      <c r="B214" s="252"/>
      <c r="C214" s="253"/>
      <c r="D214" s="243" t="s">
        <v>213</v>
      </c>
      <c r="E214" s="254" t="s">
        <v>1</v>
      </c>
      <c r="F214" s="255" t="s">
        <v>331</v>
      </c>
      <c r="G214" s="253"/>
      <c r="H214" s="256">
        <v>7.6500000000000004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213</v>
      </c>
      <c r="AU214" s="262" t="s">
        <v>85</v>
      </c>
      <c r="AV214" s="14" t="s">
        <v>85</v>
      </c>
      <c r="AW214" s="14" t="s">
        <v>32</v>
      </c>
      <c r="AX214" s="14" t="s">
        <v>76</v>
      </c>
      <c r="AY214" s="262" t="s">
        <v>204</v>
      </c>
    </row>
    <row r="215" s="14" customFormat="1">
      <c r="A215" s="14"/>
      <c r="B215" s="252"/>
      <c r="C215" s="253"/>
      <c r="D215" s="243" t="s">
        <v>213</v>
      </c>
      <c r="E215" s="254" t="s">
        <v>1</v>
      </c>
      <c r="F215" s="255" t="s">
        <v>332</v>
      </c>
      <c r="G215" s="253"/>
      <c r="H215" s="256">
        <v>-1.8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213</v>
      </c>
      <c r="AU215" s="262" t="s">
        <v>85</v>
      </c>
      <c r="AV215" s="14" t="s">
        <v>85</v>
      </c>
      <c r="AW215" s="14" t="s">
        <v>32</v>
      </c>
      <c r="AX215" s="14" t="s">
        <v>76</v>
      </c>
      <c r="AY215" s="262" t="s">
        <v>204</v>
      </c>
    </row>
    <row r="216" s="15" customFormat="1">
      <c r="A216" s="15"/>
      <c r="B216" s="263"/>
      <c r="C216" s="264"/>
      <c r="D216" s="243" t="s">
        <v>213</v>
      </c>
      <c r="E216" s="265" t="s">
        <v>170</v>
      </c>
      <c r="F216" s="266" t="s">
        <v>160</v>
      </c>
      <c r="G216" s="264"/>
      <c r="H216" s="267">
        <v>5.8499999999999996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3" t="s">
        <v>213</v>
      </c>
      <c r="AU216" s="273" t="s">
        <v>85</v>
      </c>
      <c r="AV216" s="15" t="s">
        <v>211</v>
      </c>
      <c r="AW216" s="15" t="s">
        <v>32</v>
      </c>
      <c r="AX216" s="15" t="s">
        <v>76</v>
      </c>
      <c r="AY216" s="273" t="s">
        <v>204</v>
      </c>
    </row>
    <row r="217" s="14" customFormat="1">
      <c r="A217" s="14"/>
      <c r="B217" s="252"/>
      <c r="C217" s="253"/>
      <c r="D217" s="243" t="s">
        <v>213</v>
      </c>
      <c r="E217" s="254" t="s">
        <v>1</v>
      </c>
      <c r="F217" s="255" t="s">
        <v>333</v>
      </c>
      <c r="G217" s="253"/>
      <c r="H217" s="256">
        <v>1.7549999999999999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213</v>
      </c>
      <c r="AU217" s="262" t="s">
        <v>85</v>
      </c>
      <c r="AV217" s="14" t="s">
        <v>85</v>
      </c>
      <c r="AW217" s="14" t="s">
        <v>32</v>
      </c>
      <c r="AX217" s="14" t="s">
        <v>83</v>
      </c>
      <c r="AY217" s="262" t="s">
        <v>204</v>
      </c>
    </row>
    <row r="218" s="2" customFormat="1" ht="33" customHeight="1">
      <c r="A218" s="39"/>
      <c r="B218" s="40"/>
      <c r="C218" s="228" t="s">
        <v>334</v>
      </c>
      <c r="D218" s="228" t="s">
        <v>206</v>
      </c>
      <c r="E218" s="229" t="s">
        <v>335</v>
      </c>
      <c r="F218" s="230" t="s">
        <v>336</v>
      </c>
      <c r="G218" s="231" t="s">
        <v>311</v>
      </c>
      <c r="H218" s="232">
        <v>4.0949999999999998</v>
      </c>
      <c r="I218" s="233"/>
      <c r="J218" s="234">
        <f>ROUND(I218*H218,2)</f>
        <v>0</v>
      </c>
      <c r="K218" s="230" t="s">
        <v>210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211</v>
      </c>
      <c r="AT218" s="239" t="s">
        <v>206</v>
      </c>
      <c r="AU218" s="239" t="s">
        <v>85</v>
      </c>
      <c r="AY218" s="18" t="s">
        <v>204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211</v>
      </c>
      <c r="BM218" s="239" t="s">
        <v>337</v>
      </c>
    </row>
    <row r="219" s="14" customFormat="1">
      <c r="A219" s="14"/>
      <c r="B219" s="252"/>
      <c r="C219" s="253"/>
      <c r="D219" s="243" t="s">
        <v>213</v>
      </c>
      <c r="E219" s="254" t="s">
        <v>1</v>
      </c>
      <c r="F219" s="255" t="s">
        <v>338</v>
      </c>
      <c r="G219" s="253"/>
      <c r="H219" s="256">
        <v>4.0949999999999998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213</v>
      </c>
      <c r="AU219" s="262" t="s">
        <v>85</v>
      </c>
      <c r="AV219" s="14" t="s">
        <v>85</v>
      </c>
      <c r="AW219" s="14" t="s">
        <v>32</v>
      </c>
      <c r="AX219" s="14" t="s">
        <v>83</v>
      </c>
      <c r="AY219" s="262" t="s">
        <v>204</v>
      </c>
    </row>
    <row r="220" s="2" customFormat="1" ht="33" customHeight="1">
      <c r="A220" s="39"/>
      <c r="B220" s="40"/>
      <c r="C220" s="228" t="s">
        <v>339</v>
      </c>
      <c r="D220" s="228" t="s">
        <v>206</v>
      </c>
      <c r="E220" s="229" t="s">
        <v>340</v>
      </c>
      <c r="F220" s="230" t="s">
        <v>341</v>
      </c>
      <c r="G220" s="231" t="s">
        <v>311</v>
      </c>
      <c r="H220" s="232">
        <v>343.94999999999999</v>
      </c>
      <c r="I220" s="233"/>
      <c r="J220" s="234">
        <f>ROUND(I220*H220,2)</f>
        <v>0</v>
      </c>
      <c r="K220" s="230" t="s">
        <v>210</v>
      </c>
      <c r="L220" s="45"/>
      <c r="M220" s="235" t="s">
        <v>1</v>
      </c>
      <c r="N220" s="236" t="s">
        <v>41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211</v>
      </c>
      <c r="AT220" s="239" t="s">
        <v>206</v>
      </c>
      <c r="AU220" s="239" t="s">
        <v>85</v>
      </c>
      <c r="AY220" s="18" t="s">
        <v>204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211</v>
      </c>
      <c r="BM220" s="239" t="s">
        <v>342</v>
      </c>
    </row>
    <row r="221" s="13" customFormat="1">
      <c r="A221" s="13"/>
      <c r="B221" s="241"/>
      <c r="C221" s="242"/>
      <c r="D221" s="243" t="s">
        <v>213</v>
      </c>
      <c r="E221" s="244" t="s">
        <v>1</v>
      </c>
      <c r="F221" s="245" t="s">
        <v>214</v>
      </c>
      <c r="G221" s="242"/>
      <c r="H221" s="244" t="s">
        <v>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213</v>
      </c>
      <c r="AU221" s="251" t="s">
        <v>85</v>
      </c>
      <c r="AV221" s="13" t="s">
        <v>83</v>
      </c>
      <c r="AW221" s="13" t="s">
        <v>32</v>
      </c>
      <c r="AX221" s="13" t="s">
        <v>76</v>
      </c>
      <c r="AY221" s="251" t="s">
        <v>204</v>
      </c>
    </row>
    <row r="222" s="13" customFormat="1">
      <c r="A222" s="13"/>
      <c r="B222" s="241"/>
      <c r="C222" s="242"/>
      <c r="D222" s="243" t="s">
        <v>213</v>
      </c>
      <c r="E222" s="244" t="s">
        <v>1</v>
      </c>
      <c r="F222" s="245" t="s">
        <v>343</v>
      </c>
      <c r="G222" s="242"/>
      <c r="H222" s="244" t="s">
        <v>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213</v>
      </c>
      <c r="AU222" s="251" t="s">
        <v>85</v>
      </c>
      <c r="AV222" s="13" t="s">
        <v>83</v>
      </c>
      <c r="AW222" s="13" t="s">
        <v>32</v>
      </c>
      <c r="AX222" s="13" t="s">
        <v>76</v>
      </c>
      <c r="AY222" s="251" t="s">
        <v>204</v>
      </c>
    </row>
    <row r="223" s="14" customFormat="1">
      <c r="A223" s="14"/>
      <c r="B223" s="252"/>
      <c r="C223" s="253"/>
      <c r="D223" s="243" t="s">
        <v>213</v>
      </c>
      <c r="E223" s="254" t="s">
        <v>1</v>
      </c>
      <c r="F223" s="255" t="s">
        <v>344</v>
      </c>
      <c r="G223" s="253"/>
      <c r="H223" s="256">
        <v>1120.1500000000001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213</v>
      </c>
      <c r="AU223" s="262" t="s">
        <v>85</v>
      </c>
      <c r="AV223" s="14" t="s">
        <v>85</v>
      </c>
      <c r="AW223" s="14" t="s">
        <v>32</v>
      </c>
      <c r="AX223" s="14" t="s">
        <v>76</v>
      </c>
      <c r="AY223" s="262" t="s">
        <v>204</v>
      </c>
    </row>
    <row r="224" s="14" customFormat="1">
      <c r="A224" s="14"/>
      <c r="B224" s="252"/>
      <c r="C224" s="253"/>
      <c r="D224" s="243" t="s">
        <v>213</v>
      </c>
      <c r="E224" s="254" t="s">
        <v>1</v>
      </c>
      <c r="F224" s="255" t="s">
        <v>345</v>
      </c>
      <c r="G224" s="253"/>
      <c r="H224" s="256">
        <v>42.686999999999998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213</v>
      </c>
      <c r="AU224" s="262" t="s">
        <v>85</v>
      </c>
      <c r="AV224" s="14" t="s">
        <v>85</v>
      </c>
      <c r="AW224" s="14" t="s">
        <v>32</v>
      </c>
      <c r="AX224" s="14" t="s">
        <v>76</v>
      </c>
      <c r="AY224" s="262" t="s">
        <v>204</v>
      </c>
    </row>
    <row r="225" s="14" customFormat="1">
      <c r="A225" s="14"/>
      <c r="B225" s="252"/>
      <c r="C225" s="253"/>
      <c r="D225" s="243" t="s">
        <v>213</v>
      </c>
      <c r="E225" s="254" t="s">
        <v>1</v>
      </c>
      <c r="F225" s="255" t="s">
        <v>346</v>
      </c>
      <c r="G225" s="253"/>
      <c r="H225" s="256">
        <v>68.162000000000006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213</v>
      </c>
      <c r="AU225" s="262" t="s">
        <v>85</v>
      </c>
      <c r="AV225" s="14" t="s">
        <v>85</v>
      </c>
      <c r="AW225" s="14" t="s">
        <v>32</v>
      </c>
      <c r="AX225" s="14" t="s">
        <v>76</v>
      </c>
      <c r="AY225" s="262" t="s">
        <v>204</v>
      </c>
    </row>
    <row r="226" s="14" customFormat="1">
      <c r="A226" s="14"/>
      <c r="B226" s="252"/>
      <c r="C226" s="253"/>
      <c r="D226" s="243" t="s">
        <v>213</v>
      </c>
      <c r="E226" s="254" t="s">
        <v>1</v>
      </c>
      <c r="F226" s="255" t="s">
        <v>347</v>
      </c>
      <c r="G226" s="253"/>
      <c r="H226" s="256">
        <v>35.18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213</v>
      </c>
      <c r="AU226" s="262" t="s">
        <v>85</v>
      </c>
      <c r="AV226" s="14" t="s">
        <v>85</v>
      </c>
      <c r="AW226" s="14" t="s">
        <v>32</v>
      </c>
      <c r="AX226" s="14" t="s">
        <v>76</v>
      </c>
      <c r="AY226" s="262" t="s">
        <v>204</v>
      </c>
    </row>
    <row r="227" s="14" customFormat="1">
      <c r="A227" s="14"/>
      <c r="B227" s="252"/>
      <c r="C227" s="253"/>
      <c r="D227" s="243" t="s">
        <v>213</v>
      </c>
      <c r="E227" s="254" t="s">
        <v>1</v>
      </c>
      <c r="F227" s="255" t="s">
        <v>348</v>
      </c>
      <c r="G227" s="253"/>
      <c r="H227" s="256">
        <v>61.200000000000003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213</v>
      </c>
      <c r="AU227" s="262" t="s">
        <v>85</v>
      </c>
      <c r="AV227" s="14" t="s">
        <v>85</v>
      </c>
      <c r="AW227" s="14" t="s">
        <v>32</v>
      </c>
      <c r="AX227" s="14" t="s">
        <v>76</v>
      </c>
      <c r="AY227" s="262" t="s">
        <v>204</v>
      </c>
    </row>
    <row r="228" s="14" customFormat="1">
      <c r="A228" s="14"/>
      <c r="B228" s="252"/>
      <c r="C228" s="253"/>
      <c r="D228" s="243" t="s">
        <v>213</v>
      </c>
      <c r="E228" s="254" t="s">
        <v>1</v>
      </c>
      <c r="F228" s="255" t="s">
        <v>349</v>
      </c>
      <c r="G228" s="253"/>
      <c r="H228" s="256">
        <v>165.28999999999999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213</v>
      </c>
      <c r="AU228" s="262" t="s">
        <v>85</v>
      </c>
      <c r="AV228" s="14" t="s">
        <v>85</v>
      </c>
      <c r="AW228" s="14" t="s">
        <v>32</v>
      </c>
      <c r="AX228" s="14" t="s">
        <v>76</v>
      </c>
      <c r="AY228" s="262" t="s">
        <v>204</v>
      </c>
    </row>
    <row r="229" s="14" customFormat="1">
      <c r="A229" s="14"/>
      <c r="B229" s="252"/>
      <c r="C229" s="253"/>
      <c r="D229" s="243" t="s">
        <v>213</v>
      </c>
      <c r="E229" s="254" t="s">
        <v>1</v>
      </c>
      <c r="F229" s="255" t="s">
        <v>350</v>
      </c>
      <c r="G229" s="253"/>
      <c r="H229" s="256">
        <v>-328.322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213</v>
      </c>
      <c r="AU229" s="262" t="s">
        <v>85</v>
      </c>
      <c r="AV229" s="14" t="s">
        <v>85</v>
      </c>
      <c r="AW229" s="14" t="s">
        <v>32</v>
      </c>
      <c r="AX229" s="14" t="s">
        <v>76</v>
      </c>
      <c r="AY229" s="262" t="s">
        <v>204</v>
      </c>
    </row>
    <row r="230" s="14" customFormat="1">
      <c r="A230" s="14"/>
      <c r="B230" s="252"/>
      <c r="C230" s="253"/>
      <c r="D230" s="243" t="s">
        <v>213</v>
      </c>
      <c r="E230" s="254" t="s">
        <v>1</v>
      </c>
      <c r="F230" s="255" t="s">
        <v>351</v>
      </c>
      <c r="G230" s="253"/>
      <c r="H230" s="256">
        <v>-5.0590000000000002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213</v>
      </c>
      <c r="AU230" s="262" t="s">
        <v>85</v>
      </c>
      <c r="AV230" s="14" t="s">
        <v>85</v>
      </c>
      <c r="AW230" s="14" t="s">
        <v>32</v>
      </c>
      <c r="AX230" s="14" t="s">
        <v>76</v>
      </c>
      <c r="AY230" s="262" t="s">
        <v>204</v>
      </c>
    </row>
    <row r="231" s="14" customFormat="1">
      <c r="A231" s="14"/>
      <c r="B231" s="252"/>
      <c r="C231" s="253"/>
      <c r="D231" s="243" t="s">
        <v>213</v>
      </c>
      <c r="E231" s="254" t="s">
        <v>1</v>
      </c>
      <c r="F231" s="255" t="s">
        <v>352</v>
      </c>
      <c r="G231" s="253"/>
      <c r="H231" s="256">
        <v>-5.5289999999999999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213</v>
      </c>
      <c r="AU231" s="262" t="s">
        <v>85</v>
      </c>
      <c r="AV231" s="14" t="s">
        <v>85</v>
      </c>
      <c r="AW231" s="14" t="s">
        <v>32</v>
      </c>
      <c r="AX231" s="14" t="s">
        <v>76</v>
      </c>
      <c r="AY231" s="262" t="s">
        <v>204</v>
      </c>
    </row>
    <row r="232" s="14" customFormat="1">
      <c r="A232" s="14"/>
      <c r="B232" s="252"/>
      <c r="C232" s="253"/>
      <c r="D232" s="243" t="s">
        <v>213</v>
      </c>
      <c r="E232" s="254" t="s">
        <v>1</v>
      </c>
      <c r="F232" s="255" t="s">
        <v>353</v>
      </c>
      <c r="G232" s="253"/>
      <c r="H232" s="256">
        <v>-5.492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213</v>
      </c>
      <c r="AU232" s="262" t="s">
        <v>85</v>
      </c>
      <c r="AV232" s="14" t="s">
        <v>85</v>
      </c>
      <c r="AW232" s="14" t="s">
        <v>32</v>
      </c>
      <c r="AX232" s="14" t="s">
        <v>76</v>
      </c>
      <c r="AY232" s="262" t="s">
        <v>204</v>
      </c>
    </row>
    <row r="233" s="14" customFormat="1">
      <c r="A233" s="14"/>
      <c r="B233" s="252"/>
      <c r="C233" s="253"/>
      <c r="D233" s="243" t="s">
        <v>213</v>
      </c>
      <c r="E233" s="254" t="s">
        <v>1</v>
      </c>
      <c r="F233" s="255" t="s">
        <v>354</v>
      </c>
      <c r="G233" s="253"/>
      <c r="H233" s="256">
        <v>-1.768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213</v>
      </c>
      <c r="AU233" s="262" t="s">
        <v>85</v>
      </c>
      <c r="AV233" s="14" t="s">
        <v>85</v>
      </c>
      <c r="AW233" s="14" t="s">
        <v>32</v>
      </c>
      <c r="AX233" s="14" t="s">
        <v>76</v>
      </c>
      <c r="AY233" s="262" t="s">
        <v>204</v>
      </c>
    </row>
    <row r="234" s="15" customFormat="1">
      <c r="A234" s="15"/>
      <c r="B234" s="263"/>
      <c r="C234" s="264"/>
      <c r="D234" s="243" t="s">
        <v>213</v>
      </c>
      <c r="E234" s="265" t="s">
        <v>166</v>
      </c>
      <c r="F234" s="266" t="s">
        <v>160</v>
      </c>
      <c r="G234" s="264"/>
      <c r="H234" s="267">
        <v>1146.499</v>
      </c>
      <c r="I234" s="268"/>
      <c r="J234" s="264"/>
      <c r="K234" s="264"/>
      <c r="L234" s="269"/>
      <c r="M234" s="270"/>
      <c r="N234" s="271"/>
      <c r="O234" s="271"/>
      <c r="P234" s="271"/>
      <c r="Q234" s="271"/>
      <c r="R234" s="271"/>
      <c r="S234" s="271"/>
      <c r="T234" s="272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3" t="s">
        <v>213</v>
      </c>
      <c r="AU234" s="273" t="s">
        <v>85</v>
      </c>
      <c r="AV234" s="15" t="s">
        <v>211</v>
      </c>
      <c r="AW234" s="15" t="s">
        <v>32</v>
      </c>
      <c r="AX234" s="15" t="s">
        <v>76</v>
      </c>
      <c r="AY234" s="273" t="s">
        <v>204</v>
      </c>
    </row>
    <row r="235" s="14" customFormat="1">
      <c r="A235" s="14"/>
      <c r="B235" s="252"/>
      <c r="C235" s="253"/>
      <c r="D235" s="243" t="s">
        <v>213</v>
      </c>
      <c r="E235" s="254" t="s">
        <v>1</v>
      </c>
      <c r="F235" s="255" t="s">
        <v>355</v>
      </c>
      <c r="G235" s="253"/>
      <c r="H235" s="256">
        <v>343.94999999999999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213</v>
      </c>
      <c r="AU235" s="262" t="s">
        <v>85</v>
      </c>
      <c r="AV235" s="14" t="s">
        <v>85</v>
      </c>
      <c r="AW235" s="14" t="s">
        <v>32</v>
      </c>
      <c r="AX235" s="14" t="s">
        <v>83</v>
      </c>
      <c r="AY235" s="262" t="s">
        <v>204</v>
      </c>
    </row>
    <row r="236" s="2" customFormat="1" ht="33" customHeight="1">
      <c r="A236" s="39"/>
      <c r="B236" s="40"/>
      <c r="C236" s="228" t="s">
        <v>139</v>
      </c>
      <c r="D236" s="228" t="s">
        <v>206</v>
      </c>
      <c r="E236" s="229" t="s">
        <v>356</v>
      </c>
      <c r="F236" s="230" t="s">
        <v>357</v>
      </c>
      <c r="G236" s="231" t="s">
        <v>311</v>
      </c>
      <c r="H236" s="232">
        <v>802.54899999999998</v>
      </c>
      <c r="I236" s="233"/>
      <c r="J236" s="234">
        <f>ROUND(I236*H236,2)</f>
        <v>0</v>
      </c>
      <c r="K236" s="230" t="s">
        <v>210</v>
      </c>
      <c r="L236" s="45"/>
      <c r="M236" s="235" t="s">
        <v>1</v>
      </c>
      <c r="N236" s="236" t="s">
        <v>41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211</v>
      </c>
      <c r="AT236" s="239" t="s">
        <v>206</v>
      </c>
      <c r="AU236" s="239" t="s">
        <v>85</v>
      </c>
      <c r="AY236" s="18" t="s">
        <v>204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83</v>
      </c>
      <c r="BK236" s="240">
        <f>ROUND(I236*H236,2)</f>
        <v>0</v>
      </c>
      <c r="BL236" s="18" t="s">
        <v>211</v>
      </c>
      <c r="BM236" s="239" t="s">
        <v>358</v>
      </c>
    </row>
    <row r="237" s="14" customFormat="1">
      <c r="A237" s="14"/>
      <c r="B237" s="252"/>
      <c r="C237" s="253"/>
      <c r="D237" s="243" t="s">
        <v>213</v>
      </c>
      <c r="E237" s="254" t="s">
        <v>1</v>
      </c>
      <c r="F237" s="255" t="s">
        <v>359</v>
      </c>
      <c r="G237" s="253"/>
      <c r="H237" s="256">
        <v>802.54899999999998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213</v>
      </c>
      <c r="AU237" s="262" t="s">
        <v>85</v>
      </c>
      <c r="AV237" s="14" t="s">
        <v>85</v>
      </c>
      <c r="AW237" s="14" t="s">
        <v>32</v>
      </c>
      <c r="AX237" s="14" t="s">
        <v>83</v>
      </c>
      <c r="AY237" s="262" t="s">
        <v>204</v>
      </c>
    </row>
    <row r="238" s="2" customFormat="1" ht="21.75" customHeight="1">
      <c r="A238" s="39"/>
      <c r="B238" s="40"/>
      <c r="C238" s="228" t="s">
        <v>360</v>
      </c>
      <c r="D238" s="228" t="s">
        <v>206</v>
      </c>
      <c r="E238" s="229" t="s">
        <v>361</v>
      </c>
      <c r="F238" s="230" t="s">
        <v>362</v>
      </c>
      <c r="G238" s="231" t="s">
        <v>209</v>
      </c>
      <c r="H238" s="232">
        <v>3284.8800000000001</v>
      </c>
      <c r="I238" s="233"/>
      <c r="J238" s="234">
        <f>ROUND(I238*H238,2)</f>
        <v>0</v>
      </c>
      <c r="K238" s="230" t="s">
        <v>210</v>
      </c>
      <c r="L238" s="45"/>
      <c r="M238" s="235" t="s">
        <v>1</v>
      </c>
      <c r="N238" s="236" t="s">
        <v>41</v>
      </c>
      <c r="O238" s="92"/>
      <c r="P238" s="237">
        <f>O238*H238</f>
        <v>0</v>
      </c>
      <c r="Q238" s="237">
        <v>0.00084000000000000003</v>
      </c>
      <c r="R238" s="237">
        <f>Q238*H238</f>
        <v>2.7592992000000001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211</v>
      </c>
      <c r="AT238" s="239" t="s">
        <v>206</v>
      </c>
      <c r="AU238" s="239" t="s">
        <v>85</v>
      </c>
      <c r="AY238" s="18" t="s">
        <v>204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83</v>
      </c>
      <c r="BK238" s="240">
        <f>ROUND(I238*H238,2)</f>
        <v>0</v>
      </c>
      <c r="BL238" s="18" t="s">
        <v>211</v>
      </c>
      <c r="BM238" s="239" t="s">
        <v>363</v>
      </c>
    </row>
    <row r="239" s="13" customFormat="1">
      <c r="A239" s="13"/>
      <c r="B239" s="241"/>
      <c r="C239" s="242"/>
      <c r="D239" s="243" t="s">
        <v>213</v>
      </c>
      <c r="E239" s="244" t="s">
        <v>1</v>
      </c>
      <c r="F239" s="245" t="s">
        <v>214</v>
      </c>
      <c r="G239" s="242"/>
      <c r="H239" s="244" t="s">
        <v>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213</v>
      </c>
      <c r="AU239" s="251" t="s">
        <v>85</v>
      </c>
      <c r="AV239" s="13" t="s">
        <v>83</v>
      </c>
      <c r="AW239" s="13" t="s">
        <v>32</v>
      </c>
      <c r="AX239" s="13" t="s">
        <v>76</v>
      </c>
      <c r="AY239" s="251" t="s">
        <v>204</v>
      </c>
    </row>
    <row r="240" s="14" customFormat="1">
      <c r="A240" s="14"/>
      <c r="B240" s="252"/>
      <c r="C240" s="253"/>
      <c r="D240" s="243" t="s">
        <v>213</v>
      </c>
      <c r="E240" s="254" t="s">
        <v>1</v>
      </c>
      <c r="F240" s="255" t="s">
        <v>364</v>
      </c>
      <c r="G240" s="253"/>
      <c r="H240" s="256">
        <v>2765.5999999999999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213</v>
      </c>
      <c r="AU240" s="262" t="s">
        <v>85</v>
      </c>
      <c r="AV240" s="14" t="s">
        <v>85</v>
      </c>
      <c r="AW240" s="14" t="s">
        <v>32</v>
      </c>
      <c r="AX240" s="14" t="s">
        <v>76</v>
      </c>
      <c r="AY240" s="262" t="s">
        <v>204</v>
      </c>
    </row>
    <row r="241" s="14" customFormat="1">
      <c r="A241" s="14"/>
      <c r="B241" s="252"/>
      <c r="C241" s="253"/>
      <c r="D241" s="243" t="s">
        <v>213</v>
      </c>
      <c r="E241" s="254" t="s">
        <v>1</v>
      </c>
      <c r="F241" s="255" t="s">
        <v>365</v>
      </c>
      <c r="G241" s="253"/>
      <c r="H241" s="256">
        <v>105.40000000000001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213</v>
      </c>
      <c r="AU241" s="262" t="s">
        <v>85</v>
      </c>
      <c r="AV241" s="14" t="s">
        <v>85</v>
      </c>
      <c r="AW241" s="14" t="s">
        <v>32</v>
      </c>
      <c r="AX241" s="14" t="s">
        <v>76</v>
      </c>
      <c r="AY241" s="262" t="s">
        <v>204</v>
      </c>
    </row>
    <row r="242" s="14" customFormat="1">
      <c r="A242" s="14"/>
      <c r="B242" s="252"/>
      <c r="C242" s="253"/>
      <c r="D242" s="243" t="s">
        <v>213</v>
      </c>
      <c r="E242" s="254" t="s">
        <v>1</v>
      </c>
      <c r="F242" s="255" t="s">
        <v>366</v>
      </c>
      <c r="G242" s="253"/>
      <c r="H242" s="256">
        <v>168.30000000000001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213</v>
      </c>
      <c r="AU242" s="262" t="s">
        <v>85</v>
      </c>
      <c r="AV242" s="14" t="s">
        <v>85</v>
      </c>
      <c r="AW242" s="14" t="s">
        <v>32</v>
      </c>
      <c r="AX242" s="14" t="s">
        <v>76</v>
      </c>
      <c r="AY242" s="262" t="s">
        <v>204</v>
      </c>
    </row>
    <row r="243" s="14" customFormat="1">
      <c r="A243" s="14"/>
      <c r="B243" s="252"/>
      <c r="C243" s="253"/>
      <c r="D243" s="243" t="s">
        <v>213</v>
      </c>
      <c r="E243" s="254" t="s">
        <v>1</v>
      </c>
      <c r="F243" s="255" t="s">
        <v>367</v>
      </c>
      <c r="G243" s="253"/>
      <c r="H243" s="256">
        <v>122.40000000000001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213</v>
      </c>
      <c r="AU243" s="262" t="s">
        <v>85</v>
      </c>
      <c r="AV243" s="14" t="s">
        <v>85</v>
      </c>
      <c r="AW243" s="14" t="s">
        <v>32</v>
      </c>
      <c r="AX243" s="14" t="s">
        <v>76</v>
      </c>
      <c r="AY243" s="262" t="s">
        <v>204</v>
      </c>
    </row>
    <row r="244" s="14" customFormat="1">
      <c r="A244" s="14"/>
      <c r="B244" s="252"/>
      <c r="C244" s="253"/>
      <c r="D244" s="243" t="s">
        <v>213</v>
      </c>
      <c r="E244" s="254" t="s">
        <v>1</v>
      </c>
      <c r="F244" s="255" t="s">
        <v>368</v>
      </c>
      <c r="G244" s="253"/>
      <c r="H244" s="256">
        <v>45.899999999999999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213</v>
      </c>
      <c r="AU244" s="262" t="s">
        <v>85</v>
      </c>
      <c r="AV244" s="14" t="s">
        <v>85</v>
      </c>
      <c r="AW244" s="14" t="s">
        <v>32</v>
      </c>
      <c r="AX244" s="14" t="s">
        <v>76</v>
      </c>
      <c r="AY244" s="262" t="s">
        <v>204</v>
      </c>
    </row>
    <row r="245" s="14" customFormat="1">
      <c r="A245" s="14"/>
      <c r="B245" s="252"/>
      <c r="C245" s="253"/>
      <c r="D245" s="243" t="s">
        <v>213</v>
      </c>
      <c r="E245" s="254" t="s">
        <v>1</v>
      </c>
      <c r="F245" s="255" t="s">
        <v>369</v>
      </c>
      <c r="G245" s="253"/>
      <c r="H245" s="256">
        <v>77.280000000000001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213</v>
      </c>
      <c r="AU245" s="262" t="s">
        <v>85</v>
      </c>
      <c r="AV245" s="14" t="s">
        <v>85</v>
      </c>
      <c r="AW245" s="14" t="s">
        <v>32</v>
      </c>
      <c r="AX245" s="14" t="s">
        <v>76</v>
      </c>
      <c r="AY245" s="262" t="s">
        <v>204</v>
      </c>
    </row>
    <row r="246" s="15" customFormat="1">
      <c r="A246" s="15"/>
      <c r="B246" s="263"/>
      <c r="C246" s="264"/>
      <c r="D246" s="243" t="s">
        <v>213</v>
      </c>
      <c r="E246" s="265" t="s">
        <v>127</v>
      </c>
      <c r="F246" s="266" t="s">
        <v>160</v>
      </c>
      <c r="G246" s="264"/>
      <c r="H246" s="267">
        <v>3284.8800000000001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3" t="s">
        <v>213</v>
      </c>
      <c r="AU246" s="273" t="s">
        <v>85</v>
      </c>
      <c r="AV246" s="15" t="s">
        <v>211</v>
      </c>
      <c r="AW246" s="15" t="s">
        <v>32</v>
      </c>
      <c r="AX246" s="15" t="s">
        <v>76</v>
      </c>
      <c r="AY246" s="273" t="s">
        <v>204</v>
      </c>
    </row>
    <row r="247" s="14" customFormat="1">
      <c r="A247" s="14"/>
      <c r="B247" s="252"/>
      <c r="C247" s="253"/>
      <c r="D247" s="243" t="s">
        <v>213</v>
      </c>
      <c r="E247" s="254" t="s">
        <v>1</v>
      </c>
      <c r="F247" s="255" t="s">
        <v>127</v>
      </c>
      <c r="G247" s="253"/>
      <c r="H247" s="256">
        <v>3284.8800000000001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2" t="s">
        <v>213</v>
      </c>
      <c r="AU247" s="262" t="s">
        <v>85</v>
      </c>
      <c r="AV247" s="14" t="s">
        <v>85</v>
      </c>
      <c r="AW247" s="14" t="s">
        <v>32</v>
      </c>
      <c r="AX247" s="14" t="s">
        <v>83</v>
      </c>
      <c r="AY247" s="262" t="s">
        <v>204</v>
      </c>
    </row>
    <row r="248" s="2" customFormat="1" ht="24.15" customHeight="1">
      <c r="A248" s="39"/>
      <c r="B248" s="40"/>
      <c r="C248" s="228" t="s">
        <v>370</v>
      </c>
      <c r="D248" s="228" t="s">
        <v>206</v>
      </c>
      <c r="E248" s="229" t="s">
        <v>371</v>
      </c>
      <c r="F248" s="230" t="s">
        <v>372</v>
      </c>
      <c r="G248" s="231" t="s">
        <v>209</v>
      </c>
      <c r="H248" s="232">
        <v>3284.8800000000001</v>
      </c>
      <c r="I248" s="233"/>
      <c r="J248" s="234">
        <f>ROUND(I248*H248,2)</f>
        <v>0</v>
      </c>
      <c r="K248" s="230" t="s">
        <v>210</v>
      </c>
      <c r="L248" s="45"/>
      <c r="M248" s="235" t="s">
        <v>1</v>
      </c>
      <c r="N248" s="236" t="s">
        <v>41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211</v>
      </c>
      <c r="AT248" s="239" t="s">
        <v>206</v>
      </c>
      <c r="AU248" s="239" t="s">
        <v>85</v>
      </c>
      <c r="AY248" s="18" t="s">
        <v>204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83</v>
      </c>
      <c r="BK248" s="240">
        <f>ROUND(I248*H248,2)</f>
        <v>0</v>
      </c>
      <c r="BL248" s="18" t="s">
        <v>211</v>
      </c>
      <c r="BM248" s="239" t="s">
        <v>373</v>
      </c>
    </row>
    <row r="249" s="14" customFormat="1">
      <c r="A249" s="14"/>
      <c r="B249" s="252"/>
      <c r="C249" s="253"/>
      <c r="D249" s="243" t="s">
        <v>213</v>
      </c>
      <c r="E249" s="254" t="s">
        <v>1</v>
      </c>
      <c r="F249" s="255" t="s">
        <v>127</v>
      </c>
      <c r="G249" s="253"/>
      <c r="H249" s="256">
        <v>3284.8800000000001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213</v>
      </c>
      <c r="AU249" s="262" t="s">
        <v>85</v>
      </c>
      <c r="AV249" s="14" t="s">
        <v>85</v>
      </c>
      <c r="AW249" s="14" t="s">
        <v>32</v>
      </c>
      <c r="AX249" s="14" t="s">
        <v>83</v>
      </c>
      <c r="AY249" s="262" t="s">
        <v>204</v>
      </c>
    </row>
    <row r="250" s="2" customFormat="1" ht="37.8" customHeight="1">
      <c r="A250" s="39"/>
      <c r="B250" s="40"/>
      <c r="C250" s="228" t="s">
        <v>374</v>
      </c>
      <c r="D250" s="228" t="s">
        <v>206</v>
      </c>
      <c r="E250" s="229" t="s">
        <v>375</v>
      </c>
      <c r="F250" s="230" t="s">
        <v>376</v>
      </c>
      <c r="G250" s="231" t="s">
        <v>311</v>
      </c>
      <c r="H250" s="232">
        <v>351.51299999999998</v>
      </c>
      <c r="I250" s="233"/>
      <c r="J250" s="234">
        <f>ROUND(I250*H250,2)</f>
        <v>0</v>
      </c>
      <c r="K250" s="230" t="s">
        <v>210</v>
      </c>
      <c r="L250" s="45"/>
      <c r="M250" s="235" t="s">
        <v>1</v>
      </c>
      <c r="N250" s="236" t="s">
        <v>41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211</v>
      </c>
      <c r="AT250" s="239" t="s">
        <v>206</v>
      </c>
      <c r="AU250" s="239" t="s">
        <v>85</v>
      </c>
      <c r="AY250" s="18" t="s">
        <v>204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83</v>
      </c>
      <c r="BK250" s="240">
        <f>ROUND(I250*H250,2)</f>
        <v>0</v>
      </c>
      <c r="BL250" s="18" t="s">
        <v>211</v>
      </c>
      <c r="BM250" s="239" t="s">
        <v>377</v>
      </c>
    </row>
    <row r="251" s="14" customFormat="1">
      <c r="A251" s="14"/>
      <c r="B251" s="252"/>
      <c r="C251" s="253"/>
      <c r="D251" s="243" t="s">
        <v>213</v>
      </c>
      <c r="E251" s="254" t="s">
        <v>1</v>
      </c>
      <c r="F251" s="255" t="s">
        <v>378</v>
      </c>
      <c r="G251" s="253"/>
      <c r="H251" s="256">
        <v>351.51299999999998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213</v>
      </c>
      <c r="AU251" s="262" t="s">
        <v>85</v>
      </c>
      <c r="AV251" s="14" t="s">
        <v>85</v>
      </c>
      <c r="AW251" s="14" t="s">
        <v>32</v>
      </c>
      <c r="AX251" s="14" t="s">
        <v>83</v>
      </c>
      <c r="AY251" s="262" t="s">
        <v>204</v>
      </c>
    </row>
    <row r="252" s="2" customFormat="1" ht="37.8" customHeight="1">
      <c r="A252" s="39"/>
      <c r="B252" s="40"/>
      <c r="C252" s="228" t="s">
        <v>379</v>
      </c>
      <c r="D252" s="228" t="s">
        <v>206</v>
      </c>
      <c r="E252" s="229" t="s">
        <v>380</v>
      </c>
      <c r="F252" s="230" t="s">
        <v>381</v>
      </c>
      <c r="G252" s="231" t="s">
        <v>311</v>
      </c>
      <c r="H252" s="232">
        <v>820.19799999999998</v>
      </c>
      <c r="I252" s="233"/>
      <c r="J252" s="234">
        <f>ROUND(I252*H252,2)</f>
        <v>0</v>
      </c>
      <c r="K252" s="230" t="s">
        <v>210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211</v>
      </c>
      <c r="AT252" s="239" t="s">
        <v>206</v>
      </c>
      <c r="AU252" s="239" t="s">
        <v>85</v>
      </c>
      <c r="AY252" s="18" t="s">
        <v>204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211</v>
      </c>
      <c r="BM252" s="239" t="s">
        <v>382</v>
      </c>
    </row>
    <row r="253" s="14" customFormat="1">
      <c r="A253" s="14"/>
      <c r="B253" s="252"/>
      <c r="C253" s="253"/>
      <c r="D253" s="243" t="s">
        <v>213</v>
      </c>
      <c r="E253" s="254" t="s">
        <v>1</v>
      </c>
      <c r="F253" s="255" t="s">
        <v>383</v>
      </c>
      <c r="G253" s="253"/>
      <c r="H253" s="256">
        <v>820.19799999999998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213</v>
      </c>
      <c r="AU253" s="262" t="s">
        <v>85</v>
      </c>
      <c r="AV253" s="14" t="s">
        <v>85</v>
      </c>
      <c r="AW253" s="14" t="s">
        <v>32</v>
      </c>
      <c r="AX253" s="14" t="s">
        <v>83</v>
      </c>
      <c r="AY253" s="262" t="s">
        <v>204</v>
      </c>
    </row>
    <row r="254" s="2" customFormat="1" ht="33" customHeight="1">
      <c r="A254" s="39"/>
      <c r="B254" s="40"/>
      <c r="C254" s="228" t="s">
        <v>384</v>
      </c>
      <c r="D254" s="228" t="s">
        <v>206</v>
      </c>
      <c r="E254" s="229" t="s">
        <v>385</v>
      </c>
      <c r="F254" s="230" t="s">
        <v>386</v>
      </c>
      <c r="G254" s="231" t="s">
        <v>311</v>
      </c>
      <c r="H254" s="232">
        <v>351.51299999999998</v>
      </c>
      <c r="I254" s="233"/>
      <c r="J254" s="234">
        <f>ROUND(I254*H254,2)</f>
        <v>0</v>
      </c>
      <c r="K254" s="230" t="s">
        <v>210</v>
      </c>
      <c r="L254" s="45"/>
      <c r="M254" s="235" t="s">
        <v>1</v>
      </c>
      <c r="N254" s="236" t="s">
        <v>41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211</v>
      </c>
      <c r="AT254" s="239" t="s">
        <v>206</v>
      </c>
      <c r="AU254" s="239" t="s">
        <v>85</v>
      </c>
      <c r="AY254" s="18" t="s">
        <v>204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83</v>
      </c>
      <c r="BK254" s="240">
        <f>ROUND(I254*H254,2)</f>
        <v>0</v>
      </c>
      <c r="BL254" s="18" t="s">
        <v>211</v>
      </c>
      <c r="BM254" s="239" t="s">
        <v>387</v>
      </c>
    </row>
    <row r="255" s="13" customFormat="1">
      <c r="A255" s="13"/>
      <c r="B255" s="241"/>
      <c r="C255" s="242"/>
      <c r="D255" s="243" t="s">
        <v>213</v>
      </c>
      <c r="E255" s="244" t="s">
        <v>1</v>
      </c>
      <c r="F255" s="245" t="s">
        <v>214</v>
      </c>
      <c r="G255" s="242"/>
      <c r="H255" s="244" t="s">
        <v>1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213</v>
      </c>
      <c r="AU255" s="251" t="s">
        <v>85</v>
      </c>
      <c r="AV255" s="13" t="s">
        <v>83</v>
      </c>
      <c r="AW255" s="13" t="s">
        <v>32</v>
      </c>
      <c r="AX255" s="13" t="s">
        <v>76</v>
      </c>
      <c r="AY255" s="251" t="s">
        <v>204</v>
      </c>
    </row>
    <row r="256" s="13" customFormat="1">
      <c r="A256" s="13"/>
      <c r="B256" s="241"/>
      <c r="C256" s="242"/>
      <c r="D256" s="243" t="s">
        <v>213</v>
      </c>
      <c r="E256" s="244" t="s">
        <v>1</v>
      </c>
      <c r="F256" s="245" t="s">
        <v>388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213</v>
      </c>
      <c r="AU256" s="251" t="s">
        <v>85</v>
      </c>
      <c r="AV256" s="13" t="s">
        <v>83</v>
      </c>
      <c r="AW256" s="13" t="s">
        <v>32</v>
      </c>
      <c r="AX256" s="13" t="s">
        <v>76</v>
      </c>
      <c r="AY256" s="251" t="s">
        <v>204</v>
      </c>
    </row>
    <row r="257" s="13" customFormat="1">
      <c r="A257" s="13"/>
      <c r="B257" s="241"/>
      <c r="C257" s="242"/>
      <c r="D257" s="243" t="s">
        <v>213</v>
      </c>
      <c r="E257" s="244" t="s">
        <v>1</v>
      </c>
      <c r="F257" s="245" t="s">
        <v>389</v>
      </c>
      <c r="G257" s="242"/>
      <c r="H257" s="244" t="s">
        <v>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213</v>
      </c>
      <c r="AU257" s="251" t="s">
        <v>85</v>
      </c>
      <c r="AV257" s="13" t="s">
        <v>83</v>
      </c>
      <c r="AW257" s="13" t="s">
        <v>32</v>
      </c>
      <c r="AX257" s="13" t="s">
        <v>76</v>
      </c>
      <c r="AY257" s="251" t="s">
        <v>204</v>
      </c>
    </row>
    <row r="258" s="14" customFormat="1">
      <c r="A258" s="14"/>
      <c r="B258" s="252"/>
      <c r="C258" s="253"/>
      <c r="D258" s="243" t="s">
        <v>213</v>
      </c>
      <c r="E258" s="254" t="s">
        <v>1</v>
      </c>
      <c r="F258" s="255" t="s">
        <v>390</v>
      </c>
      <c r="G258" s="253"/>
      <c r="H258" s="256">
        <v>64.718999999999994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213</v>
      </c>
      <c r="AU258" s="262" t="s">
        <v>85</v>
      </c>
      <c r="AV258" s="14" t="s">
        <v>85</v>
      </c>
      <c r="AW258" s="14" t="s">
        <v>32</v>
      </c>
      <c r="AX258" s="14" t="s">
        <v>76</v>
      </c>
      <c r="AY258" s="262" t="s">
        <v>204</v>
      </c>
    </row>
    <row r="259" s="14" customFormat="1">
      <c r="A259" s="14"/>
      <c r="B259" s="252"/>
      <c r="C259" s="253"/>
      <c r="D259" s="243" t="s">
        <v>213</v>
      </c>
      <c r="E259" s="254" t="s">
        <v>1</v>
      </c>
      <c r="F259" s="255" t="s">
        <v>391</v>
      </c>
      <c r="G259" s="253"/>
      <c r="H259" s="256">
        <v>2.5110000000000001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2" t="s">
        <v>213</v>
      </c>
      <c r="AU259" s="262" t="s">
        <v>85</v>
      </c>
      <c r="AV259" s="14" t="s">
        <v>85</v>
      </c>
      <c r="AW259" s="14" t="s">
        <v>32</v>
      </c>
      <c r="AX259" s="14" t="s">
        <v>76</v>
      </c>
      <c r="AY259" s="262" t="s">
        <v>204</v>
      </c>
    </row>
    <row r="260" s="14" customFormat="1">
      <c r="A260" s="14"/>
      <c r="B260" s="252"/>
      <c r="C260" s="253"/>
      <c r="D260" s="243" t="s">
        <v>213</v>
      </c>
      <c r="E260" s="254" t="s">
        <v>1</v>
      </c>
      <c r="F260" s="255" t="s">
        <v>392</v>
      </c>
      <c r="G260" s="253"/>
      <c r="H260" s="256">
        <v>4.0099999999999998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213</v>
      </c>
      <c r="AU260" s="262" t="s">
        <v>85</v>
      </c>
      <c r="AV260" s="14" t="s">
        <v>85</v>
      </c>
      <c r="AW260" s="14" t="s">
        <v>32</v>
      </c>
      <c r="AX260" s="14" t="s">
        <v>76</v>
      </c>
      <c r="AY260" s="262" t="s">
        <v>204</v>
      </c>
    </row>
    <row r="261" s="16" customFormat="1">
      <c r="A261" s="16"/>
      <c r="B261" s="274"/>
      <c r="C261" s="275"/>
      <c r="D261" s="243" t="s">
        <v>213</v>
      </c>
      <c r="E261" s="276" t="s">
        <v>119</v>
      </c>
      <c r="F261" s="277" t="s">
        <v>110</v>
      </c>
      <c r="G261" s="275"/>
      <c r="H261" s="278">
        <v>71.239999999999995</v>
      </c>
      <c r="I261" s="279"/>
      <c r="J261" s="275"/>
      <c r="K261" s="275"/>
      <c r="L261" s="280"/>
      <c r="M261" s="281"/>
      <c r="N261" s="282"/>
      <c r="O261" s="282"/>
      <c r="P261" s="282"/>
      <c r="Q261" s="282"/>
      <c r="R261" s="282"/>
      <c r="S261" s="282"/>
      <c r="T261" s="283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4" t="s">
        <v>213</v>
      </c>
      <c r="AU261" s="284" t="s">
        <v>85</v>
      </c>
      <c r="AV261" s="16" t="s">
        <v>222</v>
      </c>
      <c r="AW261" s="16" t="s">
        <v>32</v>
      </c>
      <c r="AX261" s="16" t="s">
        <v>76</v>
      </c>
      <c r="AY261" s="284" t="s">
        <v>204</v>
      </c>
    </row>
    <row r="262" s="13" customFormat="1">
      <c r="A262" s="13"/>
      <c r="B262" s="241"/>
      <c r="C262" s="242"/>
      <c r="D262" s="243" t="s">
        <v>213</v>
      </c>
      <c r="E262" s="244" t="s">
        <v>1</v>
      </c>
      <c r="F262" s="245" t="s">
        <v>393</v>
      </c>
      <c r="G262" s="242"/>
      <c r="H262" s="244" t="s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213</v>
      </c>
      <c r="AU262" s="251" t="s">
        <v>85</v>
      </c>
      <c r="AV262" s="13" t="s">
        <v>83</v>
      </c>
      <c r="AW262" s="13" t="s">
        <v>32</v>
      </c>
      <c r="AX262" s="13" t="s">
        <v>76</v>
      </c>
      <c r="AY262" s="251" t="s">
        <v>204</v>
      </c>
    </row>
    <row r="263" s="14" customFormat="1">
      <c r="A263" s="14"/>
      <c r="B263" s="252"/>
      <c r="C263" s="253"/>
      <c r="D263" s="243" t="s">
        <v>213</v>
      </c>
      <c r="E263" s="254" t="s">
        <v>1</v>
      </c>
      <c r="F263" s="255" t="s">
        <v>394</v>
      </c>
      <c r="G263" s="253"/>
      <c r="H263" s="256">
        <v>323.59500000000003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213</v>
      </c>
      <c r="AU263" s="262" t="s">
        <v>85</v>
      </c>
      <c r="AV263" s="14" t="s">
        <v>85</v>
      </c>
      <c r="AW263" s="14" t="s">
        <v>32</v>
      </c>
      <c r="AX263" s="14" t="s">
        <v>76</v>
      </c>
      <c r="AY263" s="262" t="s">
        <v>204</v>
      </c>
    </row>
    <row r="264" s="14" customFormat="1">
      <c r="A264" s="14"/>
      <c r="B264" s="252"/>
      <c r="C264" s="253"/>
      <c r="D264" s="243" t="s">
        <v>213</v>
      </c>
      <c r="E264" s="254" t="s">
        <v>1</v>
      </c>
      <c r="F264" s="255" t="s">
        <v>395</v>
      </c>
      <c r="G264" s="253"/>
      <c r="H264" s="256">
        <v>10.044000000000001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213</v>
      </c>
      <c r="AU264" s="262" t="s">
        <v>85</v>
      </c>
      <c r="AV264" s="14" t="s">
        <v>85</v>
      </c>
      <c r="AW264" s="14" t="s">
        <v>32</v>
      </c>
      <c r="AX264" s="14" t="s">
        <v>76</v>
      </c>
      <c r="AY264" s="262" t="s">
        <v>204</v>
      </c>
    </row>
    <row r="265" s="14" customFormat="1">
      <c r="A265" s="14"/>
      <c r="B265" s="252"/>
      <c r="C265" s="253"/>
      <c r="D265" s="243" t="s">
        <v>213</v>
      </c>
      <c r="E265" s="254" t="s">
        <v>1</v>
      </c>
      <c r="F265" s="255" t="s">
        <v>396</v>
      </c>
      <c r="G265" s="253"/>
      <c r="H265" s="256">
        <v>16.625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213</v>
      </c>
      <c r="AU265" s="262" t="s">
        <v>85</v>
      </c>
      <c r="AV265" s="14" t="s">
        <v>85</v>
      </c>
      <c r="AW265" s="14" t="s">
        <v>32</v>
      </c>
      <c r="AX265" s="14" t="s">
        <v>76</v>
      </c>
      <c r="AY265" s="262" t="s">
        <v>204</v>
      </c>
    </row>
    <row r="266" s="16" customFormat="1">
      <c r="A266" s="16"/>
      <c r="B266" s="274"/>
      <c r="C266" s="275"/>
      <c r="D266" s="243" t="s">
        <v>213</v>
      </c>
      <c r="E266" s="276" t="s">
        <v>121</v>
      </c>
      <c r="F266" s="277" t="s">
        <v>110</v>
      </c>
      <c r="G266" s="275"/>
      <c r="H266" s="278">
        <v>350.26400000000001</v>
      </c>
      <c r="I266" s="279"/>
      <c r="J266" s="275"/>
      <c r="K266" s="275"/>
      <c r="L266" s="280"/>
      <c r="M266" s="281"/>
      <c r="N266" s="282"/>
      <c r="O266" s="282"/>
      <c r="P266" s="282"/>
      <c r="Q266" s="282"/>
      <c r="R266" s="282"/>
      <c r="S266" s="282"/>
      <c r="T266" s="283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84" t="s">
        <v>213</v>
      </c>
      <c r="AU266" s="284" t="s">
        <v>85</v>
      </c>
      <c r="AV266" s="16" t="s">
        <v>222</v>
      </c>
      <c r="AW266" s="16" t="s">
        <v>32</v>
      </c>
      <c r="AX266" s="16" t="s">
        <v>76</v>
      </c>
      <c r="AY266" s="284" t="s">
        <v>204</v>
      </c>
    </row>
    <row r="267" s="13" customFormat="1">
      <c r="A267" s="13"/>
      <c r="B267" s="241"/>
      <c r="C267" s="242"/>
      <c r="D267" s="243" t="s">
        <v>213</v>
      </c>
      <c r="E267" s="244" t="s">
        <v>1</v>
      </c>
      <c r="F267" s="245" t="s">
        <v>397</v>
      </c>
      <c r="G267" s="242"/>
      <c r="H267" s="244" t="s">
        <v>1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213</v>
      </c>
      <c r="AU267" s="251" t="s">
        <v>85</v>
      </c>
      <c r="AV267" s="13" t="s">
        <v>83</v>
      </c>
      <c r="AW267" s="13" t="s">
        <v>32</v>
      </c>
      <c r="AX267" s="13" t="s">
        <v>76</v>
      </c>
      <c r="AY267" s="251" t="s">
        <v>204</v>
      </c>
    </row>
    <row r="268" s="14" customFormat="1">
      <c r="A268" s="14"/>
      <c r="B268" s="252"/>
      <c r="C268" s="253"/>
      <c r="D268" s="243" t="s">
        <v>213</v>
      </c>
      <c r="E268" s="254" t="s">
        <v>1</v>
      </c>
      <c r="F268" s="255" t="s">
        <v>398</v>
      </c>
      <c r="G268" s="253"/>
      <c r="H268" s="256">
        <v>2.1869999999999998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213</v>
      </c>
      <c r="AU268" s="262" t="s">
        <v>85</v>
      </c>
      <c r="AV268" s="14" t="s">
        <v>85</v>
      </c>
      <c r="AW268" s="14" t="s">
        <v>32</v>
      </c>
      <c r="AX268" s="14" t="s">
        <v>76</v>
      </c>
      <c r="AY268" s="262" t="s">
        <v>204</v>
      </c>
    </row>
    <row r="269" s="16" customFormat="1">
      <c r="A269" s="16"/>
      <c r="B269" s="274"/>
      <c r="C269" s="275"/>
      <c r="D269" s="243" t="s">
        <v>213</v>
      </c>
      <c r="E269" s="276" t="s">
        <v>109</v>
      </c>
      <c r="F269" s="277" t="s">
        <v>110</v>
      </c>
      <c r="G269" s="275"/>
      <c r="H269" s="278">
        <v>2.1869999999999998</v>
      </c>
      <c r="I269" s="279"/>
      <c r="J269" s="275"/>
      <c r="K269" s="275"/>
      <c r="L269" s="280"/>
      <c r="M269" s="281"/>
      <c r="N269" s="282"/>
      <c r="O269" s="282"/>
      <c r="P269" s="282"/>
      <c r="Q269" s="282"/>
      <c r="R269" s="282"/>
      <c r="S269" s="282"/>
      <c r="T269" s="283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4" t="s">
        <v>213</v>
      </c>
      <c r="AU269" s="284" t="s">
        <v>85</v>
      </c>
      <c r="AV269" s="16" t="s">
        <v>222</v>
      </c>
      <c r="AW269" s="16" t="s">
        <v>32</v>
      </c>
      <c r="AX269" s="16" t="s">
        <v>76</v>
      </c>
      <c r="AY269" s="284" t="s">
        <v>204</v>
      </c>
    </row>
    <row r="270" s="14" customFormat="1">
      <c r="A270" s="14"/>
      <c r="B270" s="252"/>
      <c r="C270" s="253"/>
      <c r="D270" s="243" t="s">
        <v>213</v>
      </c>
      <c r="E270" s="254" t="s">
        <v>1</v>
      </c>
      <c r="F270" s="255" t="s">
        <v>347</v>
      </c>
      <c r="G270" s="253"/>
      <c r="H270" s="256">
        <v>35.18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213</v>
      </c>
      <c r="AU270" s="262" t="s">
        <v>85</v>
      </c>
      <c r="AV270" s="14" t="s">
        <v>85</v>
      </c>
      <c r="AW270" s="14" t="s">
        <v>32</v>
      </c>
      <c r="AX270" s="14" t="s">
        <v>76</v>
      </c>
      <c r="AY270" s="262" t="s">
        <v>204</v>
      </c>
    </row>
    <row r="271" s="14" customFormat="1">
      <c r="A271" s="14"/>
      <c r="B271" s="252"/>
      <c r="C271" s="253"/>
      <c r="D271" s="243" t="s">
        <v>213</v>
      </c>
      <c r="E271" s="254" t="s">
        <v>1</v>
      </c>
      <c r="F271" s="255" t="s">
        <v>399</v>
      </c>
      <c r="G271" s="253"/>
      <c r="H271" s="256">
        <v>2.25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2" t="s">
        <v>213</v>
      </c>
      <c r="AU271" s="262" t="s">
        <v>85</v>
      </c>
      <c r="AV271" s="14" t="s">
        <v>85</v>
      </c>
      <c r="AW271" s="14" t="s">
        <v>32</v>
      </c>
      <c r="AX271" s="14" t="s">
        <v>76</v>
      </c>
      <c r="AY271" s="262" t="s">
        <v>204</v>
      </c>
    </row>
    <row r="272" s="14" customFormat="1">
      <c r="A272" s="14"/>
      <c r="B272" s="252"/>
      <c r="C272" s="253"/>
      <c r="D272" s="243" t="s">
        <v>213</v>
      </c>
      <c r="E272" s="254" t="s">
        <v>1</v>
      </c>
      <c r="F272" s="255" t="s">
        <v>400</v>
      </c>
      <c r="G272" s="253"/>
      <c r="H272" s="256">
        <v>0.16900000000000001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213</v>
      </c>
      <c r="AU272" s="262" t="s">
        <v>85</v>
      </c>
      <c r="AV272" s="14" t="s">
        <v>85</v>
      </c>
      <c r="AW272" s="14" t="s">
        <v>32</v>
      </c>
      <c r="AX272" s="14" t="s">
        <v>76</v>
      </c>
      <c r="AY272" s="262" t="s">
        <v>204</v>
      </c>
    </row>
    <row r="273" s="15" customFormat="1">
      <c r="A273" s="15"/>
      <c r="B273" s="263"/>
      <c r="C273" s="264"/>
      <c r="D273" s="243" t="s">
        <v>213</v>
      </c>
      <c r="E273" s="265" t="s">
        <v>159</v>
      </c>
      <c r="F273" s="266" t="s">
        <v>160</v>
      </c>
      <c r="G273" s="264"/>
      <c r="H273" s="267">
        <v>461.29000000000002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3" t="s">
        <v>213</v>
      </c>
      <c r="AU273" s="273" t="s">
        <v>85</v>
      </c>
      <c r="AV273" s="15" t="s">
        <v>211</v>
      </c>
      <c r="AW273" s="15" t="s">
        <v>32</v>
      </c>
      <c r="AX273" s="15" t="s">
        <v>76</v>
      </c>
      <c r="AY273" s="273" t="s">
        <v>204</v>
      </c>
    </row>
    <row r="274" s="14" customFormat="1">
      <c r="A274" s="14"/>
      <c r="B274" s="252"/>
      <c r="C274" s="253"/>
      <c r="D274" s="243" t="s">
        <v>213</v>
      </c>
      <c r="E274" s="254" t="s">
        <v>1</v>
      </c>
      <c r="F274" s="255" t="s">
        <v>401</v>
      </c>
      <c r="G274" s="253"/>
      <c r="H274" s="256">
        <v>19.059000000000001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2" t="s">
        <v>213</v>
      </c>
      <c r="AU274" s="262" t="s">
        <v>85</v>
      </c>
      <c r="AV274" s="14" t="s">
        <v>85</v>
      </c>
      <c r="AW274" s="14" t="s">
        <v>32</v>
      </c>
      <c r="AX274" s="14" t="s">
        <v>76</v>
      </c>
      <c r="AY274" s="262" t="s">
        <v>204</v>
      </c>
    </row>
    <row r="275" s="14" customFormat="1">
      <c r="A275" s="14"/>
      <c r="B275" s="252"/>
      <c r="C275" s="253"/>
      <c r="D275" s="243" t="s">
        <v>213</v>
      </c>
      <c r="E275" s="254" t="s">
        <v>1</v>
      </c>
      <c r="F275" s="255" t="s">
        <v>402</v>
      </c>
      <c r="G275" s="253"/>
      <c r="H275" s="256">
        <v>11.140000000000001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213</v>
      </c>
      <c r="AU275" s="262" t="s">
        <v>85</v>
      </c>
      <c r="AV275" s="14" t="s">
        <v>85</v>
      </c>
      <c r="AW275" s="14" t="s">
        <v>32</v>
      </c>
      <c r="AX275" s="14" t="s">
        <v>76</v>
      </c>
      <c r="AY275" s="262" t="s">
        <v>204</v>
      </c>
    </row>
    <row r="276" s="14" customFormat="1">
      <c r="A276" s="14"/>
      <c r="B276" s="252"/>
      <c r="C276" s="253"/>
      <c r="D276" s="243" t="s">
        <v>213</v>
      </c>
      <c r="E276" s="254" t="s">
        <v>1</v>
      </c>
      <c r="F276" s="255" t="s">
        <v>403</v>
      </c>
      <c r="G276" s="253"/>
      <c r="H276" s="256">
        <v>11.997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2" t="s">
        <v>213</v>
      </c>
      <c r="AU276" s="262" t="s">
        <v>85</v>
      </c>
      <c r="AV276" s="14" t="s">
        <v>85</v>
      </c>
      <c r="AW276" s="14" t="s">
        <v>32</v>
      </c>
      <c r="AX276" s="14" t="s">
        <v>76</v>
      </c>
      <c r="AY276" s="262" t="s">
        <v>204</v>
      </c>
    </row>
    <row r="277" s="14" customFormat="1">
      <c r="A277" s="14"/>
      <c r="B277" s="252"/>
      <c r="C277" s="253"/>
      <c r="D277" s="243" t="s">
        <v>213</v>
      </c>
      <c r="E277" s="254" t="s">
        <v>1</v>
      </c>
      <c r="F277" s="255" t="s">
        <v>404</v>
      </c>
      <c r="G277" s="253"/>
      <c r="H277" s="256">
        <v>8.8420000000000005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2" t="s">
        <v>213</v>
      </c>
      <c r="AU277" s="262" t="s">
        <v>85</v>
      </c>
      <c r="AV277" s="14" t="s">
        <v>85</v>
      </c>
      <c r="AW277" s="14" t="s">
        <v>32</v>
      </c>
      <c r="AX277" s="14" t="s">
        <v>76</v>
      </c>
      <c r="AY277" s="262" t="s">
        <v>204</v>
      </c>
    </row>
    <row r="278" s="16" customFormat="1">
      <c r="A278" s="16"/>
      <c r="B278" s="274"/>
      <c r="C278" s="275"/>
      <c r="D278" s="243" t="s">
        <v>213</v>
      </c>
      <c r="E278" s="276" t="s">
        <v>164</v>
      </c>
      <c r="F278" s="277" t="s">
        <v>110</v>
      </c>
      <c r="G278" s="275"/>
      <c r="H278" s="278">
        <v>51.037999999999997</v>
      </c>
      <c r="I278" s="279"/>
      <c r="J278" s="275"/>
      <c r="K278" s="275"/>
      <c r="L278" s="280"/>
      <c r="M278" s="281"/>
      <c r="N278" s="282"/>
      <c r="O278" s="282"/>
      <c r="P278" s="282"/>
      <c r="Q278" s="282"/>
      <c r="R278" s="282"/>
      <c r="S278" s="282"/>
      <c r="T278" s="283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84" t="s">
        <v>213</v>
      </c>
      <c r="AU278" s="284" t="s">
        <v>85</v>
      </c>
      <c r="AV278" s="16" t="s">
        <v>222</v>
      </c>
      <c r="AW278" s="16" t="s">
        <v>32</v>
      </c>
      <c r="AX278" s="16" t="s">
        <v>76</v>
      </c>
      <c r="AY278" s="284" t="s">
        <v>204</v>
      </c>
    </row>
    <row r="279" s="14" customFormat="1">
      <c r="A279" s="14"/>
      <c r="B279" s="252"/>
      <c r="C279" s="253"/>
      <c r="D279" s="243" t="s">
        <v>213</v>
      </c>
      <c r="E279" s="254" t="s">
        <v>151</v>
      </c>
      <c r="F279" s="255" t="s">
        <v>405</v>
      </c>
      <c r="G279" s="253"/>
      <c r="H279" s="256">
        <v>640.02099999999996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213</v>
      </c>
      <c r="AU279" s="262" t="s">
        <v>85</v>
      </c>
      <c r="AV279" s="14" t="s">
        <v>85</v>
      </c>
      <c r="AW279" s="14" t="s">
        <v>32</v>
      </c>
      <c r="AX279" s="14" t="s">
        <v>76</v>
      </c>
      <c r="AY279" s="262" t="s">
        <v>204</v>
      </c>
    </row>
    <row r="280" s="14" customFormat="1">
      <c r="A280" s="14"/>
      <c r="B280" s="252"/>
      <c r="C280" s="253"/>
      <c r="D280" s="243" t="s">
        <v>213</v>
      </c>
      <c r="E280" s="254" t="s">
        <v>155</v>
      </c>
      <c r="F280" s="255" t="s">
        <v>406</v>
      </c>
      <c r="G280" s="253"/>
      <c r="H280" s="256">
        <v>1171.711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2" t="s">
        <v>213</v>
      </c>
      <c r="AU280" s="262" t="s">
        <v>85</v>
      </c>
      <c r="AV280" s="14" t="s">
        <v>85</v>
      </c>
      <c r="AW280" s="14" t="s">
        <v>32</v>
      </c>
      <c r="AX280" s="14" t="s">
        <v>76</v>
      </c>
      <c r="AY280" s="262" t="s">
        <v>204</v>
      </c>
    </row>
    <row r="281" s="14" customFormat="1">
      <c r="A281" s="14"/>
      <c r="B281" s="252"/>
      <c r="C281" s="253"/>
      <c r="D281" s="243" t="s">
        <v>213</v>
      </c>
      <c r="E281" s="254" t="s">
        <v>1</v>
      </c>
      <c r="F281" s="255" t="s">
        <v>407</v>
      </c>
      <c r="G281" s="253"/>
      <c r="H281" s="256">
        <v>351.51299999999998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2" t="s">
        <v>213</v>
      </c>
      <c r="AU281" s="262" t="s">
        <v>85</v>
      </c>
      <c r="AV281" s="14" t="s">
        <v>85</v>
      </c>
      <c r="AW281" s="14" t="s">
        <v>32</v>
      </c>
      <c r="AX281" s="14" t="s">
        <v>83</v>
      </c>
      <c r="AY281" s="262" t="s">
        <v>204</v>
      </c>
    </row>
    <row r="282" s="2" customFormat="1" ht="37.8" customHeight="1">
      <c r="A282" s="39"/>
      <c r="B282" s="40"/>
      <c r="C282" s="228" t="s">
        <v>408</v>
      </c>
      <c r="D282" s="228" t="s">
        <v>206</v>
      </c>
      <c r="E282" s="229" t="s">
        <v>409</v>
      </c>
      <c r="F282" s="230" t="s">
        <v>410</v>
      </c>
      <c r="G282" s="231" t="s">
        <v>311</v>
      </c>
      <c r="H282" s="232">
        <v>351.51299999999998</v>
      </c>
      <c r="I282" s="233"/>
      <c r="J282" s="234">
        <f>ROUND(I282*H282,2)</f>
        <v>0</v>
      </c>
      <c r="K282" s="230" t="s">
        <v>210</v>
      </c>
      <c r="L282" s="45"/>
      <c r="M282" s="235" t="s">
        <v>1</v>
      </c>
      <c r="N282" s="236" t="s">
        <v>41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211</v>
      </c>
      <c r="AT282" s="239" t="s">
        <v>206</v>
      </c>
      <c r="AU282" s="239" t="s">
        <v>85</v>
      </c>
      <c r="AY282" s="18" t="s">
        <v>204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83</v>
      </c>
      <c r="BK282" s="240">
        <f>ROUND(I282*H282,2)</f>
        <v>0</v>
      </c>
      <c r="BL282" s="18" t="s">
        <v>211</v>
      </c>
      <c r="BM282" s="239" t="s">
        <v>411</v>
      </c>
    </row>
    <row r="283" s="14" customFormat="1">
      <c r="A283" s="14"/>
      <c r="B283" s="252"/>
      <c r="C283" s="253"/>
      <c r="D283" s="243" t="s">
        <v>213</v>
      </c>
      <c r="E283" s="254" t="s">
        <v>1</v>
      </c>
      <c r="F283" s="255" t="s">
        <v>412</v>
      </c>
      <c r="G283" s="253"/>
      <c r="H283" s="256">
        <v>351.51299999999998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2" t="s">
        <v>213</v>
      </c>
      <c r="AU283" s="262" t="s">
        <v>85</v>
      </c>
      <c r="AV283" s="14" t="s">
        <v>85</v>
      </c>
      <c r="AW283" s="14" t="s">
        <v>32</v>
      </c>
      <c r="AX283" s="14" t="s">
        <v>83</v>
      </c>
      <c r="AY283" s="262" t="s">
        <v>204</v>
      </c>
    </row>
    <row r="284" s="2" customFormat="1" ht="33" customHeight="1">
      <c r="A284" s="39"/>
      <c r="B284" s="40"/>
      <c r="C284" s="228" t="s">
        <v>413</v>
      </c>
      <c r="D284" s="228" t="s">
        <v>206</v>
      </c>
      <c r="E284" s="229" t="s">
        <v>414</v>
      </c>
      <c r="F284" s="230" t="s">
        <v>415</v>
      </c>
      <c r="G284" s="231" t="s">
        <v>311</v>
      </c>
      <c r="H284" s="232">
        <v>820.19799999999998</v>
      </c>
      <c r="I284" s="233"/>
      <c r="J284" s="234">
        <f>ROUND(I284*H284,2)</f>
        <v>0</v>
      </c>
      <c r="K284" s="230" t="s">
        <v>210</v>
      </c>
      <c r="L284" s="45"/>
      <c r="M284" s="235" t="s">
        <v>1</v>
      </c>
      <c r="N284" s="236" t="s">
        <v>41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211</v>
      </c>
      <c r="AT284" s="239" t="s">
        <v>206</v>
      </c>
      <c r="AU284" s="239" t="s">
        <v>85</v>
      </c>
      <c r="AY284" s="18" t="s">
        <v>204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83</v>
      </c>
      <c r="BK284" s="240">
        <f>ROUND(I284*H284,2)</f>
        <v>0</v>
      </c>
      <c r="BL284" s="18" t="s">
        <v>211</v>
      </c>
      <c r="BM284" s="239" t="s">
        <v>416</v>
      </c>
    </row>
    <row r="285" s="14" customFormat="1">
      <c r="A285" s="14"/>
      <c r="B285" s="252"/>
      <c r="C285" s="253"/>
      <c r="D285" s="243" t="s">
        <v>213</v>
      </c>
      <c r="E285" s="254" t="s">
        <v>1</v>
      </c>
      <c r="F285" s="255" t="s">
        <v>417</v>
      </c>
      <c r="G285" s="253"/>
      <c r="H285" s="256">
        <v>820.19799999999998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213</v>
      </c>
      <c r="AU285" s="262" t="s">
        <v>85</v>
      </c>
      <c r="AV285" s="14" t="s">
        <v>85</v>
      </c>
      <c r="AW285" s="14" t="s">
        <v>32</v>
      </c>
      <c r="AX285" s="14" t="s">
        <v>83</v>
      </c>
      <c r="AY285" s="262" t="s">
        <v>204</v>
      </c>
    </row>
    <row r="286" s="2" customFormat="1" ht="37.8" customHeight="1">
      <c r="A286" s="39"/>
      <c r="B286" s="40"/>
      <c r="C286" s="228" t="s">
        <v>418</v>
      </c>
      <c r="D286" s="228" t="s">
        <v>206</v>
      </c>
      <c r="E286" s="229" t="s">
        <v>419</v>
      </c>
      <c r="F286" s="230" t="s">
        <v>420</v>
      </c>
      <c r="G286" s="231" t="s">
        <v>311</v>
      </c>
      <c r="H286" s="232">
        <v>820.19799999999998</v>
      </c>
      <c r="I286" s="233"/>
      <c r="J286" s="234">
        <f>ROUND(I286*H286,2)</f>
        <v>0</v>
      </c>
      <c r="K286" s="230" t="s">
        <v>210</v>
      </c>
      <c r="L286" s="45"/>
      <c r="M286" s="235" t="s">
        <v>1</v>
      </c>
      <c r="N286" s="236" t="s">
        <v>41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211</v>
      </c>
      <c r="AT286" s="239" t="s">
        <v>206</v>
      </c>
      <c r="AU286" s="239" t="s">
        <v>85</v>
      </c>
      <c r="AY286" s="18" t="s">
        <v>204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83</v>
      </c>
      <c r="BK286" s="240">
        <f>ROUND(I286*H286,2)</f>
        <v>0</v>
      </c>
      <c r="BL286" s="18" t="s">
        <v>211</v>
      </c>
      <c r="BM286" s="239" t="s">
        <v>421</v>
      </c>
    </row>
    <row r="287" s="14" customFormat="1">
      <c r="A287" s="14"/>
      <c r="B287" s="252"/>
      <c r="C287" s="253"/>
      <c r="D287" s="243" t="s">
        <v>213</v>
      </c>
      <c r="E287" s="254" t="s">
        <v>1</v>
      </c>
      <c r="F287" s="255" t="s">
        <v>422</v>
      </c>
      <c r="G287" s="253"/>
      <c r="H287" s="256">
        <v>820.19799999999998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213</v>
      </c>
      <c r="AU287" s="262" t="s">
        <v>85</v>
      </c>
      <c r="AV287" s="14" t="s">
        <v>85</v>
      </c>
      <c r="AW287" s="14" t="s">
        <v>32</v>
      </c>
      <c r="AX287" s="14" t="s">
        <v>83</v>
      </c>
      <c r="AY287" s="262" t="s">
        <v>204</v>
      </c>
    </row>
    <row r="288" s="2" customFormat="1" ht="24.15" customHeight="1">
      <c r="A288" s="39"/>
      <c r="B288" s="40"/>
      <c r="C288" s="228" t="s">
        <v>143</v>
      </c>
      <c r="D288" s="228" t="s">
        <v>206</v>
      </c>
      <c r="E288" s="229" t="s">
        <v>423</v>
      </c>
      <c r="F288" s="230" t="s">
        <v>424</v>
      </c>
      <c r="G288" s="231" t="s">
        <v>311</v>
      </c>
      <c r="H288" s="232">
        <v>703.02599999999995</v>
      </c>
      <c r="I288" s="233"/>
      <c r="J288" s="234">
        <f>ROUND(I288*H288,2)</f>
        <v>0</v>
      </c>
      <c r="K288" s="230" t="s">
        <v>210</v>
      </c>
      <c r="L288" s="45"/>
      <c r="M288" s="235" t="s">
        <v>1</v>
      </c>
      <c r="N288" s="236" t="s">
        <v>41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211</v>
      </c>
      <c r="AT288" s="239" t="s">
        <v>206</v>
      </c>
      <c r="AU288" s="239" t="s">
        <v>85</v>
      </c>
      <c r="AY288" s="18" t="s">
        <v>204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83</v>
      </c>
      <c r="BK288" s="240">
        <f>ROUND(I288*H288,2)</f>
        <v>0</v>
      </c>
      <c r="BL288" s="18" t="s">
        <v>211</v>
      </c>
      <c r="BM288" s="239" t="s">
        <v>425</v>
      </c>
    </row>
    <row r="289" s="14" customFormat="1">
      <c r="A289" s="14"/>
      <c r="B289" s="252"/>
      <c r="C289" s="253"/>
      <c r="D289" s="243" t="s">
        <v>213</v>
      </c>
      <c r="E289" s="254" t="s">
        <v>1</v>
      </c>
      <c r="F289" s="255" t="s">
        <v>426</v>
      </c>
      <c r="G289" s="253"/>
      <c r="H289" s="256">
        <v>351.51299999999998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2" t="s">
        <v>213</v>
      </c>
      <c r="AU289" s="262" t="s">
        <v>85</v>
      </c>
      <c r="AV289" s="14" t="s">
        <v>85</v>
      </c>
      <c r="AW289" s="14" t="s">
        <v>32</v>
      </c>
      <c r="AX289" s="14" t="s">
        <v>76</v>
      </c>
      <c r="AY289" s="262" t="s">
        <v>204</v>
      </c>
    </row>
    <row r="290" s="14" customFormat="1">
      <c r="A290" s="14"/>
      <c r="B290" s="252"/>
      <c r="C290" s="253"/>
      <c r="D290" s="243" t="s">
        <v>213</v>
      </c>
      <c r="E290" s="254" t="s">
        <v>1</v>
      </c>
      <c r="F290" s="255" t="s">
        <v>427</v>
      </c>
      <c r="G290" s="253"/>
      <c r="H290" s="256">
        <v>351.51299999999998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2" t="s">
        <v>213</v>
      </c>
      <c r="AU290" s="262" t="s">
        <v>85</v>
      </c>
      <c r="AV290" s="14" t="s">
        <v>85</v>
      </c>
      <c r="AW290" s="14" t="s">
        <v>32</v>
      </c>
      <c r="AX290" s="14" t="s">
        <v>76</v>
      </c>
      <c r="AY290" s="262" t="s">
        <v>204</v>
      </c>
    </row>
    <row r="291" s="15" customFormat="1">
      <c r="A291" s="15"/>
      <c r="B291" s="263"/>
      <c r="C291" s="264"/>
      <c r="D291" s="243" t="s">
        <v>213</v>
      </c>
      <c r="E291" s="265" t="s">
        <v>1</v>
      </c>
      <c r="F291" s="266" t="s">
        <v>160</v>
      </c>
      <c r="G291" s="264"/>
      <c r="H291" s="267">
        <v>703.02599999999995</v>
      </c>
      <c r="I291" s="268"/>
      <c r="J291" s="264"/>
      <c r="K291" s="264"/>
      <c r="L291" s="269"/>
      <c r="M291" s="270"/>
      <c r="N291" s="271"/>
      <c r="O291" s="271"/>
      <c r="P291" s="271"/>
      <c r="Q291" s="271"/>
      <c r="R291" s="271"/>
      <c r="S291" s="271"/>
      <c r="T291" s="27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3" t="s">
        <v>213</v>
      </c>
      <c r="AU291" s="273" t="s">
        <v>85</v>
      </c>
      <c r="AV291" s="15" t="s">
        <v>211</v>
      </c>
      <c r="AW291" s="15" t="s">
        <v>32</v>
      </c>
      <c r="AX291" s="15" t="s">
        <v>83</v>
      </c>
      <c r="AY291" s="273" t="s">
        <v>204</v>
      </c>
    </row>
    <row r="292" s="2" customFormat="1" ht="24.15" customHeight="1">
      <c r="A292" s="39"/>
      <c r="B292" s="40"/>
      <c r="C292" s="228" t="s">
        <v>428</v>
      </c>
      <c r="D292" s="228" t="s">
        <v>206</v>
      </c>
      <c r="E292" s="229" t="s">
        <v>429</v>
      </c>
      <c r="F292" s="230" t="s">
        <v>430</v>
      </c>
      <c r="G292" s="231" t="s">
        <v>311</v>
      </c>
      <c r="H292" s="232">
        <v>1640.396</v>
      </c>
      <c r="I292" s="233"/>
      <c r="J292" s="234">
        <f>ROUND(I292*H292,2)</f>
        <v>0</v>
      </c>
      <c r="K292" s="230" t="s">
        <v>210</v>
      </c>
      <c r="L292" s="45"/>
      <c r="M292" s="235" t="s">
        <v>1</v>
      </c>
      <c r="N292" s="236" t="s">
        <v>41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211</v>
      </c>
      <c r="AT292" s="239" t="s">
        <v>206</v>
      </c>
      <c r="AU292" s="239" t="s">
        <v>85</v>
      </c>
      <c r="AY292" s="18" t="s">
        <v>204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83</v>
      </c>
      <c r="BK292" s="240">
        <f>ROUND(I292*H292,2)</f>
        <v>0</v>
      </c>
      <c r="BL292" s="18" t="s">
        <v>211</v>
      </c>
      <c r="BM292" s="239" t="s">
        <v>431</v>
      </c>
    </row>
    <row r="293" s="14" customFormat="1">
      <c r="A293" s="14"/>
      <c r="B293" s="252"/>
      <c r="C293" s="253"/>
      <c r="D293" s="243" t="s">
        <v>213</v>
      </c>
      <c r="E293" s="254" t="s">
        <v>1</v>
      </c>
      <c r="F293" s="255" t="s">
        <v>432</v>
      </c>
      <c r="G293" s="253"/>
      <c r="H293" s="256">
        <v>820.19799999999998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2" t="s">
        <v>213</v>
      </c>
      <c r="AU293" s="262" t="s">
        <v>85</v>
      </c>
      <c r="AV293" s="14" t="s">
        <v>85</v>
      </c>
      <c r="AW293" s="14" t="s">
        <v>32</v>
      </c>
      <c r="AX293" s="14" t="s">
        <v>76</v>
      </c>
      <c r="AY293" s="262" t="s">
        <v>204</v>
      </c>
    </row>
    <row r="294" s="14" customFormat="1">
      <c r="A294" s="14"/>
      <c r="B294" s="252"/>
      <c r="C294" s="253"/>
      <c r="D294" s="243" t="s">
        <v>213</v>
      </c>
      <c r="E294" s="254" t="s">
        <v>1</v>
      </c>
      <c r="F294" s="255" t="s">
        <v>433</v>
      </c>
      <c r="G294" s="253"/>
      <c r="H294" s="256">
        <v>820.19799999999998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2" t="s">
        <v>213</v>
      </c>
      <c r="AU294" s="262" t="s">
        <v>85</v>
      </c>
      <c r="AV294" s="14" t="s">
        <v>85</v>
      </c>
      <c r="AW294" s="14" t="s">
        <v>32</v>
      </c>
      <c r="AX294" s="14" t="s">
        <v>76</v>
      </c>
      <c r="AY294" s="262" t="s">
        <v>204</v>
      </c>
    </row>
    <row r="295" s="15" customFormat="1">
      <c r="A295" s="15"/>
      <c r="B295" s="263"/>
      <c r="C295" s="264"/>
      <c r="D295" s="243" t="s">
        <v>213</v>
      </c>
      <c r="E295" s="265" t="s">
        <v>1</v>
      </c>
      <c r="F295" s="266" t="s">
        <v>160</v>
      </c>
      <c r="G295" s="264"/>
      <c r="H295" s="267">
        <v>1640.396</v>
      </c>
      <c r="I295" s="268"/>
      <c r="J295" s="264"/>
      <c r="K295" s="264"/>
      <c r="L295" s="269"/>
      <c r="M295" s="270"/>
      <c r="N295" s="271"/>
      <c r="O295" s="271"/>
      <c r="P295" s="271"/>
      <c r="Q295" s="271"/>
      <c r="R295" s="271"/>
      <c r="S295" s="271"/>
      <c r="T295" s="27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3" t="s">
        <v>213</v>
      </c>
      <c r="AU295" s="273" t="s">
        <v>85</v>
      </c>
      <c r="AV295" s="15" t="s">
        <v>211</v>
      </c>
      <c r="AW295" s="15" t="s">
        <v>32</v>
      </c>
      <c r="AX295" s="15" t="s">
        <v>83</v>
      </c>
      <c r="AY295" s="273" t="s">
        <v>204</v>
      </c>
    </row>
    <row r="296" s="2" customFormat="1" ht="16.5" customHeight="1">
      <c r="A296" s="39"/>
      <c r="B296" s="40"/>
      <c r="C296" s="228" t="s">
        <v>434</v>
      </c>
      <c r="D296" s="228" t="s">
        <v>206</v>
      </c>
      <c r="E296" s="229" t="s">
        <v>435</v>
      </c>
      <c r="F296" s="230" t="s">
        <v>436</v>
      </c>
      <c r="G296" s="231" t="s">
        <v>311</v>
      </c>
      <c r="H296" s="232">
        <v>1171.711</v>
      </c>
      <c r="I296" s="233"/>
      <c r="J296" s="234">
        <f>ROUND(I296*H296,2)</f>
        <v>0</v>
      </c>
      <c r="K296" s="230" t="s">
        <v>210</v>
      </c>
      <c r="L296" s="45"/>
      <c r="M296" s="235" t="s">
        <v>1</v>
      </c>
      <c r="N296" s="236" t="s">
        <v>41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211</v>
      </c>
      <c r="AT296" s="239" t="s">
        <v>206</v>
      </c>
      <c r="AU296" s="239" t="s">
        <v>85</v>
      </c>
      <c r="AY296" s="18" t="s">
        <v>204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83</v>
      </c>
      <c r="BK296" s="240">
        <f>ROUND(I296*H296,2)</f>
        <v>0</v>
      </c>
      <c r="BL296" s="18" t="s">
        <v>211</v>
      </c>
      <c r="BM296" s="239" t="s">
        <v>437</v>
      </c>
    </row>
    <row r="297" s="14" customFormat="1">
      <c r="A297" s="14"/>
      <c r="B297" s="252"/>
      <c r="C297" s="253"/>
      <c r="D297" s="243" t="s">
        <v>213</v>
      </c>
      <c r="E297" s="254" t="s">
        <v>1</v>
      </c>
      <c r="F297" s="255" t="s">
        <v>438</v>
      </c>
      <c r="G297" s="253"/>
      <c r="H297" s="256">
        <v>1171.711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2" t="s">
        <v>213</v>
      </c>
      <c r="AU297" s="262" t="s">
        <v>85</v>
      </c>
      <c r="AV297" s="14" t="s">
        <v>85</v>
      </c>
      <c r="AW297" s="14" t="s">
        <v>32</v>
      </c>
      <c r="AX297" s="14" t="s">
        <v>83</v>
      </c>
      <c r="AY297" s="262" t="s">
        <v>204</v>
      </c>
    </row>
    <row r="298" s="2" customFormat="1" ht="33" customHeight="1">
      <c r="A298" s="39"/>
      <c r="B298" s="40"/>
      <c r="C298" s="228" t="s">
        <v>439</v>
      </c>
      <c r="D298" s="228" t="s">
        <v>206</v>
      </c>
      <c r="E298" s="229" t="s">
        <v>440</v>
      </c>
      <c r="F298" s="230" t="s">
        <v>441</v>
      </c>
      <c r="G298" s="231" t="s">
        <v>442</v>
      </c>
      <c r="H298" s="232">
        <v>2109.0799999999999</v>
      </c>
      <c r="I298" s="233"/>
      <c r="J298" s="234">
        <f>ROUND(I298*H298,2)</f>
        <v>0</v>
      </c>
      <c r="K298" s="230" t="s">
        <v>210</v>
      </c>
      <c r="L298" s="45"/>
      <c r="M298" s="235" t="s">
        <v>1</v>
      </c>
      <c r="N298" s="236" t="s">
        <v>41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211</v>
      </c>
      <c r="AT298" s="239" t="s">
        <v>206</v>
      </c>
      <c r="AU298" s="239" t="s">
        <v>85</v>
      </c>
      <c r="AY298" s="18" t="s">
        <v>204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83</v>
      </c>
      <c r="BK298" s="240">
        <f>ROUND(I298*H298,2)</f>
        <v>0</v>
      </c>
      <c r="BL298" s="18" t="s">
        <v>211</v>
      </c>
      <c r="BM298" s="239" t="s">
        <v>443</v>
      </c>
    </row>
    <row r="299" s="13" customFormat="1">
      <c r="A299" s="13"/>
      <c r="B299" s="241"/>
      <c r="C299" s="242"/>
      <c r="D299" s="243" t="s">
        <v>213</v>
      </c>
      <c r="E299" s="244" t="s">
        <v>1</v>
      </c>
      <c r="F299" s="245" t="s">
        <v>444</v>
      </c>
      <c r="G299" s="242"/>
      <c r="H299" s="244" t="s">
        <v>1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213</v>
      </c>
      <c r="AU299" s="251" t="s">
        <v>85</v>
      </c>
      <c r="AV299" s="13" t="s">
        <v>83</v>
      </c>
      <c r="AW299" s="13" t="s">
        <v>32</v>
      </c>
      <c r="AX299" s="13" t="s">
        <v>76</v>
      </c>
      <c r="AY299" s="251" t="s">
        <v>204</v>
      </c>
    </row>
    <row r="300" s="14" customFormat="1">
      <c r="A300" s="14"/>
      <c r="B300" s="252"/>
      <c r="C300" s="253"/>
      <c r="D300" s="243" t="s">
        <v>213</v>
      </c>
      <c r="E300" s="254" t="s">
        <v>1</v>
      </c>
      <c r="F300" s="255" t="s">
        <v>445</v>
      </c>
      <c r="G300" s="253"/>
      <c r="H300" s="256">
        <v>2109.0799999999999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213</v>
      </c>
      <c r="AU300" s="262" t="s">
        <v>85</v>
      </c>
      <c r="AV300" s="14" t="s">
        <v>85</v>
      </c>
      <c r="AW300" s="14" t="s">
        <v>32</v>
      </c>
      <c r="AX300" s="14" t="s">
        <v>83</v>
      </c>
      <c r="AY300" s="262" t="s">
        <v>204</v>
      </c>
    </row>
    <row r="301" s="2" customFormat="1" ht="24.15" customHeight="1">
      <c r="A301" s="39"/>
      <c r="B301" s="40"/>
      <c r="C301" s="228" t="s">
        <v>262</v>
      </c>
      <c r="D301" s="228" t="s">
        <v>206</v>
      </c>
      <c r="E301" s="229" t="s">
        <v>446</v>
      </c>
      <c r="F301" s="230" t="s">
        <v>447</v>
      </c>
      <c r="G301" s="231" t="s">
        <v>448</v>
      </c>
      <c r="H301" s="232">
        <v>751.11900000000003</v>
      </c>
      <c r="I301" s="233"/>
      <c r="J301" s="234">
        <f>ROUND(I301*H301,2)</f>
        <v>0</v>
      </c>
      <c r="K301" s="230" t="s">
        <v>210</v>
      </c>
      <c r="L301" s="45"/>
      <c r="M301" s="235" t="s">
        <v>1</v>
      </c>
      <c r="N301" s="236" t="s">
        <v>41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211</v>
      </c>
      <c r="AT301" s="239" t="s">
        <v>206</v>
      </c>
      <c r="AU301" s="239" t="s">
        <v>85</v>
      </c>
      <c r="AY301" s="18" t="s">
        <v>204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83</v>
      </c>
      <c r="BK301" s="240">
        <f>ROUND(I301*H301,2)</f>
        <v>0</v>
      </c>
      <c r="BL301" s="18" t="s">
        <v>211</v>
      </c>
      <c r="BM301" s="239" t="s">
        <v>449</v>
      </c>
    </row>
    <row r="302" s="13" customFormat="1">
      <c r="A302" s="13"/>
      <c r="B302" s="241"/>
      <c r="C302" s="242"/>
      <c r="D302" s="243" t="s">
        <v>213</v>
      </c>
      <c r="E302" s="244" t="s">
        <v>1</v>
      </c>
      <c r="F302" s="245" t="s">
        <v>214</v>
      </c>
      <c r="G302" s="242"/>
      <c r="H302" s="244" t="s">
        <v>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213</v>
      </c>
      <c r="AU302" s="251" t="s">
        <v>85</v>
      </c>
      <c r="AV302" s="13" t="s">
        <v>83</v>
      </c>
      <c r="AW302" s="13" t="s">
        <v>32</v>
      </c>
      <c r="AX302" s="13" t="s">
        <v>76</v>
      </c>
      <c r="AY302" s="251" t="s">
        <v>204</v>
      </c>
    </row>
    <row r="303" s="14" customFormat="1">
      <c r="A303" s="14"/>
      <c r="B303" s="252"/>
      <c r="C303" s="253"/>
      <c r="D303" s="243" t="s">
        <v>213</v>
      </c>
      <c r="E303" s="254" t="s">
        <v>162</v>
      </c>
      <c r="F303" s="255" t="s">
        <v>450</v>
      </c>
      <c r="G303" s="253"/>
      <c r="H303" s="256">
        <v>60.060000000000002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2" t="s">
        <v>213</v>
      </c>
      <c r="AU303" s="262" t="s">
        <v>85</v>
      </c>
      <c r="AV303" s="14" t="s">
        <v>85</v>
      </c>
      <c r="AW303" s="14" t="s">
        <v>32</v>
      </c>
      <c r="AX303" s="14" t="s">
        <v>76</v>
      </c>
      <c r="AY303" s="262" t="s">
        <v>204</v>
      </c>
    </row>
    <row r="304" s="14" customFormat="1">
      <c r="A304" s="14"/>
      <c r="B304" s="252"/>
      <c r="C304" s="253"/>
      <c r="D304" s="243" t="s">
        <v>213</v>
      </c>
      <c r="E304" s="254" t="s">
        <v>1</v>
      </c>
      <c r="F304" s="255" t="s">
        <v>451</v>
      </c>
      <c r="G304" s="253"/>
      <c r="H304" s="256">
        <v>691.05899999999997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213</v>
      </c>
      <c r="AU304" s="262" t="s">
        <v>85</v>
      </c>
      <c r="AV304" s="14" t="s">
        <v>85</v>
      </c>
      <c r="AW304" s="14" t="s">
        <v>32</v>
      </c>
      <c r="AX304" s="14" t="s">
        <v>76</v>
      </c>
      <c r="AY304" s="262" t="s">
        <v>204</v>
      </c>
    </row>
    <row r="305" s="15" customFormat="1">
      <c r="A305" s="15"/>
      <c r="B305" s="263"/>
      <c r="C305" s="264"/>
      <c r="D305" s="243" t="s">
        <v>213</v>
      </c>
      <c r="E305" s="265" t="s">
        <v>1</v>
      </c>
      <c r="F305" s="266" t="s">
        <v>160</v>
      </c>
      <c r="G305" s="264"/>
      <c r="H305" s="267">
        <v>751.11900000000003</v>
      </c>
      <c r="I305" s="268"/>
      <c r="J305" s="264"/>
      <c r="K305" s="264"/>
      <c r="L305" s="269"/>
      <c r="M305" s="270"/>
      <c r="N305" s="271"/>
      <c r="O305" s="271"/>
      <c r="P305" s="271"/>
      <c r="Q305" s="271"/>
      <c r="R305" s="271"/>
      <c r="S305" s="271"/>
      <c r="T305" s="27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3" t="s">
        <v>213</v>
      </c>
      <c r="AU305" s="273" t="s">
        <v>85</v>
      </c>
      <c r="AV305" s="15" t="s">
        <v>211</v>
      </c>
      <c r="AW305" s="15" t="s">
        <v>32</v>
      </c>
      <c r="AX305" s="15" t="s">
        <v>83</v>
      </c>
      <c r="AY305" s="273" t="s">
        <v>204</v>
      </c>
    </row>
    <row r="306" s="2" customFormat="1" ht="24.15" customHeight="1">
      <c r="A306" s="39"/>
      <c r="B306" s="40"/>
      <c r="C306" s="228" t="s">
        <v>452</v>
      </c>
      <c r="D306" s="228" t="s">
        <v>206</v>
      </c>
      <c r="E306" s="229" t="s">
        <v>453</v>
      </c>
      <c r="F306" s="230" t="s">
        <v>454</v>
      </c>
      <c r="G306" s="231" t="s">
        <v>311</v>
      </c>
      <c r="H306" s="232">
        <v>2.25</v>
      </c>
      <c r="I306" s="233"/>
      <c r="J306" s="234">
        <f>ROUND(I306*H306,2)</f>
        <v>0</v>
      </c>
      <c r="K306" s="230" t="s">
        <v>210</v>
      </c>
      <c r="L306" s="45"/>
      <c r="M306" s="235" t="s">
        <v>1</v>
      </c>
      <c r="N306" s="236" t="s">
        <v>41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211</v>
      </c>
      <c r="AT306" s="239" t="s">
        <v>206</v>
      </c>
      <c r="AU306" s="239" t="s">
        <v>85</v>
      </c>
      <c r="AY306" s="18" t="s">
        <v>204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83</v>
      </c>
      <c r="BK306" s="240">
        <f>ROUND(I306*H306,2)</f>
        <v>0</v>
      </c>
      <c r="BL306" s="18" t="s">
        <v>211</v>
      </c>
      <c r="BM306" s="239" t="s">
        <v>455</v>
      </c>
    </row>
    <row r="307" s="13" customFormat="1">
      <c r="A307" s="13"/>
      <c r="B307" s="241"/>
      <c r="C307" s="242"/>
      <c r="D307" s="243" t="s">
        <v>213</v>
      </c>
      <c r="E307" s="244" t="s">
        <v>1</v>
      </c>
      <c r="F307" s="245" t="s">
        <v>214</v>
      </c>
      <c r="G307" s="242"/>
      <c r="H307" s="244" t="s">
        <v>1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213</v>
      </c>
      <c r="AU307" s="251" t="s">
        <v>85</v>
      </c>
      <c r="AV307" s="13" t="s">
        <v>83</v>
      </c>
      <c r="AW307" s="13" t="s">
        <v>32</v>
      </c>
      <c r="AX307" s="13" t="s">
        <v>76</v>
      </c>
      <c r="AY307" s="251" t="s">
        <v>204</v>
      </c>
    </row>
    <row r="308" s="13" customFormat="1">
      <c r="A308" s="13"/>
      <c r="B308" s="241"/>
      <c r="C308" s="242"/>
      <c r="D308" s="243" t="s">
        <v>213</v>
      </c>
      <c r="E308" s="244" t="s">
        <v>1</v>
      </c>
      <c r="F308" s="245" t="s">
        <v>456</v>
      </c>
      <c r="G308" s="242"/>
      <c r="H308" s="244" t="s">
        <v>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213</v>
      </c>
      <c r="AU308" s="251" t="s">
        <v>85</v>
      </c>
      <c r="AV308" s="13" t="s">
        <v>83</v>
      </c>
      <c r="AW308" s="13" t="s">
        <v>32</v>
      </c>
      <c r="AX308" s="13" t="s">
        <v>76</v>
      </c>
      <c r="AY308" s="251" t="s">
        <v>204</v>
      </c>
    </row>
    <row r="309" s="14" customFormat="1">
      <c r="A309" s="14"/>
      <c r="B309" s="252"/>
      <c r="C309" s="253"/>
      <c r="D309" s="243" t="s">
        <v>213</v>
      </c>
      <c r="E309" s="254" t="s">
        <v>157</v>
      </c>
      <c r="F309" s="255" t="s">
        <v>457</v>
      </c>
      <c r="G309" s="253"/>
      <c r="H309" s="256">
        <v>2.25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213</v>
      </c>
      <c r="AU309" s="262" t="s">
        <v>85</v>
      </c>
      <c r="AV309" s="14" t="s">
        <v>85</v>
      </c>
      <c r="AW309" s="14" t="s">
        <v>32</v>
      </c>
      <c r="AX309" s="14" t="s">
        <v>83</v>
      </c>
      <c r="AY309" s="262" t="s">
        <v>204</v>
      </c>
    </row>
    <row r="310" s="2" customFormat="1" ht="24.15" customHeight="1">
      <c r="A310" s="39"/>
      <c r="B310" s="40"/>
      <c r="C310" s="228" t="s">
        <v>458</v>
      </c>
      <c r="D310" s="228" t="s">
        <v>206</v>
      </c>
      <c r="E310" s="229" t="s">
        <v>459</v>
      </c>
      <c r="F310" s="230" t="s">
        <v>460</v>
      </c>
      <c r="G310" s="231" t="s">
        <v>311</v>
      </c>
      <c r="H310" s="232">
        <v>317.74099999999999</v>
      </c>
      <c r="I310" s="233"/>
      <c r="J310" s="234">
        <f>ROUND(I310*H310,2)</f>
        <v>0</v>
      </c>
      <c r="K310" s="230" t="s">
        <v>210</v>
      </c>
      <c r="L310" s="45"/>
      <c r="M310" s="235" t="s">
        <v>1</v>
      </c>
      <c r="N310" s="236" t="s">
        <v>41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211</v>
      </c>
      <c r="AT310" s="239" t="s">
        <v>206</v>
      </c>
      <c r="AU310" s="239" t="s">
        <v>85</v>
      </c>
      <c r="AY310" s="18" t="s">
        <v>204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83</v>
      </c>
      <c r="BK310" s="240">
        <f>ROUND(I310*H310,2)</f>
        <v>0</v>
      </c>
      <c r="BL310" s="18" t="s">
        <v>211</v>
      </c>
      <c r="BM310" s="239" t="s">
        <v>461</v>
      </c>
    </row>
    <row r="311" s="13" customFormat="1">
      <c r="A311" s="13"/>
      <c r="B311" s="241"/>
      <c r="C311" s="242"/>
      <c r="D311" s="243" t="s">
        <v>213</v>
      </c>
      <c r="E311" s="244" t="s">
        <v>1</v>
      </c>
      <c r="F311" s="245" t="s">
        <v>214</v>
      </c>
      <c r="G311" s="242"/>
      <c r="H311" s="244" t="s">
        <v>1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213</v>
      </c>
      <c r="AU311" s="251" t="s">
        <v>85</v>
      </c>
      <c r="AV311" s="13" t="s">
        <v>83</v>
      </c>
      <c r="AW311" s="13" t="s">
        <v>32</v>
      </c>
      <c r="AX311" s="13" t="s">
        <v>76</v>
      </c>
      <c r="AY311" s="251" t="s">
        <v>204</v>
      </c>
    </row>
    <row r="312" s="14" customFormat="1">
      <c r="A312" s="14"/>
      <c r="B312" s="252"/>
      <c r="C312" s="253"/>
      <c r="D312" s="243" t="s">
        <v>213</v>
      </c>
      <c r="E312" s="254" t="s">
        <v>1</v>
      </c>
      <c r="F312" s="255" t="s">
        <v>462</v>
      </c>
      <c r="G312" s="253"/>
      <c r="H312" s="256">
        <v>31.753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213</v>
      </c>
      <c r="AU312" s="262" t="s">
        <v>85</v>
      </c>
      <c r="AV312" s="14" t="s">
        <v>85</v>
      </c>
      <c r="AW312" s="14" t="s">
        <v>32</v>
      </c>
      <c r="AX312" s="14" t="s">
        <v>76</v>
      </c>
      <c r="AY312" s="262" t="s">
        <v>204</v>
      </c>
    </row>
    <row r="313" s="14" customFormat="1">
      <c r="A313" s="14"/>
      <c r="B313" s="252"/>
      <c r="C313" s="253"/>
      <c r="D313" s="243" t="s">
        <v>213</v>
      </c>
      <c r="E313" s="254" t="s">
        <v>1</v>
      </c>
      <c r="F313" s="255" t="s">
        <v>463</v>
      </c>
      <c r="G313" s="253"/>
      <c r="H313" s="256">
        <v>0.19700000000000001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213</v>
      </c>
      <c r="AU313" s="262" t="s">
        <v>85</v>
      </c>
      <c r="AV313" s="14" t="s">
        <v>85</v>
      </c>
      <c r="AW313" s="14" t="s">
        <v>32</v>
      </c>
      <c r="AX313" s="14" t="s">
        <v>76</v>
      </c>
      <c r="AY313" s="262" t="s">
        <v>204</v>
      </c>
    </row>
    <row r="314" s="14" customFormat="1">
      <c r="A314" s="14"/>
      <c r="B314" s="252"/>
      <c r="C314" s="253"/>
      <c r="D314" s="243" t="s">
        <v>213</v>
      </c>
      <c r="E314" s="254" t="s">
        <v>1</v>
      </c>
      <c r="F314" s="255" t="s">
        <v>464</v>
      </c>
      <c r="G314" s="253"/>
      <c r="H314" s="256">
        <v>0.57299999999999995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2" t="s">
        <v>213</v>
      </c>
      <c r="AU314" s="262" t="s">
        <v>85</v>
      </c>
      <c r="AV314" s="14" t="s">
        <v>85</v>
      </c>
      <c r="AW314" s="14" t="s">
        <v>32</v>
      </c>
      <c r="AX314" s="14" t="s">
        <v>76</v>
      </c>
      <c r="AY314" s="262" t="s">
        <v>204</v>
      </c>
    </row>
    <row r="315" s="16" customFormat="1">
      <c r="A315" s="16"/>
      <c r="B315" s="274"/>
      <c r="C315" s="275"/>
      <c r="D315" s="243" t="s">
        <v>213</v>
      </c>
      <c r="E315" s="276" t="s">
        <v>1</v>
      </c>
      <c r="F315" s="277" t="s">
        <v>110</v>
      </c>
      <c r="G315" s="275"/>
      <c r="H315" s="278">
        <v>32.523000000000003</v>
      </c>
      <c r="I315" s="279"/>
      <c r="J315" s="275"/>
      <c r="K315" s="275"/>
      <c r="L315" s="280"/>
      <c r="M315" s="281"/>
      <c r="N315" s="282"/>
      <c r="O315" s="282"/>
      <c r="P315" s="282"/>
      <c r="Q315" s="282"/>
      <c r="R315" s="282"/>
      <c r="S315" s="282"/>
      <c r="T315" s="283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4" t="s">
        <v>213</v>
      </c>
      <c r="AU315" s="284" t="s">
        <v>85</v>
      </c>
      <c r="AV315" s="16" t="s">
        <v>222</v>
      </c>
      <c r="AW315" s="16" t="s">
        <v>32</v>
      </c>
      <c r="AX315" s="16" t="s">
        <v>76</v>
      </c>
      <c r="AY315" s="284" t="s">
        <v>204</v>
      </c>
    </row>
    <row r="316" s="14" customFormat="1">
      <c r="A316" s="14"/>
      <c r="B316" s="252"/>
      <c r="C316" s="253"/>
      <c r="D316" s="243" t="s">
        <v>213</v>
      </c>
      <c r="E316" s="254" t="s">
        <v>148</v>
      </c>
      <c r="F316" s="255" t="s">
        <v>465</v>
      </c>
      <c r="G316" s="253"/>
      <c r="H316" s="256">
        <v>317.74099999999999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2" t="s">
        <v>213</v>
      </c>
      <c r="AU316" s="262" t="s">
        <v>85</v>
      </c>
      <c r="AV316" s="14" t="s">
        <v>85</v>
      </c>
      <c r="AW316" s="14" t="s">
        <v>32</v>
      </c>
      <c r="AX316" s="14" t="s">
        <v>83</v>
      </c>
      <c r="AY316" s="262" t="s">
        <v>204</v>
      </c>
    </row>
    <row r="317" s="2" customFormat="1" ht="16.5" customHeight="1">
      <c r="A317" s="39"/>
      <c r="B317" s="40"/>
      <c r="C317" s="285" t="s">
        <v>466</v>
      </c>
      <c r="D317" s="285" t="s">
        <v>467</v>
      </c>
      <c r="E317" s="286" t="s">
        <v>468</v>
      </c>
      <c r="F317" s="287" t="s">
        <v>469</v>
      </c>
      <c r="G317" s="288" t="s">
        <v>442</v>
      </c>
      <c r="H317" s="289">
        <v>4.0499999999999998</v>
      </c>
      <c r="I317" s="290"/>
      <c r="J317" s="291">
        <f>ROUND(I317*H317,2)</f>
        <v>0</v>
      </c>
      <c r="K317" s="287" t="s">
        <v>210</v>
      </c>
      <c r="L317" s="292"/>
      <c r="M317" s="293" t="s">
        <v>1</v>
      </c>
      <c r="N317" s="294" t="s">
        <v>41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247</v>
      </c>
      <c r="AT317" s="239" t="s">
        <v>467</v>
      </c>
      <c r="AU317" s="239" t="s">
        <v>85</v>
      </c>
      <c r="AY317" s="18" t="s">
        <v>204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83</v>
      </c>
      <c r="BK317" s="240">
        <f>ROUND(I317*H317,2)</f>
        <v>0</v>
      </c>
      <c r="BL317" s="18" t="s">
        <v>211</v>
      </c>
      <c r="BM317" s="239" t="s">
        <v>470</v>
      </c>
    </row>
    <row r="318" s="14" customFormat="1">
      <c r="A318" s="14"/>
      <c r="B318" s="252"/>
      <c r="C318" s="253"/>
      <c r="D318" s="243" t="s">
        <v>213</v>
      </c>
      <c r="E318" s="254" t="s">
        <v>1</v>
      </c>
      <c r="F318" s="255" t="s">
        <v>471</v>
      </c>
      <c r="G318" s="253"/>
      <c r="H318" s="256">
        <v>4.0499999999999998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2" t="s">
        <v>213</v>
      </c>
      <c r="AU318" s="262" t="s">
        <v>85</v>
      </c>
      <c r="AV318" s="14" t="s">
        <v>85</v>
      </c>
      <c r="AW318" s="14" t="s">
        <v>32</v>
      </c>
      <c r="AX318" s="14" t="s">
        <v>83</v>
      </c>
      <c r="AY318" s="262" t="s">
        <v>204</v>
      </c>
    </row>
    <row r="319" s="2" customFormat="1" ht="16.5" customHeight="1">
      <c r="A319" s="39"/>
      <c r="B319" s="40"/>
      <c r="C319" s="285" t="s">
        <v>472</v>
      </c>
      <c r="D319" s="285" t="s">
        <v>467</v>
      </c>
      <c r="E319" s="286" t="s">
        <v>473</v>
      </c>
      <c r="F319" s="287" t="s">
        <v>474</v>
      </c>
      <c r="G319" s="288" t="s">
        <v>442</v>
      </c>
      <c r="H319" s="289">
        <v>571.93399999999997</v>
      </c>
      <c r="I319" s="290"/>
      <c r="J319" s="291">
        <f>ROUND(I319*H319,2)</f>
        <v>0</v>
      </c>
      <c r="K319" s="287" t="s">
        <v>1</v>
      </c>
      <c r="L319" s="292"/>
      <c r="M319" s="293" t="s">
        <v>1</v>
      </c>
      <c r="N319" s="294" t="s">
        <v>41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247</v>
      </c>
      <c r="AT319" s="239" t="s">
        <v>467</v>
      </c>
      <c r="AU319" s="239" t="s">
        <v>85</v>
      </c>
      <c r="AY319" s="18" t="s">
        <v>204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83</v>
      </c>
      <c r="BK319" s="240">
        <f>ROUND(I319*H319,2)</f>
        <v>0</v>
      </c>
      <c r="BL319" s="18" t="s">
        <v>211</v>
      </c>
      <c r="BM319" s="239" t="s">
        <v>475</v>
      </c>
    </row>
    <row r="320" s="14" customFormat="1">
      <c r="A320" s="14"/>
      <c r="B320" s="252"/>
      <c r="C320" s="253"/>
      <c r="D320" s="243" t="s">
        <v>213</v>
      </c>
      <c r="E320" s="254" t="s">
        <v>1</v>
      </c>
      <c r="F320" s="255" t="s">
        <v>476</v>
      </c>
      <c r="G320" s="253"/>
      <c r="H320" s="256">
        <v>571.93399999999997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213</v>
      </c>
      <c r="AU320" s="262" t="s">
        <v>85</v>
      </c>
      <c r="AV320" s="14" t="s">
        <v>85</v>
      </c>
      <c r="AW320" s="14" t="s">
        <v>32</v>
      </c>
      <c r="AX320" s="14" t="s">
        <v>76</v>
      </c>
      <c r="AY320" s="262" t="s">
        <v>204</v>
      </c>
    </row>
    <row r="321" s="15" customFormat="1">
      <c r="A321" s="15"/>
      <c r="B321" s="263"/>
      <c r="C321" s="264"/>
      <c r="D321" s="243" t="s">
        <v>213</v>
      </c>
      <c r="E321" s="265" t="s">
        <v>1</v>
      </c>
      <c r="F321" s="266" t="s">
        <v>160</v>
      </c>
      <c r="G321" s="264"/>
      <c r="H321" s="267">
        <v>571.93399999999997</v>
      </c>
      <c r="I321" s="268"/>
      <c r="J321" s="264"/>
      <c r="K321" s="264"/>
      <c r="L321" s="269"/>
      <c r="M321" s="270"/>
      <c r="N321" s="271"/>
      <c r="O321" s="271"/>
      <c r="P321" s="271"/>
      <c r="Q321" s="271"/>
      <c r="R321" s="271"/>
      <c r="S321" s="271"/>
      <c r="T321" s="27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3" t="s">
        <v>213</v>
      </c>
      <c r="AU321" s="273" t="s">
        <v>85</v>
      </c>
      <c r="AV321" s="15" t="s">
        <v>211</v>
      </c>
      <c r="AW321" s="15" t="s">
        <v>32</v>
      </c>
      <c r="AX321" s="15" t="s">
        <v>83</v>
      </c>
      <c r="AY321" s="273" t="s">
        <v>204</v>
      </c>
    </row>
    <row r="322" s="2" customFormat="1" ht="16.5" customHeight="1">
      <c r="A322" s="39"/>
      <c r="B322" s="40"/>
      <c r="C322" s="285" t="s">
        <v>477</v>
      </c>
      <c r="D322" s="285" t="s">
        <v>467</v>
      </c>
      <c r="E322" s="286" t="s">
        <v>478</v>
      </c>
      <c r="F322" s="287" t="s">
        <v>479</v>
      </c>
      <c r="G322" s="288" t="s">
        <v>442</v>
      </c>
      <c r="H322" s="289">
        <v>1260.146</v>
      </c>
      <c r="I322" s="290"/>
      <c r="J322" s="291">
        <f>ROUND(I322*H322,2)</f>
        <v>0</v>
      </c>
      <c r="K322" s="287" t="s">
        <v>1</v>
      </c>
      <c r="L322" s="292"/>
      <c r="M322" s="293" t="s">
        <v>1</v>
      </c>
      <c r="N322" s="294" t="s">
        <v>41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247</v>
      </c>
      <c r="AT322" s="239" t="s">
        <v>467</v>
      </c>
      <c r="AU322" s="239" t="s">
        <v>85</v>
      </c>
      <c r="AY322" s="18" t="s">
        <v>204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83</v>
      </c>
      <c r="BK322" s="240">
        <f>ROUND(I322*H322,2)</f>
        <v>0</v>
      </c>
      <c r="BL322" s="18" t="s">
        <v>211</v>
      </c>
      <c r="BM322" s="239" t="s">
        <v>480</v>
      </c>
    </row>
    <row r="323" s="14" customFormat="1">
      <c r="A323" s="14"/>
      <c r="B323" s="252"/>
      <c r="C323" s="253"/>
      <c r="D323" s="243" t="s">
        <v>213</v>
      </c>
      <c r="E323" s="254" t="s">
        <v>1</v>
      </c>
      <c r="F323" s="255" t="s">
        <v>481</v>
      </c>
      <c r="G323" s="253"/>
      <c r="H323" s="256">
        <v>1260.146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213</v>
      </c>
      <c r="AU323" s="262" t="s">
        <v>85</v>
      </c>
      <c r="AV323" s="14" t="s">
        <v>85</v>
      </c>
      <c r="AW323" s="14" t="s">
        <v>32</v>
      </c>
      <c r="AX323" s="14" t="s">
        <v>83</v>
      </c>
      <c r="AY323" s="262" t="s">
        <v>204</v>
      </c>
    </row>
    <row r="324" s="2" customFormat="1" ht="24.15" customHeight="1">
      <c r="A324" s="39"/>
      <c r="B324" s="40"/>
      <c r="C324" s="228" t="s">
        <v>482</v>
      </c>
      <c r="D324" s="228" t="s">
        <v>206</v>
      </c>
      <c r="E324" s="229" t="s">
        <v>423</v>
      </c>
      <c r="F324" s="230" t="s">
        <v>424</v>
      </c>
      <c r="G324" s="231" t="s">
        <v>311</v>
      </c>
      <c r="H324" s="232">
        <v>1091.3119999999999</v>
      </c>
      <c r="I324" s="233"/>
      <c r="J324" s="234">
        <f>ROUND(I324*H324,2)</f>
        <v>0</v>
      </c>
      <c r="K324" s="230" t="s">
        <v>210</v>
      </c>
      <c r="L324" s="45"/>
      <c r="M324" s="235" t="s">
        <v>1</v>
      </c>
      <c r="N324" s="236" t="s">
        <v>41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211</v>
      </c>
      <c r="AT324" s="239" t="s">
        <v>206</v>
      </c>
      <c r="AU324" s="239" t="s">
        <v>85</v>
      </c>
      <c r="AY324" s="18" t="s">
        <v>204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83</v>
      </c>
      <c r="BK324" s="240">
        <f>ROUND(I324*H324,2)</f>
        <v>0</v>
      </c>
      <c r="BL324" s="18" t="s">
        <v>211</v>
      </c>
      <c r="BM324" s="239" t="s">
        <v>483</v>
      </c>
    </row>
    <row r="325" s="13" customFormat="1">
      <c r="A325" s="13"/>
      <c r="B325" s="241"/>
      <c r="C325" s="242"/>
      <c r="D325" s="243" t="s">
        <v>213</v>
      </c>
      <c r="E325" s="244" t="s">
        <v>1</v>
      </c>
      <c r="F325" s="245" t="s">
        <v>214</v>
      </c>
      <c r="G325" s="242"/>
      <c r="H325" s="244" t="s">
        <v>1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1" t="s">
        <v>213</v>
      </c>
      <c r="AU325" s="251" t="s">
        <v>85</v>
      </c>
      <c r="AV325" s="13" t="s">
        <v>83</v>
      </c>
      <c r="AW325" s="13" t="s">
        <v>32</v>
      </c>
      <c r="AX325" s="13" t="s">
        <v>76</v>
      </c>
      <c r="AY325" s="251" t="s">
        <v>204</v>
      </c>
    </row>
    <row r="326" s="13" customFormat="1">
      <c r="A326" s="13"/>
      <c r="B326" s="241"/>
      <c r="C326" s="242"/>
      <c r="D326" s="243" t="s">
        <v>213</v>
      </c>
      <c r="E326" s="244" t="s">
        <v>1</v>
      </c>
      <c r="F326" s="245" t="s">
        <v>484</v>
      </c>
      <c r="G326" s="242"/>
      <c r="H326" s="244" t="s">
        <v>1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1" t="s">
        <v>213</v>
      </c>
      <c r="AU326" s="251" t="s">
        <v>85</v>
      </c>
      <c r="AV326" s="13" t="s">
        <v>83</v>
      </c>
      <c r="AW326" s="13" t="s">
        <v>32</v>
      </c>
      <c r="AX326" s="13" t="s">
        <v>76</v>
      </c>
      <c r="AY326" s="251" t="s">
        <v>204</v>
      </c>
    </row>
    <row r="327" s="14" customFormat="1">
      <c r="A327" s="14"/>
      <c r="B327" s="252"/>
      <c r="C327" s="253"/>
      <c r="D327" s="243" t="s">
        <v>213</v>
      </c>
      <c r="E327" s="254" t="s">
        <v>1</v>
      </c>
      <c r="F327" s="255" t="s">
        <v>485</v>
      </c>
      <c r="G327" s="253"/>
      <c r="H327" s="256">
        <v>1091.3119999999999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2" t="s">
        <v>213</v>
      </c>
      <c r="AU327" s="262" t="s">
        <v>85</v>
      </c>
      <c r="AV327" s="14" t="s">
        <v>85</v>
      </c>
      <c r="AW327" s="14" t="s">
        <v>32</v>
      </c>
      <c r="AX327" s="14" t="s">
        <v>76</v>
      </c>
      <c r="AY327" s="262" t="s">
        <v>204</v>
      </c>
    </row>
    <row r="328" s="15" customFormat="1">
      <c r="A328" s="15"/>
      <c r="B328" s="263"/>
      <c r="C328" s="264"/>
      <c r="D328" s="243" t="s">
        <v>213</v>
      </c>
      <c r="E328" s="265" t="s">
        <v>146</v>
      </c>
      <c r="F328" s="266" t="s">
        <v>160</v>
      </c>
      <c r="G328" s="264"/>
      <c r="H328" s="267">
        <v>1091.3119999999999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3" t="s">
        <v>213</v>
      </c>
      <c r="AU328" s="273" t="s">
        <v>85</v>
      </c>
      <c r="AV328" s="15" t="s">
        <v>211</v>
      </c>
      <c r="AW328" s="15" t="s">
        <v>32</v>
      </c>
      <c r="AX328" s="15" t="s">
        <v>83</v>
      </c>
      <c r="AY328" s="273" t="s">
        <v>204</v>
      </c>
    </row>
    <row r="329" s="2" customFormat="1" ht="37.8" customHeight="1">
      <c r="A329" s="39"/>
      <c r="B329" s="40"/>
      <c r="C329" s="228" t="s">
        <v>486</v>
      </c>
      <c r="D329" s="228" t="s">
        <v>206</v>
      </c>
      <c r="E329" s="229" t="s">
        <v>375</v>
      </c>
      <c r="F329" s="230" t="s">
        <v>376</v>
      </c>
      <c r="G329" s="231" t="s">
        <v>311</v>
      </c>
      <c r="H329" s="232">
        <v>1091.3119999999999</v>
      </c>
      <c r="I329" s="233"/>
      <c r="J329" s="234">
        <f>ROUND(I329*H329,2)</f>
        <v>0</v>
      </c>
      <c r="K329" s="230" t="s">
        <v>210</v>
      </c>
      <c r="L329" s="45"/>
      <c r="M329" s="235" t="s">
        <v>1</v>
      </c>
      <c r="N329" s="236" t="s">
        <v>41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211</v>
      </c>
      <c r="AT329" s="239" t="s">
        <v>206</v>
      </c>
      <c r="AU329" s="239" t="s">
        <v>85</v>
      </c>
      <c r="AY329" s="18" t="s">
        <v>204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83</v>
      </c>
      <c r="BK329" s="240">
        <f>ROUND(I329*H329,2)</f>
        <v>0</v>
      </c>
      <c r="BL329" s="18" t="s">
        <v>211</v>
      </c>
      <c r="BM329" s="239" t="s">
        <v>487</v>
      </c>
    </row>
    <row r="330" s="14" customFormat="1">
      <c r="A330" s="14"/>
      <c r="B330" s="252"/>
      <c r="C330" s="253"/>
      <c r="D330" s="243" t="s">
        <v>213</v>
      </c>
      <c r="E330" s="254" t="s">
        <v>1</v>
      </c>
      <c r="F330" s="255" t="s">
        <v>146</v>
      </c>
      <c r="G330" s="253"/>
      <c r="H330" s="256">
        <v>1091.3119999999999</v>
      </c>
      <c r="I330" s="257"/>
      <c r="J330" s="253"/>
      <c r="K330" s="253"/>
      <c r="L330" s="258"/>
      <c r="M330" s="259"/>
      <c r="N330" s="260"/>
      <c r="O330" s="260"/>
      <c r="P330" s="260"/>
      <c r="Q330" s="260"/>
      <c r="R330" s="260"/>
      <c r="S330" s="260"/>
      <c r="T330" s="26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2" t="s">
        <v>213</v>
      </c>
      <c r="AU330" s="262" t="s">
        <v>85</v>
      </c>
      <c r="AV330" s="14" t="s">
        <v>85</v>
      </c>
      <c r="AW330" s="14" t="s">
        <v>32</v>
      </c>
      <c r="AX330" s="14" t="s">
        <v>83</v>
      </c>
      <c r="AY330" s="262" t="s">
        <v>204</v>
      </c>
    </row>
    <row r="331" s="2" customFormat="1" ht="24.15" customHeight="1">
      <c r="A331" s="39"/>
      <c r="B331" s="40"/>
      <c r="C331" s="228" t="s">
        <v>488</v>
      </c>
      <c r="D331" s="228" t="s">
        <v>206</v>
      </c>
      <c r="E331" s="229" t="s">
        <v>489</v>
      </c>
      <c r="F331" s="230" t="s">
        <v>490</v>
      </c>
      <c r="G331" s="231" t="s">
        <v>209</v>
      </c>
      <c r="H331" s="232">
        <v>53.100000000000001</v>
      </c>
      <c r="I331" s="233"/>
      <c r="J331" s="234">
        <f>ROUND(I331*H331,2)</f>
        <v>0</v>
      </c>
      <c r="K331" s="230" t="s">
        <v>210</v>
      </c>
      <c r="L331" s="45"/>
      <c r="M331" s="235" t="s">
        <v>1</v>
      </c>
      <c r="N331" s="236" t="s">
        <v>41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211</v>
      </c>
      <c r="AT331" s="239" t="s">
        <v>206</v>
      </c>
      <c r="AU331" s="239" t="s">
        <v>85</v>
      </c>
      <c r="AY331" s="18" t="s">
        <v>204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83</v>
      </c>
      <c r="BK331" s="240">
        <f>ROUND(I331*H331,2)</f>
        <v>0</v>
      </c>
      <c r="BL331" s="18" t="s">
        <v>211</v>
      </c>
      <c r="BM331" s="239" t="s">
        <v>491</v>
      </c>
    </row>
    <row r="332" s="13" customFormat="1">
      <c r="A332" s="13"/>
      <c r="B332" s="241"/>
      <c r="C332" s="242"/>
      <c r="D332" s="243" t="s">
        <v>213</v>
      </c>
      <c r="E332" s="244" t="s">
        <v>1</v>
      </c>
      <c r="F332" s="245" t="s">
        <v>492</v>
      </c>
      <c r="G332" s="242"/>
      <c r="H332" s="244" t="s">
        <v>1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1" t="s">
        <v>213</v>
      </c>
      <c r="AU332" s="251" t="s">
        <v>85</v>
      </c>
      <c r="AV332" s="13" t="s">
        <v>83</v>
      </c>
      <c r="AW332" s="13" t="s">
        <v>32</v>
      </c>
      <c r="AX332" s="13" t="s">
        <v>76</v>
      </c>
      <c r="AY332" s="251" t="s">
        <v>204</v>
      </c>
    </row>
    <row r="333" s="14" customFormat="1">
      <c r="A333" s="14"/>
      <c r="B333" s="252"/>
      <c r="C333" s="253"/>
      <c r="D333" s="243" t="s">
        <v>213</v>
      </c>
      <c r="E333" s="254" t="s">
        <v>1</v>
      </c>
      <c r="F333" s="255" t="s">
        <v>493</v>
      </c>
      <c r="G333" s="253"/>
      <c r="H333" s="256">
        <v>53.100000000000001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2" t="s">
        <v>213</v>
      </c>
      <c r="AU333" s="262" t="s">
        <v>85</v>
      </c>
      <c r="AV333" s="14" t="s">
        <v>85</v>
      </c>
      <c r="AW333" s="14" t="s">
        <v>32</v>
      </c>
      <c r="AX333" s="14" t="s">
        <v>76</v>
      </c>
      <c r="AY333" s="262" t="s">
        <v>204</v>
      </c>
    </row>
    <row r="334" s="15" customFormat="1">
      <c r="A334" s="15"/>
      <c r="B334" s="263"/>
      <c r="C334" s="264"/>
      <c r="D334" s="243" t="s">
        <v>213</v>
      </c>
      <c r="E334" s="265" t="s">
        <v>153</v>
      </c>
      <c r="F334" s="266" t="s">
        <v>160</v>
      </c>
      <c r="G334" s="264"/>
      <c r="H334" s="267">
        <v>53.100000000000001</v>
      </c>
      <c r="I334" s="268"/>
      <c r="J334" s="264"/>
      <c r="K334" s="264"/>
      <c r="L334" s="269"/>
      <c r="M334" s="270"/>
      <c r="N334" s="271"/>
      <c r="O334" s="271"/>
      <c r="P334" s="271"/>
      <c r="Q334" s="271"/>
      <c r="R334" s="271"/>
      <c r="S334" s="271"/>
      <c r="T334" s="272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3" t="s">
        <v>213</v>
      </c>
      <c r="AU334" s="273" t="s">
        <v>85</v>
      </c>
      <c r="AV334" s="15" t="s">
        <v>211</v>
      </c>
      <c r="AW334" s="15" t="s">
        <v>32</v>
      </c>
      <c r="AX334" s="15" t="s">
        <v>83</v>
      </c>
      <c r="AY334" s="273" t="s">
        <v>204</v>
      </c>
    </row>
    <row r="335" s="2" customFormat="1" ht="37.8" customHeight="1">
      <c r="A335" s="39"/>
      <c r="B335" s="40"/>
      <c r="C335" s="228" t="s">
        <v>494</v>
      </c>
      <c r="D335" s="228" t="s">
        <v>206</v>
      </c>
      <c r="E335" s="229" t="s">
        <v>495</v>
      </c>
      <c r="F335" s="230" t="s">
        <v>496</v>
      </c>
      <c r="G335" s="231" t="s">
        <v>209</v>
      </c>
      <c r="H335" s="232">
        <v>53.100000000000001</v>
      </c>
      <c r="I335" s="233"/>
      <c r="J335" s="234">
        <f>ROUND(I335*H335,2)</f>
        <v>0</v>
      </c>
      <c r="K335" s="230" t="s">
        <v>210</v>
      </c>
      <c r="L335" s="45"/>
      <c r="M335" s="235" t="s">
        <v>1</v>
      </c>
      <c r="N335" s="236" t="s">
        <v>41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211</v>
      </c>
      <c r="AT335" s="239" t="s">
        <v>206</v>
      </c>
      <c r="AU335" s="239" t="s">
        <v>85</v>
      </c>
      <c r="AY335" s="18" t="s">
        <v>204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83</v>
      </c>
      <c r="BK335" s="240">
        <f>ROUND(I335*H335,2)</f>
        <v>0</v>
      </c>
      <c r="BL335" s="18" t="s">
        <v>211</v>
      </c>
      <c r="BM335" s="239" t="s">
        <v>497</v>
      </c>
    </row>
    <row r="336" s="14" customFormat="1">
      <c r="A336" s="14"/>
      <c r="B336" s="252"/>
      <c r="C336" s="253"/>
      <c r="D336" s="243" t="s">
        <v>213</v>
      </c>
      <c r="E336" s="254" t="s">
        <v>1</v>
      </c>
      <c r="F336" s="255" t="s">
        <v>153</v>
      </c>
      <c r="G336" s="253"/>
      <c r="H336" s="256">
        <v>53.100000000000001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2" t="s">
        <v>213</v>
      </c>
      <c r="AU336" s="262" t="s">
        <v>85</v>
      </c>
      <c r="AV336" s="14" t="s">
        <v>85</v>
      </c>
      <c r="AW336" s="14" t="s">
        <v>32</v>
      </c>
      <c r="AX336" s="14" t="s">
        <v>83</v>
      </c>
      <c r="AY336" s="262" t="s">
        <v>204</v>
      </c>
    </row>
    <row r="337" s="2" customFormat="1" ht="16.5" customHeight="1">
      <c r="A337" s="39"/>
      <c r="B337" s="40"/>
      <c r="C337" s="285" t="s">
        <v>498</v>
      </c>
      <c r="D337" s="285" t="s">
        <v>467</v>
      </c>
      <c r="E337" s="286" t="s">
        <v>499</v>
      </c>
      <c r="F337" s="287" t="s">
        <v>500</v>
      </c>
      <c r="G337" s="288" t="s">
        <v>501</v>
      </c>
      <c r="H337" s="289">
        <v>1.593</v>
      </c>
      <c r="I337" s="290"/>
      <c r="J337" s="291">
        <f>ROUND(I337*H337,2)</f>
        <v>0</v>
      </c>
      <c r="K337" s="287" t="s">
        <v>210</v>
      </c>
      <c r="L337" s="292"/>
      <c r="M337" s="293" t="s">
        <v>1</v>
      </c>
      <c r="N337" s="294" t="s">
        <v>41</v>
      </c>
      <c r="O337" s="92"/>
      <c r="P337" s="237">
        <f>O337*H337</f>
        <v>0</v>
      </c>
      <c r="Q337" s="237">
        <v>0.001</v>
      </c>
      <c r="R337" s="237">
        <f>Q337*H337</f>
        <v>0.001593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247</v>
      </c>
      <c r="AT337" s="239" t="s">
        <v>467</v>
      </c>
      <c r="AU337" s="239" t="s">
        <v>85</v>
      </c>
      <c r="AY337" s="18" t="s">
        <v>204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83</v>
      </c>
      <c r="BK337" s="240">
        <f>ROUND(I337*H337,2)</f>
        <v>0</v>
      </c>
      <c r="BL337" s="18" t="s">
        <v>211</v>
      </c>
      <c r="BM337" s="239" t="s">
        <v>502</v>
      </c>
    </row>
    <row r="338" s="14" customFormat="1">
      <c r="A338" s="14"/>
      <c r="B338" s="252"/>
      <c r="C338" s="253"/>
      <c r="D338" s="243" t="s">
        <v>213</v>
      </c>
      <c r="E338" s="254" t="s">
        <v>1</v>
      </c>
      <c r="F338" s="255" t="s">
        <v>503</v>
      </c>
      <c r="G338" s="253"/>
      <c r="H338" s="256">
        <v>1.593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2" t="s">
        <v>213</v>
      </c>
      <c r="AU338" s="262" t="s">
        <v>85</v>
      </c>
      <c r="AV338" s="14" t="s">
        <v>85</v>
      </c>
      <c r="AW338" s="14" t="s">
        <v>32</v>
      </c>
      <c r="AX338" s="14" t="s">
        <v>83</v>
      </c>
      <c r="AY338" s="262" t="s">
        <v>204</v>
      </c>
    </row>
    <row r="339" s="2" customFormat="1" ht="24.15" customHeight="1">
      <c r="A339" s="39"/>
      <c r="B339" s="40"/>
      <c r="C339" s="228" t="s">
        <v>504</v>
      </c>
      <c r="D339" s="228" t="s">
        <v>206</v>
      </c>
      <c r="E339" s="229" t="s">
        <v>505</v>
      </c>
      <c r="F339" s="230" t="s">
        <v>506</v>
      </c>
      <c r="G339" s="231" t="s">
        <v>209</v>
      </c>
      <c r="H339" s="232">
        <v>53.100000000000001</v>
      </c>
      <c r="I339" s="233"/>
      <c r="J339" s="234">
        <f>ROUND(I339*H339,2)</f>
        <v>0</v>
      </c>
      <c r="K339" s="230" t="s">
        <v>210</v>
      </c>
      <c r="L339" s="45"/>
      <c r="M339" s="235" t="s">
        <v>1</v>
      </c>
      <c r="N339" s="236" t="s">
        <v>41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211</v>
      </c>
      <c r="AT339" s="239" t="s">
        <v>206</v>
      </c>
      <c r="AU339" s="239" t="s">
        <v>85</v>
      </c>
      <c r="AY339" s="18" t="s">
        <v>204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83</v>
      </c>
      <c r="BK339" s="240">
        <f>ROUND(I339*H339,2)</f>
        <v>0</v>
      </c>
      <c r="BL339" s="18" t="s">
        <v>211</v>
      </c>
      <c r="BM339" s="239" t="s">
        <v>507</v>
      </c>
    </row>
    <row r="340" s="14" customFormat="1">
      <c r="A340" s="14"/>
      <c r="B340" s="252"/>
      <c r="C340" s="253"/>
      <c r="D340" s="243" t="s">
        <v>213</v>
      </c>
      <c r="E340" s="254" t="s">
        <v>1</v>
      </c>
      <c r="F340" s="255" t="s">
        <v>153</v>
      </c>
      <c r="G340" s="253"/>
      <c r="H340" s="256">
        <v>53.100000000000001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2" t="s">
        <v>213</v>
      </c>
      <c r="AU340" s="262" t="s">
        <v>85</v>
      </c>
      <c r="AV340" s="14" t="s">
        <v>85</v>
      </c>
      <c r="AW340" s="14" t="s">
        <v>32</v>
      </c>
      <c r="AX340" s="14" t="s">
        <v>83</v>
      </c>
      <c r="AY340" s="262" t="s">
        <v>204</v>
      </c>
    </row>
    <row r="341" s="2" customFormat="1" ht="21.75" customHeight="1">
      <c r="A341" s="39"/>
      <c r="B341" s="40"/>
      <c r="C341" s="228" t="s">
        <v>508</v>
      </c>
      <c r="D341" s="228" t="s">
        <v>206</v>
      </c>
      <c r="E341" s="229" t="s">
        <v>509</v>
      </c>
      <c r="F341" s="230" t="s">
        <v>510</v>
      </c>
      <c r="G341" s="231" t="s">
        <v>209</v>
      </c>
      <c r="H341" s="232">
        <v>53.100000000000001</v>
      </c>
      <c r="I341" s="233"/>
      <c r="J341" s="234">
        <f>ROUND(I341*H341,2)</f>
        <v>0</v>
      </c>
      <c r="K341" s="230" t="s">
        <v>210</v>
      </c>
      <c r="L341" s="45"/>
      <c r="M341" s="235" t="s">
        <v>1</v>
      </c>
      <c r="N341" s="236" t="s">
        <v>41</v>
      </c>
      <c r="O341" s="92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211</v>
      </c>
      <c r="AT341" s="239" t="s">
        <v>206</v>
      </c>
      <c r="AU341" s="239" t="s">
        <v>85</v>
      </c>
      <c r="AY341" s="18" t="s">
        <v>204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83</v>
      </c>
      <c r="BK341" s="240">
        <f>ROUND(I341*H341,2)</f>
        <v>0</v>
      </c>
      <c r="BL341" s="18" t="s">
        <v>211</v>
      </c>
      <c r="BM341" s="239" t="s">
        <v>511</v>
      </c>
    </row>
    <row r="342" s="14" customFormat="1">
      <c r="A342" s="14"/>
      <c r="B342" s="252"/>
      <c r="C342" s="253"/>
      <c r="D342" s="243" t="s">
        <v>213</v>
      </c>
      <c r="E342" s="254" t="s">
        <v>1</v>
      </c>
      <c r="F342" s="255" t="s">
        <v>153</v>
      </c>
      <c r="G342" s="253"/>
      <c r="H342" s="256">
        <v>53.100000000000001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2" t="s">
        <v>213</v>
      </c>
      <c r="AU342" s="262" t="s">
        <v>85</v>
      </c>
      <c r="AV342" s="14" t="s">
        <v>85</v>
      </c>
      <c r="AW342" s="14" t="s">
        <v>32</v>
      </c>
      <c r="AX342" s="14" t="s">
        <v>83</v>
      </c>
      <c r="AY342" s="262" t="s">
        <v>204</v>
      </c>
    </row>
    <row r="343" s="12" customFormat="1" ht="22.8" customHeight="1">
      <c r="A343" s="12"/>
      <c r="B343" s="212"/>
      <c r="C343" s="213"/>
      <c r="D343" s="214" t="s">
        <v>75</v>
      </c>
      <c r="E343" s="226" t="s">
        <v>85</v>
      </c>
      <c r="F343" s="226" t="s">
        <v>512</v>
      </c>
      <c r="G343" s="213"/>
      <c r="H343" s="213"/>
      <c r="I343" s="216"/>
      <c r="J343" s="227">
        <f>BK343</f>
        <v>0</v>
      </c>
      <c r="K343" s="213"/>
      <c r="L343" s="218"/>
      <c r="M343" s="219"/>
      <c r="N343" s="220"/>
      <c r="O343" s="220"/>
      <c r="P343" s="221">
        <f>SUM(P344:P346)</f>
        <v>0</v>
      </c>
      <c r="Q343" s="220"/>
      <c r="R343" s="221">
        <f>SUM(R344:R346)</f>
        <v>180.024855</v>
      </c>
      <c r="S343" s="220"/>
      <c r="T343" s="222">
        <f>SUM(T344:T346)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3" t="s">
        <v>83</v>
      </c>
      <c r="AT343" s="224" t="s">
        <v>75</v>
      </c>
      <c r="AU343" s="224" t="s">
        <v>83</v>
      </c>
      <c r="AY343" s="223" t="s">
        <v>204</v>
      </c>
      <c r="BK343" s="225">
        <f>SUM(BK344:BK346)</f>
        <v>0</v>
      </c>
    </row>
    <row r="344" s="2" customFormat="1" ht="37.8" customHeight="1">
      <c r="A344" s="39"/>
      <c r="B344" s="40"/>
      <c r="C344" s="228" t="s">
        <v>513</v>
      </c>
      <c r="D344" s="228" t="s">
        <v>206</v>
      </c>
      <c r="E344" s="229" t="s">
        <v>514</v>
      </c>
      <c r="F344" s="230" t="s">
        <v>515</v>
      </c>
      <c r="G344" s="231" t="s">
        <v>239</v>
      </c>
      <c r="H344" s="232">
        <v>879.5</v>
      </c>
      <c r="I344" s="233"/>
      <c r="J344" s="234">
        <f>ROUND(I344*H344,2)</f>
        <v>0</v>
      </c>
      <c r="K344" s="230" t="s">
        <v>210</v>
      </c>
      <c r="L344" s="45"/>
      <c r="M344" s="235" t="s">
        <v>1</v>
      </c>
      <c r="N344" s="236" t="s">
        <v>41</v>
      </c>
      <c r="O344" s="92"/>
      <c r="P344" s="237">
        <f>O344*H344</f>
        <v>0</v>
      </c>
      <c r="Q344" s="237">
        <v>0.20469000000000001</v>
      </c>
      <c r="R344" s="237">
        <f>Q344*H344</f>
        <v>180.024855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211</v>
      </c>
      <c r="AT344" s="239" t="s">
        <v>206</v>
      </c>
      <c r="AU344" s="239" t="s">
        <v>85</v>
      </c>
      <c r="AY344" s="18" t="s">
        <v>204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83</v>
      </c>
      <c r="BK344" s="240">
        <f>ROUND(I344*H344,2)</f>
        <v>0</v>
      </c>
      <c r="BL344" s="18" t="s">
        <v>211</v>
      </c>
      <c r="BM344" s="239" t="s">
        <v>516</v>
      </c>
    </row>
    <row r="345" s="13" customFormat="1">
      <c r="A345" s="13"/>
      <c r="B345" s="241"/>
      <c r="C345" s="242"/>
      <c r="D345" s="243" t="s">
        <v>213</v>
      </c>
      <c r="E345" s="244" t="s">
        <v>1</v>
      </c>
      <c r="F345" s="245" t="s">
        <v>214</v>
      </c>
      <c r="G345" s="242"/>
      <c r="H345" s="244" t="s">
        <v>1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1" t="s">
        <v>213</v>
      </c>
      <c r="AU345" s="251" t="s">
        <v>85</v>
      </c>
      <c r="AV345" s="13" t="s">
        <v>83</v>
      </c>
      <c r="AW345" s="13" t="s">
        <v>32</v>
      </c>
      <c r="AX345" s="13" t="s">
        <v>76</v>
      </c>
      <c r="AY345" s="251" t="s">
        <v>204</v>
      </c>
    </row>
    <row r="346" s="14" customFormat="1">
      <c r="A346" s="14"/>
      <c r="B346" s="252"/>
      <c r="C346" s="253"/>
      <c r="D346" s="243" t="s">
        <v>213</v>
      </c>
      <c r="E346" s="254" t="s">
        <v>1</v>
      </c>
      <c r="F346" s="255" t="s">
        <v>517</v>
      </c>
      <c r="G346" s="253"/>
      <c r="H346" s="256">
        <v>879.5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2" t="s">
        <v>213</v>
      </c>
      <c r="AU346" s="262" t="s">
        <v>85</v>
      </c>
      <c r="AV346" s="14" t="s">
        <v>85</v>
      </c>
      <c r="AW346" s="14" t="s">
        <v>32</v>
      </c>
      <c r="AX346" s="14" t="s">
        <v>83</v>
      </c>
      <c r="AY346" s="262" t="s">
        <v>204</v>
      </c>
    </row>
    <row r="347" s="12" customFormat="1" ht="22.8" customHeight="1">
      <c r="A347" s="12"/>
      <c r="B347" s="212"/>
      <c r="C347" s="213"/>
      <c r="D347" s="214" t="s">
        <v>75</v>
      </c>
      <c r="E347" s="226" t="s">
        <v>222</v>
      </c>
      <c r="F347" s="226" t="s">
        <v>518</v>
      </c>
      <c r="G347" s="213"/>
      <c r="H347" s="213"/>
      <c r="I347" s="216"/>
      <c r="J347" s="227">
        <f>BK347</f>
        <v>0</v>
      </c>
      <c r="K347" s="213"/>
      <c r="L347" s="218"/>
      <c r="M347" s="219"/>
      <c r="N347" s="220"/>
      <c r="O347" s="220"/>
      <c r="P347" s="221">
        <f>SUM(P348:P351)</f>
        <v>0</v>
      </c>
      <c r="Q347" s="220"/>
      <c r="R347" s="221">
        <f>SUM(R348:R351)</f>
        <v>0.90900000000000003</v>
      </c>
      <c r="S347" s="220"/>
      <c r="T347" s="222">
        <f>SUM(T348:T351)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3" t="s">
        <v>83</v>
      </c>
      <c r="AT347" s="224" t="s">
        <v>75</v>
      </c>
      <c r="AU347" s="224" t="s">
        <v>83</v>
      </c>
      <c r="AY347" s="223" t="s">
        <v>204</v>
      </c>
      <c r="BK347" s="225">
        <f>SUM(BK348:BK351)</f>
        <v>0</v>
      </c>
    </row>
    <row r="348" s="2" customFormat="1" ht="16.5" customHeight="1">
      <c r="A348" s="39"/>
      <c r="B348" s="40"/>
      <c r="C348" s="285" t="s">
        <v>519</v>
      </c>
      <c r="D348" s="285" t="s">
        <v>467</v>
      </c>
      <c r="E348" s="286" t="s">
        <v>520</v>
      </c>
      <c r="F348" s="287" t="s">
        <v>521</v>
      </c>
      <c r="G348" s="288" t="s">
        <v>522</v>
      </c>
      <c r="H348" s="289">
        <v>9</v>
      </c>
      <c r="I348" s="290"/>
      <c r="J348" s="291">
        <f>ROUND(I348*H348,2)</f>
        <v>0</v>
      </c>
      <c r="K348" s="287" t="s">
        <v>1</v>
      </c>
      <c r="L348" s="292"/>
      <c r="M348" s="293" t="s">
        <v>1</v>
      </c>
      <c r="N348" s="294" t="s">
        <v>41</v>
      </c>
      <c r="O348" s="92"/>
      <c r="P348" s="237">
        <f>O348*H348</f>
        <v>0</v>
      </c>
      <c r="Q348" s="237">
        <v>0.10100000000000001</v>
      </c>
      <c r="R348" s="237">
        <f>Q348*H348</f>
        <v>0.90900000000000003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247</v>
      </c>
      <c r="AT348" s="239" t="s">
        <v>467</v>
      </c>
      <c r="AU348" s="239" t="s">
        <v>85</v>
      </c>
      <c r="AY348" s="18" t="s">
        <v>204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83</v>
      </c>
      <c r="BK348" s="240">
        <f>ROUND(I348*H348,2)</f>
        <v>0</v>
      </c>
      <c r="BL348" s="18" t="s">
        <v>211</v>
      </c>
      <c r="BM348" s="239" t="s">
        <v>523</v>
      </c>
    </row>
    <row r="349" s="13" customFormat="1">
      <c r="A349" s="13"/>
      <c r="B349" s="241"/>
      <c r="C349" s="242"/>
      <c r="D349" s="243" t="s">
        <v>213</v>
      </c>
      <c r="E349" s="244" t="s">
        <v>1</v>
      </c>
      <c r="F349" s="245" t="s">
        <v>524</v>
      </c>
      <c r="G349" s="242"/>
      <c r="H349" s="244" t="s">
        <v>1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213</v>
      </c>
      <c r="AU349" s="251" t="s">
        <v>85</v>
      </c>
      <c r="AV349" s="13" t="s">
        <v>83</v>
      </c>
      <c r="AW349" s="13" t="s">
        <v>32</v>
      </c>
      <c r="AX349" s="13" t="s">
        <v>76</v>
      </c>
      <c r="AY349" s="251" t="s">
        <v>204</v>
      </c>
    </row>
    <row r="350" s="13" customFormat="1">
      <c r="A350" s="13"/>
      <c r="B350" s="241"/>
      <c r="C350" s="242"/>
      <c r="D350" s="243" t="s">
        <v>213</v>
      </c>
      <c r="E350" s="244" t="s">
        <v>1</v>
      </c>
      <c r="F350" s="245" t="s">
        <v>525</v>
      </c>
      <c r="G350" s="242"/>
      <c r="H350" s="244" t="s">
        <v>1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1" t="s">
        <v>213</v>
      </c>
      <c r="AU350" s="251" t="s">
        <v>85</v>
      </c>
      <c r="AV350" s="13" t="s">
        <v>83</v>
      </c>
      <c r="AW350" s="13" t="s">
        <v>32</v>
      </c>
      <c r="AX350" s="13" t="s">
        <v>76</v>
      </c>
      <c r="AY350" s="251" t="s">
        <v>204</v>
      </c>
    </row>
    <row r="351" s="14" customFormat="1">
      <c r="A351" s="14"/>
      <c r="B351" s="252"/>
      <c r="C351" s="253"/>
      <c r="D351" s="243" t="s">
        <v>213</v>
      </c>
      <c r="E351" s="254" t="s">
        <v>1</v>
      </c>
      <c r="F351" s="255" t="s">
        <v>251</v>
      </c>
      <c r="G351" s="253"/>
      <c r="H351" s="256">
        <v>9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2" t="s">
        <v>213</v>
      </c>
      <c r="AU351" s="262" t="s">
        <v>85</v>
      </c>
      <c r="AV351" s="14" t="s">
        <v>85</v>
      </c>
      <c r="AW351" s="14" t="s">
        <v>32</v>
      </c>
      <c r="AX351" s="14" t="s">
        <v>83</v>
      </c>
      <c r="AY351" s="262" t="s">
        <v>204</v>
      </c>
    </row>
    <row r="352" s="12" customFormat="1" ht="22.8" customHeight="1">
      <c r="A352" s="12"/>
      <c r="B352" s="212"/>
      <c r="C352" s="213"/>
      <c r="D352" s="214" t="s">
        <v>75</v>
      </c>
      <c r="E352" s="226" t="s">
        <v>211</v>
      </c>
      <c r="F352" s="226" t="s">
        <v>526</v>
      </c>
      <c r="G352" s="213"/>
      <c r="H352" s="213"/>
      <c r="I352" s="216"/>
      <c r="J352" s="227">
        <f>BK352</f>
        <v>0</v>
      </c>
      <c r="K352" s="213"/>
      <c r="L352" s="218"/>
      <c r="M352" s="219"/>
      <c r="N352" s="220"/>
      <c r="O352" s="220"/>
      <c r="P352" s="221">
        <f>SUM(P353:P366)</f>
        <v>0</v>
      </c>
      <c r="Q352" s="220"/>
      <c r="R352" s="221">
        <f>SUM(R353:R366)</f>
        <v>16.807668240000002</v>
      </c>
      <c r="S352" s="220"/>
      <c r="T352" s="222">
        <f>SUM(T353:T366)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3" t="s">
        <v>83</v>
      </c>
      <c r="AT352" s="224" t="s">
        <v>75</v>
      </c>
      <c r="AU352" s="224" t="s">
        <v>83</v>
      </c>
      <c r="AY352" s="223" t="s">
        <v>204</v>
      </c>
      <c r="BK352" s="225">
        <f>SUM(BK353:BK366)</f>
        <v>0</v>
      </c>
    </row>
    <row r="353" s="2" customFormat="1" ht="16.5" customHeight="1">
      <c r="A353" s="39"/>
      <c r="B353" s="40"/>
      <c r="C353" s="228" t="s">
        <v>527</v>
      </c>
      <c r="D353" s="228" t="s">
        <v>206</v>
      </c>
      <c r="E353" s="229" t="s">
        <v>528</v>
      </c>
      <c r="F353" s="230" t="s">
        <v>529</v>
      </c>
      <c r="G353" s="231" t="s">
        <v>448</v>
      </c>
      <c r="H353" s="232">
        <v>71.239999999999995</v>
      </c>
      <c r="I353" s="233"/>
      <c r="J353" s="234">
        <f>ROUND(I353*H353,2)</f>
        <v>0</v>
      </c>
      <c r="K353" s="230" t="s">
        <v>210</v>
      </c>
      <c r="L353" s="45"/>
      <c r="M353" s="235" t="s">
        <v>1</v>
      </c>
      <c r="N353" s="236" t="s">
        <v>41</v>
      </c>
      <c r="O353" s="92"/>
      <c r="P353" s="237">
        <f>O353*H353</f>
        <v>0</v>
      </c>
      <c r="Q353" s="237">
        <v>0</v>
      </c>
      <c r="R353" s="237">
        <f>Q353*H353</f>
        <v>0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211</v>
      </c>
      <c r="AT353" s="239" t="s">
        <v>206</v>
      </c>
      <c r="AU353" s="239" t="s">
        <v>85</v>
      </c>
      <c r="AY353" s="18" t="s">
        <v>204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83</v>
      </c>
      <c r="BK353" s="240">
        <f>ROUND(I353*H353,2)</f>
        <v>0</v>
      </c>
      <c r="BL353" s="18" t="s">
        <v>211</v>
      </c>
      <c r="BM353" s="239" t="s">
        <v>530</v>
      </c>
    </row>
    <row r="354" s="14" customFormat="1">
      <c r="A354" s="14"/>
      <c r="B354" s="252"/>
      <c r="C354" s="253"/>
      <c r="D354" s="243" t="s">
        <v>213</v>
      </c>
      <c r="E354" s="254" t="s">
        <v>1</v>
      </c>
      <c r="F354" s="255" t="s">
        <v>119</v>
      </c>
      <c r="G354" s="253"/>
      <c r="H354" s="256">
        <v>71.239999999999995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2" t="s">
        <v>213</v>
      </c>
      <c r="AU354" s="262" t="s">
        <v>85</v>
      </c>
      <c r="AV354" s="14" t="s">
        <v>85</v>
      </c>
      <c r="AW354" s="14" t="s">
        <v>32</v>
      </c>
      <c r="AX354" s="14" t="s">
        <v>83</v>
      </c>
      <c r="AY354" s="262" t="s">
        <v>204</v>
      </c>
    </row>
    <row r="355" s="2" customFormat="1" ht="33" customHeight="1">
      <c r="A355" s="39"/>
      <c r="B355" s="40"/>
      <c r="C355" s="228" t="s">
        <v>531</v>
      </c>
      <c r="D355" s="228" t="s">
        <v>206</v>
      </c>
      <c r="E355" s="229" t="s">
        <v>532</v>
      </c>
      <c r="F355" s="230" t="s">
        <v>533</v>
      </c>
      <c r="G355" s="231" t="s">
        <v>209</v>
      </c>
      <c r="H355" s="232">
        <v>33.329999999999998</v>
      </c>
      <c r="I355" s="233"/>
      <c r="J355" s="234">
        <f>ROUND(I355*H355,2)</f>
        <v>0</v>
      </c>
      <c r="K355" s="230" t="s">
        <v>210</v>
      </c>
      <c r="L355" s="45"/>
      <c r="M355" s="235" t="s">
        <v>1</v>
      </c>
      <c r="N355" s="236" t="s">
        <v>41</v>
      </c>
      <c r="O355" s="92"/>
      <c r="P355" s="237">
        <f>O355*H355</f>
        <v>0</v>
      </c>
      <c r="Q355" s="237">
        <v>0.18051</v>
      </c>
      <c r="R355" s="237">
        <f>Q355*H355</f>
        <v>6.0163982999999996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211</v>
      </c>
      <c r="AT355" s="239" t="s">
        <v>206</v>
      </c>
      <c r="AU355" s="239" t="s">
        <v>85</v>
      </c>
      <c r="AY355" s="18" t="s">
        <v>204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83</v>
      </c>
      <c r="BK355" s="240">
        <f>ROUND(I355*H355,2)</f>
        <v>0</v>
      </c>
      <c r="BL355" s="18" t="s">
        <v>211</v>
      </c>
      <c r="BM355" s="239" t="s">
        <v>534</v>
      </c>
    </row>
    <row r="356" s="14" customFormat="1">
      <c r="A356" s="14"/>
      <c r="B356" s="252"/>
      <c r="C356" s="253"/>
      <c r="D356" s="243" t="s">
        <v>213</v>
      </c>
      <c r="E356" s="254" t="s">
        <v>1</v>
      </c>
      <c r="F356" s="255" t="s">
        <v>115</v>
      </c>
      <c r="G356" s="253"/>
      <c r="H356" s="256">
        <v>33.329999999999998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2" t="s">
        <v>213</v>
      </c>
      <c r="AU356" s="262" t="s">
        <v>85</v>
      </c>
      <c r="AV356" s="14" t="s">
        <v>85</v>
      </c>
      <c r="AW356" s="14" t="s">
        <v>32</v>
      </c>
      <c r="AX356" s="14" t="s">
        <v>83</v>
      </c>
      <c r="AY356" s="262" t="s">
        <v>204</v>
      </c>
    </row>
    <row r="357" s="2" customFormat="1" ht="33" customHeight="1">
      <c r="A357" s="39"/>
      <c r="B357" s="40"/>
      <c r="C357" s="228" t="s">
        <v>535</v>
      </c>
      <c r="D357" s="228" t="s">
        <v>206</v>
      </c>
      <c r="E357" s="229" t="s">
        <v>536</v>
      </c>
      <c r="F357" s="230" t="s">
        <v>537</v>
      </c>
      <c r="G357" s="231" t="s">
        <v>209</v>
      </c>
      <c r="H357" s="232">
        <v>33.329999999999998</v>
      </c>
      <c r="I357" s="233"/>
      <c r="J357" s="234">
        <f>ROUND(I357*H357,2)</f>
        <v>0</v>
      </c>
      <c r="K357" s="230" t="s">
        <v>210</v>
      </c>
      <c r="L357" s="45"/>
      <c r="M357" s="235" t="s">
        <v>1</v>
      </c>
      <c r="N357" s="236" t="s">
        <v>41</v>
      </c>
      <c r="O357" s="92"/>
      <c r="P357" s="237">
        <f>O357*H357</f>
        <v>0</v>
      </c>
      <c r="Q357" s="237">
        <v>0.16192000000000001</v>
      </c>
      <c r="R357" s="237">
        <f>Q357*H357</f>
        <v>5.3967935999999996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211</v>
      </c>
      <c r="AT357" s="239" t="s">
        <v>206</v>
      </c>
      <c r="AU357" s="239" t="s">
        <v>85</v>
      </c>
      <c r="AY357" s="18" t="s">
        <v>204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83</v>
      </c>
      <c r="BK357" s="240">
        <f>ROUND(I357*H357,2)</f>
        <v>0</v>
      </c>
      <c r="BL357" s="18" t="s">
        <v>211</v>
      </c>
      <c r="BM357" s="239" t="s">
        <v>538</v>
      </c>
    </row>
    <row r="358" s="14" customFormat="1">
      <c r="A358" s="14"/>
      <c r="B358" s="252"/>
      <c r="C358" s="253"/>
      <c r="D358" s="243" t="s">
        <v>213</v>
      </c>
      <c r="E358" s="254" t="s">
        <v>1</v>
      </c>
      <c r="F358" s="255" t="s">
        <v>115</v>
      </c>
      <c r="G358" s="253"/>
      <c r="H358" s="256">
        <v>33.329999999999998</v>
      </c>
      <c r="I358" s="257"/>
      <c r="J358" s="253"/>
      <c r="K358" s="253"/>
      <c r="L358" s="258"/>
      <c r="M358" s="259"/>
      <c r="N358" s="260"/>
      <c r="O358" s="260"/>
      <c r="P358" s="260"/>
      <c r="Q358" s="260"/>
      <c r="R358" s="260"/>
      <c r="S358" s="260"/>
      <c r="T358" s="26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2" t="s">
        <v>213</v>
      </c>
      <c r="AU358" s="262" t="s">
        <v>85</v>
      </c>
      <c r="AV358" s="14" t="s">
        <v>85</v>
      </c>
      <c r="AW358" s="14" t="s">
        <v>32</v>
      </c>
      <c r="AX358" s="14" t="s">
        <v>83</v>
      </c>
      <c r="AY358" s="262" t="s">
        <v>204</v>
      </c>
    </row>
    <row r="359" s="2" customFormat="1" ht="24.15" customHeight="1">
      <c r="A359" s="39"/>
      <c r="B359" s="40"/>
      <c r="C359" s="228" t="s">
        <v>539</v>
      </c>
      <c r="D359" s="228" t="s">
        <v>206</v>
      </c>
      <c r="E359" s="229" t="s">
        <v>540</v>
      </c>
      <c r="F359" s="230" t="s">
        <v>541</v>
      </c>
      <c r="G359" s="231" t="s">
        <v>448</v>
      </c>
      <c r="H359" s="232">
        <v>2.1869999999999998</v>
      </c>
      <c r="I359" s="233"/>
      <c r="J359" s="234">
        <f>ROUND(I359*H359,2)</f>
        <v>0</v>
      </c>
      <c r="K359" s="230" t="s">
        <v>210</v>
      </c>
      <c r="L359" s="45"/>
      <c r="M359" s="235" t="s">
        <v>1</v>
      </c>
      <c r="N359" s="236" t="s">
        <v>41</v>
      </c>
      <c r="O359" s="92"/>
      <c r="P359" s="237">
        <f>O359*H359</f>
        <v>0</v>
      </c>
      <c r="Q359" s="237">
        <v>2.3010199999999998</v>
      </c>
      <c r="R359" s="237">
        <f>Q359*H359</f>
        <v>5.032330739999999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211</v>
      </c>
      <c r="AT359" s="239" t="s">
        <v>206</v>
      </c>
      <c r="AU359" s="239" t="s">
        <v>85</v>
      </c>
      <c r="AY359" s="18" t="s">
        <v>204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83</v>
      </c>
      <c r="BK359" s="240">
        <f>ROUND(I359*H359,2)</f>
        <v>0</v>
      </c>
      <c r="BL359" s="18" t="s">
        <v>211</v>
      </c>
      <c r="BM359" s="239" t="s">
        <v>542</v>
      </c>
    </row>
    <row r="360" s="14" customFormat="1">
      <c r="A360" s="14"/>
      <c r="B360" s="252"/>
      <c r="C360" s="253"/>
      <c r="D360" s="243" t="s">
        <v>213</v>
      </c>
      <c r="E360" s="254" t="s">
        <v>1</v>
      </c>
      <c r="F360" s="255" t="s">
        <v>109</v>
      </c>
      <c r="G360" s="253"/>
      <c r="H360" s="256">
        <v>2.1869999999999998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2" t="s">
        <v>213</v>
      </c>
      <c r="AU360" s="262" t="s">
        <v>85</v>
      </c>
      <c r="AV360" s="14" t="s">
        <v>85</v>
      </c>
      <c r="AW360" s="14" t="s">
        <v>32</v>
      </c>
      <c r="AX360" s="14" t="s">
        <v>83</v>
      </c>
      <c r="AY360" s="262" t="s">
        <v>204</v>
      </c>
    </row>
    <row r="361" s="2" customFormat="1" ht="24.15" customHeight="1">
      <c r="A361" s="39"/>
      <c r="B361" s="40"/>
      <c r="C361" s="228" t="s">
        <v>543</v>
      </c>
      <c r="D361" s="228" t="s">
        <v>206</v>
      </c>
      <c r="E361" s="229" t="s">
        <v>544</v>
      </c>
      <c r="F361" s="230" t="s">
        <v>545</v>
      </c>
      <c r="G361" s="231" t="s">
        <v>209</v>
      </c>
      <c r="H361" s="232">
        <v>27.27</v>
      </c>
      <c r="I361" s="233"/>
      <c r="J361" s="234">
        <f>ROUND(I361*H361,2)</f>
        <v>0</v>
      </c>
      <c r="K361" s="230" t="s">
        <v>210</v>
      </c>
      <c r="L361" s="45"/>
      <c r="M361" s="235" t="s">
        <v>1</v>
      </c>
      <c r="N361" s="236" t="s">
        <v>41</v>
      </c>
      <c r="O361" s="92"/>
      <c r="P361" s="237">
        <f>O361*H361</f>
        <v>0</v>
      </c>
      <c r="Q361" s="237">
        <v>0.01328</v>
      </c>
      <c r="R361" s="237">
        <f>Q361*H361</f>
        <v>0.36214560000000001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211</v>
      </c>
      <c r="AT361" s="239" t="s">
        <v>206</v>
      </c>
      <c r="AU361" s="239" t="s">
        <v>85</v>
      </c>
      <c r="AY361" s="18" t="s">
        <v>204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83</v>
      </c>
      <c r="BK361" s="240">
        <f>ROUND(I361*H361,2)</f>
        <v>0</v>
      </c>
      <c r="BL361" s="18" t="s">
        <v>211</v>
      </c>
      <c r="BM361" s="239" t="s">
        <v>546</v>
      </c>
    </row>
    <row r="362" s="13" customFormat="1">
      <c r="A362" s="13"/>
      <c r="B362" s="241"/>
      <c r="C362" s="242"/>
      <c r="D362" s="243" t="s">
        <v>213</v>
      </c>
      <c r="E362" s="244" t="s">
        <v>1</v>
      </c>
      <c r="F362" s="245" t="s">
        <v>492</v>
      </c>
      <c r="G362" s="242"/>
      <c r="H362" s="244" t="s">
        <v>1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213</v>
      </c>
      <c r="AU362" s="251" t="s">
        <v>85</v>
      </c>
      <c r="AV362" s="13" t="s">
        <v>83</v>
      </c>
      <c r="AW362" s="13" t="s">
        <v>32</v>
      </c>
      <c r="AX362" s="13" t="s">
        <v>76</v>
      </c>
      <c r="AY362" s="251" t="s">
        <v>204</v>
      </c>
    </row>
    <row r="363" s="14" customFormat="1">
      <c r="A363" s="14"/>
      <c r="B363" s="252"/>
      <c r="C363" s="253"/>
      <c r="D363" s="243" t="s">
        <v>213</v>
      </c>
      <c r="E363" s="254" t="s">
        <v>1</v>
      </c>
      <c r="F363" s="255" t="s">
        <v>547</v>
      </c>
      <c r="G363" s="253"/>
      <c r="H363" s="256">
        <v>27.27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2" t="s">
        <v>213</v>
      </c>
      <c r="AU363" s="262" t="s">
        <v>85</v>
      </c>
      <c r="AV363" s="14" t="s">
        <v>85</v>
      </c>
      <c r="AW363" s="14" t="s">
        <v>32</v>
      </c>
      <c r="AX363" s="14" t="s">
        <v>83</v>
      </c>
      <c r="AY363" s="262" t="s">
        <v>204</v>
      </c>
    </row>
    <row r="364" s="2" customFormat="1" ht="24.15" customHeight="1">
      <c r="A364" s="39"/>
      <c r="B364" s="40"/>
      <c r="C364" s="228" t="s">
        <v>548</v>
      </c>
      <c r="D364" s="228" t="s">
        <v>206</v>
      </c>
      <c r="E364" s="229" t="s">
        <v>549</v>
      </c>
      <c r="F364" s="230" t="s">
        <v>550</v>
      </c>
      <c r="G364" s="231" t="s">
        <v>209</v>
      </c>
      <c r="H364" s="232">
        <v>27.27</v>
      </c>
      <c r="I364" s="233"/>
      <c r="J364" s="234">
        <f>ROUND(I364*H364,2)</f>
        <v>0</v>
      </c>
      <c r="K364" s="230" t="s">
        <v>210</v>
      </c>
      <c r="L364" s="45"/>
      <c r="M364" s="235" t="s">
        <v>1</v>
      </c>
      <c r="N364" s="236" t="s">
        <v>41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211</v>
      </c>
      <c r="AT364" s="239" t="s">
        <v>206</v>
      </c>
      <c r="AU364" s="239" t="s">
        <v>85</v>
      </c>
      <c r="AY364" s="18" t="s">
        <v>204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83</v>
      </c>
      <c r="BK364" s="240">
        <f>ROUND(I364*H364,2)</f>
        <v>0</v>
      </c>
      <c r="BL364" s="18" t="s">
        <v>211</v>
      </c>
      <c r="BM364" s="239" t="s">
        <v>551</v>
      </c>
    </row>
    <row r="365" s="13" customFormat="1">
      <c r="A365" s="13"/>
      <c r="B365" s="241"/>
      <c r="C365" s="242"/>
      <c r="D365" s="243" t="s">
        <v>213</v>
      </c>
      <c r="E365" s="244" t="s">
        <v>1</v>
      </c>
      <c r="F365" s="245" t="s">
        <v>214</v>
      </c>
      <c r="G365" s="242"/>
      <c r="H365" s="244" t="s">
        <v>1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213</v>
      </c>
      <c r="AU365" s="251" t="s">
        <v>85</v>
      </c>
      <c r="AV365" s="13" t="s">
        <v>83</v>
      </c>
      <c r="AW365" s="13" t="s">
        <v>32</v>
      </c>
      <c r="AX365" s="13" t="s">
        <v>76</v>
      </c>
      <c r="AY365" s="251" t="s">
        <v>204</v>
      </c>
    </row>
    <row r="366" s="14" customFormat="1">
      <c r="A366" s="14"/>
      <c r="B366" s="252"/>
      <c r="C366" s="253"/>
      <c r="D366" s="243" t="s">
        <v>213</v>
      </c>
      <c r="E366" s="254" t="s">
        <v>1</v>
      </c>
      <c r="F366" s="255" t="s">
        <v>547</v>
      </c>
      <c r="G366" s="253"/>
      <c r="H366" s="256">
        <v>27.27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2" t="s">
        <v>213</v>
      </c>
      <c r="AU366" s="262" t="s">
        <v>85</v>
      </c>
      <c r="AV366" s="14" t="s">
        <v>85</v>
      </c>
      <c r="AW366" s="14" t="s">
        <v>32</v>
      </c>
      <c r="AX366" s="14" t="s">
        <v>83</v>
      </c>
      <c r="AY366" s="262" t="s">
        <v>204</v>
      </c>
    </row>
    <row r="367" s="12" customFormat="1" ht="22.8" customHeight="1">
      <c r="A367" s="12"/>
      <c r="B367" s="212"/>
      <c r="C367" s="213"/>
      <c r="D367" s="214" t="s">
        <v>75</v>
      </c>
      <c r="E367" s="226" t="s">
        <v>231</v>
      </c>
      <c r="F367" s="226" t="s">
        <v>552</v>
      </c>
      <c r="G367" s="213"/>
      <c r="H367" s="213"/>
      <c r="I367" s="216"/>
      <c r="J367" s="227">
        <f>BK367</f>
        <v>0</v>
      </c>
      <c r="K367" s="213"/>
      <c r="L367" s="218"/>
      <c r="M367" s="219"/>
      <c r="N367" s="220"/>
      <c r="O367" s="220"/>
      <c r="P367" s="221">
        <f>SUM(P368:P410)</f>
        <v>0</v>
      </c>
      <c r="Q367" s="220"/>
      <c r="R367" s="221">
        <f>SUM(R368:R410)</f>
        <v>1247.95687974</v>
      </c>
      <c r="S367" s="220"/>
      <c r="T367" s="222">
        <f>SUM(T368:T410)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3" t="s">
        <v>83</v>
      </c>
      <c r="AT367" s="224" t="s">
        <v>75</v>
      </c>
      <c r="AU367" s="224" t="s">
        <v>83</v>
      </c>
      <c r="AY367" s="223" t="s">
        <v>204</v>
      </c>
      <c r="BK367" s="225">
        <f>SUM(BK368:BK410)</f>
        <v>0</v>
      </c>
    </row>
    <row r="368" s="2" customFormat="1" ht="24.15" customHeight="1">
      <c r="A368" s="39"/>
      <c r="B368" s="40"/>
      <c r="C368" s="228" t="s">
        <v>553</v>
      </c>
      <c r="D368" s="228" t="s">
        <v>206</v>
      </c>
      <c r="E368" s="229" t="s">
        <v>554</v>
      </c>
      <c r="F368" s="230" t="s">
        <v>555</v>
      </c>
      <c r="G368" s="231" t="s">
        <v>209</v>
      </c>
      <c r="H368" s="232">
        <v>28.27</v>
      </c>
      <c r="I368" s="233"/>
      <c r="J368" s="234">
        <f>ROUND(I368*H368,2)</f>
        <v>0</v>
      </c>
      <c r="K368" s="230" t="s">
        <v>210</v>
      </c>
      <c r="L368" s="45"/>
      <c r="M368" s="235" t="s">
        <v>1</v>
      </c>
      <c r="N368" s="236" t="s">
        <v>41</v>
      </c>
      <c r="O368" s="92"/>
      <c r="P368" s="237">
        <f>O368*H368</f>
        <v>0</v>
      </c>
      <c r="Q368" s="237">
        <v>0.23000000000000001</v>
      </c>
      <c r="R368" s="237">
        <f>Q368*H368</f>
        <v>6.5021000000000004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211</v>
      </c>
      <c r="AT368" s="239" t="s">
        <v>206</v>
      </c>
      <c r="AU368" s="239" t="s">
        <v>85</v>
      </c>
      <c r="AY368" s="18" t="s">
        <v>204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83</v>
      </c>
      <c r="BK368" s="240">
        <f>ROUND(I368*H368,2)</f>
        <v>0</v>
      </c>
      <c r="BL368" s="18" t="s">
        <v>211</v>
      </c>
      <c r="BM368" s="239" t="s">
        <v>556</v>
      </c>
    </row>
    <row r="369" s="13" customFormat="1">
      <c r="A369" s="13"/>
      <c r="B369" s="241"/>
      <c r="C369" s="242"/>
      <c r="D369" s="243" t="s">
        <v>213</v>
      </c>
      <c r="E369" s="244" t="s">
        <v>1</v>
      </c>
      <c r="F369" s="245" t="s">
        <v>557</v>
      </c>
      <c r="G369" s="242"/>
      <c r="H369" s="244" t="s">
        <v>1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1" t="s">
        <v>213</v>
      </c>
      <c r="AU369" s="251" t="s">
        <v>85</v>
      </c>
      <c r="AV369" s="13" t="s">
        <v>83</v>
      </c>
      <c r="AW369" s="13" t="s">
        <v>32</v>
      </c>
      <c r="AX369" s="13" t="s">
        <v>76</v>
      </c>
      <c r="AY369" s="251" t="s">
        <v>204</v>
      </c>
    </row>
    <row r="370" s="14" customFormat="1">
      <c r="A370" s="14"/>
      <c r="B370" s="252"/>
      <c r="C370" s="253"/>
      <c r="D370" s="243" t="s">
        <v>213</v>
      </c>
      <c r="E370" s="254" t="s">
        <v>1</v>
      </c>
      <c r="F370" s="255" t="s">
        <v>226</v>
      </c>
      <c r="G370" s="253"/>
      <c r="H370" s="256">
        <v>28.27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2" t="s">
        <v>213</v>
      </c>
      <c r="AU370" s="262" t="s">
        <v>85</v>
      </c>
      <c r="AV370" s="14" t="s">
        <v>85</v>
      </c>
      <c r="AW370" s="14" t="s">
        <v>32</v>
      </c>
      <c r="AX370" s="14" t="s">
        <v>83</v>
      </c>
      <c r="AY370" s="262" t="s">
        <v>204</v>
      </c>
    </row>
    <row r="371" s="2" customFormat="1" ht="24.15" customHeight="1">
      <c r="A371" s="39"/>
      <c r="B371" s="40"/>
      <c r="C371" s="228" t="s">
        <v>558</v>
      </c>
      <c r="D371" s="228" t="s">
        <v>206</v>
      </c>
      <c r="E371" s="229" t="s">
        <v>559</v>
      </c>
      <c r="F371" s="230" t="s">
        <v>560</v>
      </c>
      <c r="G371" s="231" t="s">
        <v>209</v>
      </c>
      <c r="H371" s="232">
        <v>24.533000000000001</v>
      </c>
      <c r="I371" s="233"/>
      <c r="J371" s="234">
        <f>ROUND(I371*H371,2)</f>
        <v>0</v>
      </c>
      <c r="K371" s="230" t="s">
        <v>210</v>
      </c>
      <c r="L371" s="45"/>
      <c r="M371" s="235" t="s">
        <v>1</v>
      </c>
      <c r="N371" s="236" t="s">
        <v>41</v>
      </c>
      <c r="O371" s="92"/>
      <c r="P371" s="237">
        <f>O371*H371</f>
        <v>0</v>
      </c>
      <c r="Q371" s="237">
        <v>0.46000000000000002</v>
      </c>
      <c r="R371" s="237">
        <f>Q371*H371</f>
        <v>11.28518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211</v>
      </c>
      <c r="AT371" s="239" t="s">
        <v>206</v>
      </c>
      <c r="AU371" s="239" t="s">
        <v>85</v>
      </c>
      <c r="AY371" s="18" t="s">
        <v>204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83</v>
      </c>
      <c r="BK371" s="240">
        <f>ROUND(I371*H371,2)</f>
        <v>0</v>
      </c>
      <c r="BL371" s="18" t="s">
        <v>211</v>
      </c>
      <c r="BM371" s="239" t="s">
        <v>561</v>
      </c>
    </row>
    <row r="372" s="13" customFormat="1">
      <c r="A372" s="13"/>
      <c r="B372" s="241"/>
      <c r="C372" s="242"/>
      <c r="D372" s="243" t="s">
        <v>213</v>
      </c>
      <c r="E372" s="244" t="s">
        <v>1</v>
      </c>
      <c r="F372" s="245" t="s">
        <v>557</v>
      </c>
      <c r="G372" s="242"/>
      <c r="H372" s="244" t="s">
        <v>1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1" t="s">
        <v>213</v>
      </c>
      <c r="AU372" s="251" t="s">
        <v>85</v>
      </c>
      <c r="AV372" s="13" t="s">
        <v>83</v>
      </c>
      <c r="AW372" s="13" t="s">
        <v>32</v>
      </c>
      <c r="AX372" s="13" t="s">
        <v>76</v>
      </c>
      <c r="AY372" s="251" t="s">
        <v>204</v>
      </c>
    </row>
    <row r="373" s="14" customFormat="1">
      <c r="A373" s="14"/>
      <c r="B373" s="252"/>
      <c r="C373" s="253"/>
      <c r="D373" s="243" t="s">
        <v>213</v>
      </c>
      <c r="E373" s="254" t="s">
        <v>1</v>
      </c>
      <c r="F373" s="255" t="s">
        <v>230</v>
      </c>
      <c r="G373" s="253"/>
      <c r="H373" s="256">
        <v>8.8420000000000005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2" t="s">
        <v>213</v>
      </c>
      <c r="AU373" s="262" t="s">
        <v>85</v>
      </c>
      <c r="AV373" s="14" t="s">
        <v>85</v>
      </c>
      <c r="AW373" s="14" t="s">
        <v>32</v>
      </c>
      <c r="AX373" s="14" t="s">
        <v>76</v>
      </c>
      <c r="AY373" s="262" t="s">
        <v>204</v>
      </c>
    </row>
    <row r="374" s="14" customFormat="1">
      <c r="A374" s="14"/>
      <c r="B374" s="252"/>
      <c r="C374" s="253"/>
      <c r="D374" s="243" t="s">
        <v>213</v>
      </c>
      <c r="E374" s="254" t="s">
        <v>1</v>
      </c>
      <c r="F374" s="255" t="s">
        <v>221</v>
      </c>
      <c r="G374" s="253"/>
      <c r="H374" s="256">
        <v>15.691000000000001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2" t="s">
        <v>213</v>
      </c>
      <c r="AU374" s="262" t="s">
        <v>85</v>
      </c>
      <c r="AV374" s="14" t="s">
        <v>85</v>
      </c>
      <c r="AW374" s="14" t="s">
        <v>32</v>
      </c>
      <c r="AX374" s="14" t="s">
        <v>76</v>
      </c>
      <c r="AY374" s="262" t="s">
        <v>204</v>
      </c>
    </row>
    <row r="375" s="15" customFormat="1">
      <c r="A375" s="15"/>
      <c r="B375" s="263"/>
      <c r="C375" s="264"/>
      <c r="D375" s="243" t="s">
        <v>213</v>
      </c>
      <c r="E375" s="265" t="s">
        <v>1</v>
      </c>
      <c r="F375" s="266" t="s">
        <v>160</v>
      </c>
      <c r="G375" s="264"/>
      <c r="H375" s="267">
        <v>24.533000000000001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3" t="s">
        <v>213</v>
      </c>
      <c r="AU375" s="273" t="s">
        <v>85</v>
      </c>
      <c r="AV375" s="15" t="s">
        <v>211</v>
      </c>
      <c r="AW375" s="15" t="s">
        <v>32</v>
      </c>
      <c r="AX375" s="15" t="s">
        <v>83</v>
      </c>
      <c r="AY375" s="273" t="s">
        <v>204</v>
      </c>
    </row>
    <row r="376" s="2" customFormat="1" ht="24.15" customHeight="1">
      <c r="A376" s="39"/>
      <c r="B376" s="40"/>
      <c r="C376" s="228" t="s">
        <v>562</v>
      </c>
      <c r="D376" s="228" t="s">
        <v>206</v>
      </c>
      <c r="E376" s="229" t="s">
        <v>563</v>
      </c>
      <c r="F376" s="230" t="s">
        <v>564</v>
      </c>
      <c r="G376" s="231" t="s">
        <v>209</v>
      </c>
      <c r="H376" s="232">
        <v>889.44600000000003</v>
      </c>
      <c r="I376" s="233"/>
      <c r="J376" s="234">
        <f>ROUND(I376*H376,2)</f>
        <v>0</v>
      </c>
      <c r="K376" s="230" t="s">
        <v>210</v>
      </c>
      <c r="L376" s="45"/>
      <c r="M376" s="235" t="s">
        <v>1</v>
      </c>
      <c r="N376" s="236" t="s">
        <v>41</v>
      </c>
      <c r="O376" s="92"/>
      <c r="P376" s="237">
        <f>O376*H376</f>
        <v>0</v>
      </c>
      <c r="Q376" s="237">
        <v>0.57499999999999996</v>
      </c>
      <c r="R376" s="237">
        <f>Q376*H376</f>
        <v>511.43144999999998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211</v>
      </c>
      <c r="AT376" s="239" t="s">
        <v>206</v>
      </c>
      <c r="AU376" s="239" t="s">
        <v>85</v>
      </c>
      <c r="AY376" s="18" t="s">
        <v>204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83</v>
      </c>
      <c r="BK376" s="240">
        <f>ROUND(I376*H376,2)</f>
        <v>0</v>
      </c>
      <c r="BL376" s="18" t="s">
        <v>211</v>
      </c>
      <c r="BM376" s="239" t="s">
        <v>565</v>
      </c>
    </row>
    <row r="377" s="13" customFormat="1">
      <c r="A377" s="13"/>
      <c r="B377" s="241"/>
      <c r="C377" s="242"/>
      <c r="D377" s="243" t="s">
        <v>213</v>
      </c>
      <c r="E377" s="244" t="s">
        <v>1</v>
      </c>
      <c r="F377" s="245" t="s">
        <v>557</v>
      </c>
      <c r="G377" s="242"/>
      <c r="H377" s="244" t="s">
        <v>1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1" t="s">
        <v>213</v>
      </c>
      <c r="AU377" s="251" t="s">
        <v>85</v>
      </c>
      <c r="AV377" s="13" t="s">
        <v>83</v>
      </c>
      <c r="AW377" s="13" t="s">
        <v>32</v>
      </c>
      <c r="AX377" s="13" t="s">
        <v>76</v>
      </c>
      <c r="AY377" s="251" t="s">
        <v>204</v>
      </c>
    </row>
    <row r="378" s="14" customFormat="1">
      <c r="A378" s="14"/>
      <c r="B378" s="252"/>
      <c r="C378" s="253"/>
      <c r="D378" s="243" t="s">
        <v>213</v>
      </c>
      <c r="E378" s="254" t="s">
        <v>1</v>
      </c>
      <c r="F378" s="255" t="s">
        <v>219</v>
      </c>
      <c r="G378" s="253"/>
      <c r="H378" s="256">
        <v>889.44600000000003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2" t="s">
        <v>213</v>
      </c>
      <c r="AU378" s="262" t="s">
        <v>85</v>
      </c>
      <c r="AV378" s="14" t="s">
        <v>85</v>
      </c>
      <c r="AW378" s="14" t="s">
        <v>32</v>
      </c>
      <c r="AX378" s="14" t="s">
        <v>83</v>
      </c>
      <c r="AY378" s="262" t="s">
        <v>204</v>
      </c>
    </row>
    <row r="379" s="2" customFormat="1" ht="33" customHeight="1">
      <c r="A379" s="39"/>
      <c r="B379" s="40"/>
      <c r="C379" s="228" t="s">
        <v>566</v>
      </c>
      <c r="D379" s="228" t="s">
        <v>206</v>
      </c>
      <c r="E379" s="229" t="s">
        <v>567</v>
      </c>
      <c r="F379" s="230" t="s">
        <v>568</v>
      </c>
      <c r="G379" s="231" t="s">
        <v>209</v>
      </c>
      <c r="H379" s="232">
        <v>820.80600000000004</v>
      </c>
      <c r="I379" s="233"/>
      <c r="J379" s="234">
        <f>ROUND(I379*H379,2)</f>
        <v>0</v>
      </c>
      <c r="K379" s="230" t="s">
        <v>210</v>
      </c>
      <c r="L379" s="45"/>
      <c r="M379" s="235" t="s">
        <v>1</v>
      </c>
      <c r="N379" s="236" t="s">
        <v>41</v>
      </c>
      <c r="O379" s="92"/>
      <c r="P379" s="237">
        <f>O379*H379</f>
        <v>0</v>
      </c>
      <c r="Q379" s="237">
        <v>0.18462999999999999</v>
      </c>
      <c r="R379" s="237">
        <f>Q379*H379</f>
        <v>151.54541178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211</v>
      </c>
      <c r="AT379" s="239" t="s">
        <v>206</v>
      </c>
      <c r="AU379" s="239" t="s">
        <v>85</v>
      </c>
      <c r="AY379" s="18" t="s">
        <v>204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83</v>
      </c>
      <c r="BK379" s="240">
        <f>ROUND(I379*H379,2)</f>
        <v>0</v>
      </c>
      <c r="BL379" s="18" t="s">
        <v>211</v>
      </c>
      <c r="BM379" s="239" t="s">
        <v>569</v>
      </c>
    </row>
    <row r="380" s="13" customFormat="1">
      <c r="A380" s="13"/>
      <c r="B380" s="241"/>
      <c r="C380" s="242"/>
      <c r="D380" s="243" t="s">
        <v>213</v>
      </c>
      <c r="E380" s="244" t="s">
        <v>1</v>
      </c>
      <c r="F380" s="245" t="s">
        <v>557</v>
      </c>
      <c r="G380" s="242"/>
      <c r="H380" s="244" t="s">
        <v>1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1" t="s">
        <v>213</v>
      </c>
      <c r="AU380" s="251" t="s">
        <v>85</v>
      </c>
      <c r="AV380" s="13" t="s">
        <v>83</v>
      </c>
      <c r="AW380" s="13" t="s">
        <v>32</v>
      </c>
      <c r="AX380" s="13" t="s">
        <v>76</v>
      </c>
      <c r="AY380" s="251" t="s">
        <v>204</v>
      </c>
    </row>
    <row r="381" s="14" customFormat="1">
      <c r="A381" s="14"/>
      <c r="B381" s="252"/>
      <c r="C381" s="253"/>
      <c r="D381" s="243" t="s">
        <v>213</v>
      </c>
      <c r="E381" s="254" t="s">
        <v>1</v>
      </c>
      <c r="F381" s="255" t="s">
        <v>570</v>
      </c>
      <c r="G381" s="253"/>
      <c r="H381" s="256">
        <v>820.80600000000004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2" t="s">
        <v>213</v>
      </c>
      <c r="AU381" s="262" t="s">
        <v>85</v>
      </c>
      <c r="AV381" s="14" t="s">
        <v>85</v>
      </c>
      <c r="AW381" s="14" t="s">
        <v>32</v>
      </c>
      <c r="AX381" s="14" t="s">
        <v>83</v>
      </c>
      <c r="AY381" s="262" t="s">
        <v>204</v>
      </c>
    </row>
    <row r="382" s="2" customFormat="1" ht="33" customHeight="1">
      <c r="A382" s="39"/>
      <c r="B382" s="40"/>
      <c r="C382" s="228" t="s">
        <v>571</v>
      </c>
      <c r="D382" s="228" t="s">
        <v>206</v>
      </c>
      <c r="E382" s="229" t="s">
        <v>572</v>
      </c>
      <c r="F382" s="230" t="s">
        <v>573</v>
      </c>
      <c r="G382" s="231" t="s">
        <v>209</v>
      </c>
      <c r="H382" s="232">
        <v>68.640000000000001</v>
      </c>
      <c r="I382" s="233"/>
      <c r="J382" s="234">
        <f>ROUND(I382*H382,2)</f>
        <v>0</v>
      </c>
      <c r="K382" s="230" t="s">
        <v>210</v>
      </c>
      <c r="L382" s="45"/>
      <c r="M382" s="235" t="s">
        <v>1</v>
      </c>
      <c r="N382" s="236" t="s">
        <v>41</v>
      </c>
      <c r="O382" s="92"/>
      <c r="P382" s="237">
        <f>O382*H382</f>
        <v>0</v>
      </c>
      <c r="Q382" s="237">
        <v>0.18462999999999999</v>
      </c>
      <c r="R382" s="237">
        <f>Q382*H382</f>
        <v>12.6730032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211</v>
      </c>
      <c r="AT382" s="239" t="s">
        <v>206</v>
      </c>
      <c r="AU382" s="239" t="s">
        <v>85</v>
      </c>
      <c r="AY382" s="18" t="s">
        <v>204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83</v>
      </c>
      <c r="BK382" s="240">
        <f>ROUND(I382*H382,2)</f>
        <v>0</v>
      </c>
      <c r="BL382" s="18" t="s">
        <v>211</v>
      </c>
      <c r="BM382" s="239" t="s">
        <v>574</v>
      </c>
    </row>
    <row r="383" s="13" customFormat="1">
      <c r="A383" s="13"/>
      <c r="B383" s="241"/>
      <c r="C383" s="242"/>
      <c r="D383" s="243" t="s">
        <v>213</v>
      </c>
      <c r="E383" s="244" t="s">
        <v>1</v>
      </c>
      <c r="F383" s="245" t="s">
        <v>557</v>
      </c>
      <c r="G383" s="242"/>
      <c r="H383" s="244" t="s">
        <v>1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1" t="s">
        <v>213</v>
      </c>
      <c r="AU383" s="251" t="s">
        <v>85</v>
      </c>
      <c r="AV383" s="13" t="s">
        <v>83</v>
      </c>
      <c r="AW383" s="13" t="s">
        <v>32</v>
      </c>
      <c r="AX383" s="13" t="s">
        <v>76</v>
      </c>
      <c r="AY383" s="251" t="s">
        <v>204</v>
      </c>
    </row>
    <row r="384" s="14" customFormat="1">
      <c r="A384" s="14"/>
      <c r="B384" s="252"/>
      <c r="C384" s="253"/>
      <c r="D384" s="243" t="s">
        <v>213</v>
      </c>
      <c r="E384" s="254" t="s">
        <v>1</v>
      </c>
      <c r="F384" s="255" t="s">
        <v>575</v>
      </c>
      <c r="G384" s="253"/>
      <c r="H384" s="256">
        <v>68.640000000000001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2" t="s">
        <v>213</v>
      </c>
      <c r="AU384" s="262" t="s">
        <v>85</v>
      </c>
      <c r="AV384" s="14" t="s">
        <v>85</v>
      </c>
      <c r="AW384" s="14" t="s">
        <v>32</v>
      </c>
      <c r="AX384" s="14" t="s">
        <v>83</v>
      </c>
      <c r="AY384" s="262" t="s">
        <v>204</v>
      </c>
    </row>
    <row r="385" s="2" customFormat="1" ht="24.15" customHeight="1">
      <c r="A385" s="39"/>
      <c r="B385" s="40"/>
      <c r="C385" s="228" t="s">
        <v>576</v>
      </c>
      <c r="D385" s="228" t="s">
        <v>206</v>
      </c>
      <c r="E385" s="229" t="s">
        <v>577</v>
      </c>
      <c r="F385" s="230" t="s">
        <v>578</v>
      </c>
      <c r="G385" s="231" t="s">
        <v>209</v>
      </c>
      <c r="H385" s="232">
        <v>889.44600000000003</v>
      </c>
      <c r="I385" s="233"/>
      <c r="J385" s="234">
        <f>ROUND(I385*H385,2)</f>
        <v>0</v>
      </c>
      <c r="K385" s="230" t="s">
        <v>210</v>
      </c>
      <c r="L385" s="45"/>
      <c r="M385" s="235" t="s">
        <v>1</v>
      </c>
      <c r="N385" s="236" t="s">
        <v>41</v>
      </c>
      <c r="O385" s="92"/>
      <c r="P385" s="237">
        <f>O385*H385</f>
        <v>0</v>
      </c>
      <c r="Q385" s="237">
        <v>0.33206000000000002</v>
      </c>
      <c r="R385" s="237">
        <f>Q385*H385</f>
        <v>295.34943876000006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211</v>
      </c>
      <c r="AT385" s="239" t="s">
        <v>206</v>
      </c>
      <c r="AU385" s="239" t="s">
        <v>85</v>
      </c>
      <c r="AY385" s="18" t="s">
        <v>204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83</v>
      </c>
      <c r="BK385" s="240">
        <f>ROUND(I385*H385,2)</f>
        <v>0</v>
      </c>
      <c r="BL385" s="18" t="s">
        <v>211</v>
      </c>
      <c r="BM385" s="239" t="s">
        <v>579</v>
      </c>
    </row>
    <row r="386" s="13" customFormat="1">
      <c r="A386" s="13"/>
      <c r="B386" s="241"/>
      <c r="C386" s="242"/>
      <c r="D386" s="243" t="s">
        <v>213</v>
      </c>
      <c r="E386" s="244" t="s">
        <v>1</v>
      </c>
      <c r="F386" s="245" t="s">
        <v>557</v>
      </c>
      <c r="G386" s="242"/>
      <c r="H386" s="244" t="s">
        <v>1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1" t="s">
        <v>213</v>
      </c>
      <c r="AU386" s="251" t="s">
        <v>85</v>
      </c>
      <c r="AV386" s="13" t="s">
        <v>83</v>
      </c>
      <c r="AW386" s="13" t="s">
        <v>32</v>
      </c>
      <c r="AX386" s="13" t="s">
        <v>76</v>
      </c>
      <c r="AY386" s="251" t="s">
        <v>204</v>
      </c>
    </row>
    <row r="387" s="14" customFormat="1">
      <c r="A387" s="14"/>
      <c r="B387" s="252"/>
      <c r="C387" s="253"/>
      <c r="D387" s="243" t="s">
        <v>213</v>
      </c>
      <c r="E387" s="254" t="s">
        <v>1</v>
      </c>
      <c r="F387" s="255" t="s">
        <v>219</v>
      </c>
      <c r="G387" s="253"/>
      <c r="H387" s="256">
        <v>889.44600000000003</v>
      </c>
      <c r="I387" s="257"/>
      <c r="J387" s="253"/>
      <c r="K387" s="253"/>
      <c r="L387" s="258"/>
      <c r="M387" s="259"/>
      <c r="N387" s="260"/>
      <c r="O387" s="260"/>
      <c r="P387" s="260"/>
      <c r="Q387" s="260"/>
      <c r="R387" s="260"/>
      <c r="S387" s="260"/>
      <c r="T387" s="26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2" t="s">
        <v>213</v>
      </c>
      <c r="AU387" s="262" t="s">
        <v>85</v>
      </c>
      <c r="AV387" s="14" t="s">
        <v>85</v>
      </c>
      <c r="AW387" s="14" t="s">
        <v>32</v>
      </c>
      <c r="AX387" s="14" t="s">
        <v>83</v>
      </c>
      <c r="AY387" s="262" t="s">
        <v>204</v>
      </c>
    </row>
    <row r="388" s="2" customFormat="1" ht="24.15" customHeight="1">
      <c r="A388" s="39"/>
      <c r="B388" s="40"/>
      <c r="C388" s="228" t="s">
        <v>580</v>
      </c>
      <c r="D388" s="228" t="s">
        <v>206</v>
      </c>
      <c r="E388" s="229" t="s">
        <v>581</v>
      </c>
      <c r="F388" s="230" t="s">
        <v>582</v>
      </c>
      <c r="G388" s="231" t="s">
        <v>209</v>
      </c>
      <c r="H388" s="232">
        <v>14.454000000000001</v>
      </c>
      <c r="I388" s="233"/>
      <c r="J388" s="234">
        <f>ROUND(I388*H388,2)</f>
        <v>0</v>
      </c>
      <c r="K388" s="230" t="s">
        <v>210</v>
      </c>
      <c r="L388" s="45"/>
      <c r="M388" s="235" t="s">
        <v>1</v>
      </c>
      <c r="N388" s="236" t="s">
        <v>41</v>
      </c>
      <c r="O388" s="92"/>
      <c r="P388" s="237">
        <f>O388*H388</f>
        <v>0</v>
      </c>
      <c r="Q388" s="237">
        <v>0.51085999999999998</v>
      </c>
      <c r="R388" s="237">
        <f>Q388*H388</f>
        <v>7.3839704399999997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211</v>
      </c>
      <c r="AT388" s="239" t="s">
        <v>206</v>
      </c>
      <c r="AU388" s="239" t="s">
        <v>85</v>
      </c>
      <c r="AY388" s="18" t="s">
        <v>204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83</v>
      </c>
      <c r="BK388" s="240">
        <f>ROUND(I388*H388,2)</f>
        <v>0</v>
      </c>
      <c r="BL388" s="18" t="s">
        <v>211</v>
      </c>
      <c r="BM388" s="239" t="s">
        <v>583</v>
      </c>
    </row>
    <row r="389" s="13" customFormat="1">
      <c r="A389" s="13"/>
      <c r="B389" s="241"/>
      <c r="C389" s="242"/>
      <c r="D389" s="243" t="s">
        <v>213</v>
      </c>
      <c r="E389" s="244" t="s">
        <v>1</v>
      </c>
      <c r="F389" s="245" t="s">
        <v>524</v>
      </c>
      <c r="G389" s="242"/>
      <c r="H389" s="244" t="s">
        <v>1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1" t="s">
        <v>213</v>
      </c>
      <c r="AU389" s="251" t="s">
        <v>85</v>
      </c>
      <c r="AV389" s="13" t="s">
        <v>83</v>
      </c>
      <c r="AW389" s="13" t="s">
        <v>32</v>
      </c>
      <c r="AX389" s="13" t="s">
        <v>76</v>
      </c>
      <c r="AY389" s="251" t="s">
        <v>204</v>
      </c>
    </row>
    <row r="390" s="14" customFormat="1">
      <c r="A390" s="14"/>
      <c r="B390" s="252"/>
      <c r="C390" s="253"/>
      <c r="D390" s="243" t="s">
        <v>213</v>
      </c>
      <c r="E390" s="254" t="s">
        <v>1</v>
      </c>
      <c r="F390" s="255" t="s">
        <v>220</v>
      </c>
      <c r="G390" s="253"/>
      <c r="H390" s="256">
        <v>14.454000000000001</v>
      </c>
      <c r="I390" s="257"/>
      <c r="J390" s="253"/>
      <c r="K390" s="253"/>
      <c r="L390" s="258"/>
      <c r="M390" s="259"/>
      <c r="N390" s="260"/>
      <c r="O390" s="260"/>
      <c r="P390" s="260"/>
      <c r="Q390" s="260"/>
      <c r="R390" s="260"/>
      <c r="S390" s="260"/>
      <c r="T390" s="26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2" t="s">
        <v>213</v>
      </c>
      <c r="AU390" s="262" t="s">
        <v>85</v>
      </c>
      <c r="AV390" s="14" t="s">
        <v>85</v>
      </c>
      <c r="AW390" s="14" t="s">
        <v>32</v>
      </c>
      <c r="AX390" s="14" t="s">
        <v>83</v>
      </c>
      <c r="AY390" s="262" t="s">
        <v>204</v>
      </c>
    </row>
    <row r="391" s="2" customFormat="1" ht="24.15" customHeight="1">
      <c r="A391" s="39"/>
      <c r="B391" s="40"/>
      <c r="C391" s="228" t="s">
        <v>584</v>
      </c>
      <c r="D391" s="228" t="s">
        <v>206</v>
      </c>
      <c r="E391" s="229" t="s">
        <v>585</v>
      </c>
      <c r="F391" s="230" t="s">
        <v>586</v>
      </c>
      <c r="G391" s="231" t="s">
        <v>209</v>
      </c>
      <c r="H391" s="232">
        <v>889.44600000000003</v>
      </c>
      <c r="I391" s="233"/>
      <c r="J391" s="234">
        <f>ROUND(I391*H391,2)</f>
        <v>0</v>
      </c>
      <c r="K391" s="230" t="s">
        <v>210</v>
      </c>
      <c r="L391" s="45"/>
      <c r="M391" s="235" t="s">
        <v>1</v>
      </c>
      <c r="N391" s="236" t="s">
        <v>41</v>
      </c>
      <c r="O391" s="92"/>
      <c r="P391" s="237">
        <f>O391*H391</f>
        <v>0</v>
      </c>
      <c r="Q391" s="237">
        <v>0.0060099999999999997</v>
      </c>
      <c r="R391" s="237">
        <f>Q391*H391</f>
        <v>5.3455704600000002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211</v>
      </c>
      <c r="AT391" s="239" t="s">
        <v>206</v>
      </c>
      <c r="AU391" s="239" t="s">
        <v>85</v>
      </c>
      <c r="AY391" s="18" t="s">
        <v>204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83</v>
      </c>
      <c r="BK391" s="240">
        <f>ROUND(I391*H391,2)</f>
        <v>0</v>
      </c>
      <c r="BL391" s="18" t="s">
        <v>211</v>
      </c>
      <c r="BM391" s="239" t="s">
        <v>587</v>
      </c>
    </row>
    <row r="392" s="13" customFormat="1">
      <c r="A392" s="13"/>
      <c r="B392" s="241"/>
      <c r="C392" s="242"/>
      <c r="D392" s="243" t="s">
        <v>213</v>
      </c>
      <c r="E392" s="244" t="s">
        <v>1</v>
      </c>
      <c r="F392" s="245" t="s">
        <v>557</v>
      </c>
      <c r="G392" s="242"/>
      <c r="H392" s="244" t="s">
        <v>1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1" t="s">
        <v>213</v>
      </c>
      <c r="AU392" s="251" t="s">
        <v>85</v>
      </c>
      <c r="AV392" s="13" t="s">
        <v>83</v>
      </c>
      <c r="AW392" s="13" t="s">
        <v>32</v>
      </c>
      <c r="AX392" s="13" t="s">
        <v>76</v>
      </c>
      <c r="AY392" s="251" t="s">
        <v>204</v>
      </c>
    </row>
    <row r="393" s="14" customFormat="1">
      <c r="A393" s="14"/>
      <c r="B393" s="252"/>
      <c r="C393" s="253"/>
      <c r="D393" s="243" t="s">
        <v>213</v>
      </c>
      <c r="E393" s="254" t="s">
        <v>1</v>
      </c>
      <c r="F393" s="255" t="s">
        <v>219</v>
      </c>
      <c r="G393" s="253"/>
      <c r="H393" s="256">
        <v>889.44600000000003</v>
      </c>
      <c r="I393" s="257"/>
      <c r="J393" s="253"/>
      <c r="K393" s="253"/>
      <c r="L393" s="258"/>
      <c r="M393" s="259"/>
      <c r="N393" s="260"/>
      <c r="O393" s="260"/>
      <c r="P393" s="260"/>
      <c r="Q393" s="260"/>
      <c r="R393" s="260"/>
      <c r="S393" s="260"/>
      <c r="T393" s="26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2" t="s">
        <v>213</v>
      </c>
      <c r="AU393" s="262" t="s">
        <v>85</v>
      </c>
      <c r="AV393" s="14" t="s">
        <v>85</v>
      </c>
      <c r="AW393" s="14" t="s">
        <v>32</v>
      </c>
      <c r="AX393" s="14" t="s">
        <v>83</v>
      </c>
      <c r="AY393" s="262" t="s">
        <v>204</v>
      </c>
    </row>
    <row r="394" s="2" customFormat="1" ht="21.75" customHeight="1">
      <c r="A394" s="39"/>
      <c r="B394" s="40"/>
      <c r="C394" s="228" t="s">
        <v>588</v>
      </c>
      <c r="D394" s="228" t="s">
        <v>206</v>
      </c>
      <c r="E394" s="229" t="s">
        <v>589</v>
      </c>
      <c r="F394" s="230" t="s">
        <v>590</v>
      </c>
      <c r="G394" s="231" t="s">
        <v>209</v>
      </c>
      <c r="H394" s="232">
        <v>1831.72</v>
      </c>
      <c r="I394" s="233"/>
      <c r="J394" s="234">
        <f>ROUND(I394*H394,2)</f>
        <v>0</v>
      </c>
      <c r="K394" s="230" t="s">
        <v>210</v>
      </c>
      <c r="L394" s="45"/>
      <c r="M394" s="235" t="s">
        <v>1</v>
      </c>
      <c r="N394" s="236" t="s">
        <v>41</v>
      </c>
      <c r="O394" s="92"/>
      <c r="P394" s="237">
        <f>O394*H394</f>
        <v>0</v>
      </c>
      <c r="Q394" s="237">
        <v>0.00021000000000000001</v>
      </c>
      <c r="R394" s="237">
        <f>Q394*H394</f>
        <v>0.38466120000000004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211</v>
      </c>
      <c r="AT394" s="239" t="s">
        <v>206</v>
      </c>
      <c r="AU394" s="239" t="s">
        <v>85</v>
      </c>
      <c r="AY394" s="18" t="s">
        <v>204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83</v>
      </c>
      <c r="BK394" s="240">
        <f>ROUND(I394*H394,2)</f>
        <v>0</v>
      </c>
      <c r="BL394" s="18" t="s">
        <v>211</v>
      </c>
      <c r="BM394" s="239" t="s">
        <v>591</v>
      </c>
    </row>
    <row r="395" s="13" customFormat="1">
      <c r="A395" s="13"/>
      <c r="B395" s="241"/>
      <c r="C395" s="242"/>
      <c r="D395" s="243" t="s">
        <v>213</v>
      </c>
      <c r="E395" s="244" t="s">
        <v>1</v>
      </c>
      <c r="F395" s="245" t="s">
        <v>557</v>
      </c>
      <c r="G395" s="242"/>
      <c r="H395" s="244" t="s">
        <v>1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1" t="s">
        <v>213</v>
      </c>
      <c r="AU395" s="251" t="s">
        <v>85</v>
      </c>
      <c r="AV395" s="13" t="s">
        <v>83</v>
      </c>
      <c r="AW395" s="13" t="s">
        <v>32</v>
      </c>
      <c r="AX395" s="13" t="s">
        <v>76</v>
      </c>
      <c r="AY395" s="251" t="s">
        <v>204</v>
      </c>
    </row>
    <row r="396" s="14" customFormat="1">
      <c r="A396" s="14"/>
      <c r="B396" s="252"/>
      <c r="C396" s="253"/>
      <c r="D396" s="243" t="s">
        <v>213</v>
      </c>
      <c r="E396" s="254" t="s">
        <v>1</v>
      </c>
      <c r="F396" s="255" t="s">
        <v>592</v>
      </c>
      <c r="G396" s="253"/>
      <c r="H396" s="256">
        <v>1831.72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2" t="s">
        <v>213</v>
      </c>
      <c r="AU396" s="262" t="s">
        <v>85</v>
      </c>
      <c r="AV396" s="14" t="s">
        <v>85</v>
      </c>
      <c r="AW396" s="14" t="s">
        <v>32</v>
      </c>
      <c r="AX396" s="14" t="s">
        <v>83</v>
      </c>
      <c r="AY396" s="262" t="s">
        <v>204</v>
      </c>
    </row>
    <row r="397" s="2" customFormat="1" ht="24.15" customHeight="1">
      <c r="A397" s="39"/>
      <c r="B397" s="40"/>
      <c r="C397" s="228" t="s">
        <v>593</v>
      </c>
      <c r="D397" s="228" t="s">
        <v>206</v>
      </c>
      <c r="E397" s="229" t="s">
        <v>594</v>
      </c>
      <c r="F397" s="230" t="s">
        <v>595</v>
      </c>
      <c r="G397" s="231" t="s">
        <v>209</v>
      </c>
      <c r="H397" s="232">
        <v>28.27</v>
      </c>
      <c r="I397" s="233"/>
      <c r="J397" s="234">
        <f>ROUND(I397*H397,2)</f>
        <v>0</v>
      </c>
      <c r="K397" s="230" t="s">
        <v>210</v>
      </c>
      <c r="L397" s="45"/>
      <c r="M397" s="235" t="s">
        <v>1</v>
      </c>
      <c r="N397" s="236" t="s">
        <v>41</v>
      </c>
      <c r="O397" s="92"/>
      <c r="P397" s="237">
        <f>O397*H397</f>
        <v>0</v>
      </c>
      <c r="Q397" s="237">
        <v>0.077799999999999994</v>
      </c>
      <c r="R397" s="237">
        <f>Q397*H397</f>
        <v>2.1994059999999998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211</v>
      </c>
      <c r="AT397" s="239" t="s">
        <v>206</v>
      </c>
      <c r="AU397" s="239" t="s">
        <v>85</v>
      </c>
      <c r="AY397" s="18" t="s">
        <v>204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83</v>
      </c>
      <c r="BK397" s="240">
        <f>ROUND(I397*H397,2)</f>
        <v>0</v>
      </c>
      <c r="BL397" s="18" t="s">
        <v>211</v>
      </c>
      <c r="BM397" s="239" t="s">
        <v>596</v>
      </c>
    </row>
    <row r="398" s="13" customFormat="1">
      <c r="A398" s="13"/>
      <c r="B398" s="241"/>
      <c r="C398" s="242"/>
      <c r="D398" s="243" t="s">
        <v>213</v>
      </c>
      <c r="E398" s="244" t="s">
        <v>1</v>
      </c>
      <c r="F398" s="245" t="s">
        <v>557</v>
      </c>
      <c r="G398" s="242"/>
      <c r="H398" s="244" t="s">
        <v>1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213</v>
      </c>
      <c r="AU398" s="251" t="s">
        <v>85</v>
      </c>
      <c r="AV398" s="13" t="s">
        <v>83</v>
      </c>
      <c r="AW398" s="13" t="s">
        <v>32</v>
      </c>
      <c r="AX398" s="13" t="s">
        <v>76</v>
      </c>
      <c r="AY398" s="251" t="s">
        <v>204</v>
      </c>
    </row>
    <row r="399" s="14" customFormat="1">
      <c r="A399" s="14"/>
      <c r="B399" s="252"/>
      <c r="C399" s="253"/>
      <c r="D399" s="243" t="s">
        <v>213</v>
      </c>
      <c r="E399" s="254" t="s">
        <v>1</v>
      </c>
      <c r="F399" s="255" t="s">
        <v>226</v>
      </c>
      <c r="G399" s="253"/>
      <c r="H399" s="256">
        <v>28.27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2" t="s">
        <v>213</v>
      </c>
      <c r="AU399" s="262" t="s">
        <v>85</v>
      </c>
      <c r="AV399" s="14" t="s">
        <v>85</v>
      </c>
      <c r="AW399" s="14" t="s">
        <v>32</v>
      </c>
      <c r="AX399" s="14" t="s">
        <v>83</v>
      </c>
      <c r="AY399" s="262" t="s">
        <v>204</v>
      </c>
    </row>
    <row r="400" s="2" customFormat="1" ht="24.15" customHeight="1">
      <c r="A400" s="39"/>
      <c r="B400" s="40"/>
      <c r="C400" s="228" t="s">
        <v>597</v>
      </c>
      <c r="D400" s="228" t="s">
        <v>206</v>
      </c>
      <c r="E400" s="229" t="s">
        <v>598</v>
      </c>
      <c r="F400" s="230" t="s">
        <v>599</v>
      </c>
      <c r="G400" s="231" t="s">
        <v>209</v>
      </c>
      <c r="H400" s="232">
        <v>28.27</v>
      </c>
      <c r="I400" s="233"/>
      <c r="J400" s="234">
        <f>ROUND(I400*H400,2)</f>
        <v>0</v>
      </c>
      <c r="K400" s="230" t="s">
        <v>210</v>
      </c>
      <c r="L400" s="45"/>
      <c r="M400" s="235" t="s">
        <v>1</v>
      </c>
      <c r="N400" s="236" t="s">
        <v>41</v>
      </c>
      <c r="O400" s="92"/>
      <c r="P400" s="237">
        <f>O400*H400</f>
        <v>0</v>
      </c>
      <c r="Q400" s="237">
        <v>0.10373</v>
      </c>
      <c r="R400" s="237">
        <f>Q400*H400</f>
        <v>2.9324471000000001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211</v>
      </c>
      <c r="AT400" s="239" t="s">
        <v>206</v>
      </c>
      <c r="AU400" s="239" t="s">
        <v>85</v>
      </c>
      <c r="AY400" s="18" t="s">
        <v>204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83</v>
      </c>
      <c r="BK400" s="240">
        <f>ROUND(I400*H400,2)</f>
        <v>0</v>
      </c>
      <c r="BL400" s="18" t="s">
        <v>211</v>
      </c>
      <c r="BM400" s="239" t="s">
        <v>600</v>
      </c>
    </row>
    <row r="401" s="13" customFormat="1">
      <c r="A401" s="13"/>
      <c r="B401" s="241"/>
      <c r="C401" s="242"/>
      <c r="D401" s="243" t="s">
        <v>213</v>
      </c>
      <c r="E401" s="244" t="s">
        <v>1</v>
      </c>
      <c r="F401" s="245" t="s">
        <v>557</v>
      </c>
      <c r="G401" s="242"/>
      <c r="H401" s="244" t="s">
        <v>1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1" t="s">
        <v>213</v>
      </c>
      <c r="AU401" s="251" t="s">
        <v>85</v>
      </c>
      <c r="AV401" s="13" t="s">
        <v>83</v>
      </c>
      <c r="AW401" s="13" t="s">
        <v>32</v>
      </c>
      <c r="AX401" s="13" t="s">
        <v>76</v>
      </c>
      <c r="AY401" s="251" t="s">
        <v>204</v>
      </c>
    </row>
    <row r="402" s="14" customFormat="1">
      <c r="A402" s="14"/>
      <c r="B402" s="252"/>
      <c r="C402" s="253"/>
      <c r="D402" s="243" t="s">
        <v>213</v>
      </c>
      <c r="E402" s="254" t="s">
        <v>1</v>
      </c>
      <c r="F402" s="255" t="s">
        <v>226</v>
      </c>
      <c r="G402" s="253"/>
      <c r="H402" s="256">
        <v>28.27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2" t="s">
        <v>213</v>
      </c>
      <c r="AU402" s="262" t="s">
        <v>85</v>
      </c>
      <c r="AV402" s="14" t="s">
        <v>85</v>
      </c>
      <c r="AW402" s="14" t="s">
        <v>32</v>
      </c>
      <c r="AX402" s="14" t="s">
        <v>83</v>
      </c>
      <c r="AY402" s="262" t="s">
        <v>204</v>
      </c>
    </row>
    <row r="403" s="2" customFormat="1" ht="33" customHeight="1">
      <c r="A403" s="39"/>
      <c r="B403" s="40"/>
      <c r="C403" s="228" t="s">
        <v>601</v>
      </c>
      <c r="D403" s="228" t="s">
        <v>206</v>
      </c>
      <c r="E403" s="229" t="s">
        <v>602</v>
      </c>
      <c r="F403" s="230" t="s">
        <v>603</v>
      </c>
      <c r="G403" s="231" t="s">
        <v>209</v>
      </c>
      <c r="H403" s="232">
        <v>1831.72</v>
      </c>
      <c r="I403" s="233"/>
      <c r="J403" s="234">
        <f>ROUND(I403*H403,2)</f>
        <v>0</v>
      </c>
      <c r="K403" s="230" t="s">
        <v>210</v>
      </c>
      <c r="L403" s="45"/>
      <c r="M403" s="235" t="s">
        <v>1</v>
      </c>
      <c r="N403" s="236" t="s">
        <v>41</v>
      </c>
      <c r="O403" s="92"/>
      <c r="P403" s="237">
        <f>O403*H403</f>
        <v>0</v>
      </c>
      <c r="Q403" s="237">
        <v>0.12966</v>
      </c>
      <c r="R403" s="237">
        <f>Q403*H403</f>
        <v>237.50081520000001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211</v>
      </c>
      <c r="AT403" s="239" t="s">
        <v>206</v>
      </c>
      <c r="AU403" s="239" t="s">
        <v>85</v>
      </c>
      <c r="AY403" s="18" t="s">
        <v>204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83</v>
      </c>
      <c r="BK403" s="240">
        <f>ROUND(I403*H403,2)</f>
        <v>0</v>
      </c>
      <c r="BL403" s="18" t="s">
        <v>211</v>
      </c>
      <c r="BM403" s="239" t="s">
        <v>604</v>
      </c>
    </row>
    <row r="404" s="13" customFormat="1">
      <c r="A404" s="13"/>
      <c r="B404" s="241"/>
      <c r="C404" s="242"/>
      <c r="D404" s="243" t="s">
        <v>213</v>
      </c>
      <c r="E404" s="244" t="s">
        <v>1</v>
      </c>
      <c r="F404" s="245" t="s">
        <v>557</v>
      </c>
      <c r="G404" s="242"/>
      <c r="H404" s="244" t="s">
        <v>1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213</v>
      </c>
      <c r="AU404" s="251" t="s">
        <v>85</v>
      </c>
      <c r="AV404" s="13" t="s">
        <v>83</v>
      </c>
      <c r="AW404" s="13" t="s">
        <v>32</v>
      </c>
      <c r="AX404" s="13" t="s">
        <v>76</v>
      </c>
      <c r="AY404" s="251" t="s">
        <v>204</v>
      </c>
    </row>
    <row r="405" s="14" customFormat="1">
      <c r="A405" s="14"/>
      <c r="B405" s="252"/>
      <c r="C405" s="253"/>
      <c r="D405" s="243" t="s">
        <v>213</v>
      </c>
      <c r="E405" s="254" t="s">
        <v>1</v>
      </c>
      <c r="F405" s="255" t="s">
        <v>592</v>
      </c>
      <c r="G405" s="253"/>
      <c r="H405" s="256">
        <v>1831.72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2" t="s">
        <v>213</v>
      </c>
      <c r="AU405" s="262" t="s">
        <v>85</v>
      </c>
      <c r="AV405" s="14" t="s">
        <v>85</v>
      </c>
      <c r="AW405" s="14" t="s">
        <v>32</v>
      </c>
      <c r="AX405" s="14" t="s">
        <v>83</v>
      </c>
      <c r="AY405" s="262" t="s">
        <v>204</v>
      </c>
    </row>
    <row r="406" s="2" customFormat="1" ht="33" customHeight="1">
      <c r="A406" s="39"/>
      <c r="B406" s="40"/>
      <c r="C406" s="228" t="s">
        <v>605</v>
      </c>
      <c r="D406" s="228" t="s">
        <v>206</v>
      </c>
      <c r="E406" s="229" t="s">
        <v>606</v>
      </c>
      <c r="F406" s="230" t="s">
        <v>607</v>
      </c>
      <c r="G406" s="231" t="s">
        <v>209</v>
      </c>
      <c r="H406" s="232">
        <v>33.329999999999998</v>
      </c>
      <c r="I406" s="233"/>
      <c r="J406" s="234">
        <f>ROUND(I406*H406,2)</f>
        <v>0</v>
      </c>
      <c r="K406" s="230" t="s">
        <v>210</v>
      </c>
      <c r="L406" s="45"/>
      <c r="M406" s="235" t="s">
        <v>1</v>
      </c>
      <c r="N406" s="236" t="s">
        <v>41</v>
      </c>
      <c r="O406" s="92"/>
      <c r="P406" s="237">
        <f>O406*H406</f>
        <v>0</v>
      </c>
      <c r="Q406" s="237">
        <v>0.089219999999999994</v>
      </c>
      <c r="R406" s="237">
        <f>Q406*H406</f>
        <v>2.9737025999999998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211</v>
      </c>
      <c r="AT406" s="239" t="s">
        <v>206</v>
      </c>
      <c r="AU406" s="239" t="s">
        <v>85</v>
      </c>
      <c r="AY406" s="18" t="s">
        <v>204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83</v>
      </c>
      <c r="BK406" s="240">
        <f>ROUND(I406*H406,2)</f>
        <v>0</v>
      </c>
      <c r="BL406" s="18" t="s">
        <v>211</v>
      </c>
      <c r="BM406" s="239" t="s">
        <v>608</v>
      </c>
    </row>
    <row r="407" s="13" customFormat="1">
      <c r="A407" s="13"/>
      <c r="B407" s="241"/>
      <c r="C407" s="242"/>
      <c r="D407" s="243" t="s">
        <v>213</v>
      </c>
      <c r="E407" s="244" t="s">
        <v>1</v>
      </c>
      <c r="F407" s="245" t="s">
        <v>557</v>
      </c>
      <c r="G407" s="242"/>
      <c r="H407" s="244" t="s">
        <v>1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1" t="s">
        <v>213</v>
      </c>
      <c r="AU407" s="251" t="s">
        <v>85</v>
      </c>
      <c r="AV407" s="13" t="s">
        <v>83</v>
      </c>
      <c r="AW407" s="13" t="s">
        <v>32</v>
      </c>
      <c r="AX407" s="13" t="s">
        <v>76</v>
      </c>
      <c r="AY407" s="251" t="s">
        <v>204</v>
      </c>
    </row>
    <row r="408" s="14" customFormat="1">
      <c r="A408" s="14"/>
      <c r="B408" s="252"/>
      <c r="C408" s="253"/>
      <c r="D408" s="243" t="s">
        <v>213</v>
      </c>
      <c r="E408" s="254" t="s">
        <v>1</v>
      </c>
      <c r="F408" s="255" t="s">
        <v>115</v>
      </c>
      <c r="G408" s="253"/>
      <c r="H408" s="256">
        <v>33.329999999999998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2" t="s">
        <v>213</v>
      </c>
      <c r="AU408" s="262" t="s">
        <v>85</v>
      </c>
      <c r="AV408" s="14" t="s">
        <v>85</v>
      </c>
      <c r="AW408" s="14" t="s">
        <v>32</v>
      </c>
      <c r="AX408" s="14" t="s">
        <v>83</v>
      </c>
      <c r="AY408" s="262" t="s">
        <v>204</v>
      </c>
    </row>
    <row r="409" s="2" customFormat="1" ht="24.15" customHeight="1">
      <c r="A409" s="39"/>
      <c r="B409" s="40"/>
      <c r="C409" s="285" t="s">
        <v>609</v>
      </c>
      <c r="D409" s="285" t="s">
        <v>467</v>
      </c>
      <c r="E409" s="286" t="s">
        <v>610</v>
      </c>
      <c r="F409" s="287" t="s">
        <v>611</v>
      </c>
      <c r="G409" s="288" t="s">
        <v>209</v>
      </c>
      <c r="H409" s="289">
        <v>3.4329999999999998</v>
      </c>
      <c r="I409" s="290"/>
      <c r="J409" s="291">
        <f>ROUND(I409*H409,2)</f>
        <v>0</v>
      </c>
      <c r="K409" s="287" t="s">
        <v>210</v>
      </c>
      <c r="L409" s="292"/>
      <c r="M409" s="293" t="s">
        <v>1</v>
      </c>
      <c r="N409" s="294" t="s">
        <v>41</v>
      </c>
      <c r="O409" s="92"/>
      <c r="P409" s="237">
        <f>O409*H409</f>
        <v>0</v>
      </c>
      <c r="Q409" s="237">
        <v>0.13100000000000001</v>
      </c>
      <c r="R409" s="237">
        <f>Q409*H409</f>
        <v>0.44972299999999998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247</v>
      </c>
      <c r="AT409" s="239" t="s">
        <v>467</v>
      </c>
      <c r="AU409" s="239" t="s">
        <v>85</v>
      </c>
      <c r="AY409" s="18" t="s">
        <v>204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83</v>
      </c>
      <c r="BK409" s="240">
        <f>ROUND(I409*H409,2)</f>
        <v>0</v>
      </c>
      <c r="BL409" s="18" t="s">
        <v>211</v>
      </c>
      <c r="BM409" s="239" t="s">
        <v>612</v>
      </c>
    </row>
    <row r="410" s="14" customFormat="1">
      <c r="A410" s="14"/>
      <c r="B410" s="252"/>
      <c r="C410" s="253"/>
      <c r="D410" s="243" t="s">
        <v>213</v>
      </c>
      <c r="E410" s="254" t="s">
        <v>1</v>
      </c>
      <c r="F410" s="255" t="s">
        <v>613</v>
      </c>
      <c r="G410" s="253"/>
      <c r="H410" s="256">
        <v>3.4329999999999998</v>
      </c>
      <c r="I410" s="257"/>
      <c r="J410" s="253"/>
      <c r="K410" s="253"/>
      <c r="L410" s="258"/>
      <c r="M410" s="259"/>
      <c r="N410" s="260"/>
      <c r="O410" s="260"/>
      <c r="P410" s="260"/>
      <c r="Q410" s="260"/>
      <c r="R410" s="260"/>
      <c r="S410" s="260"/>
      <c r="T410" s="26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2" t="s">
        <v>213</v>
      </c>
      <c r="AU410" s="262" t="s">
        <v>85</v>
      </c>
      <c r="AV410" s="14" t="s">
        <v>85</v>
      </c>
      <c r="AW410" s="14" t="s">
        <v>32</v>
      </c>
      <c r="AX410" s="14" t="s">
        <v>83</v>
      </c>
      <c r="AY410" s="262" t="s">
        <v>204</v>
      </c>
    </row>
    <row r="411" s="12" customFormat="1" ht="22.8" customHeight="1">
      <c r="A411" s="12"/>
      <c r="B411" s="212"/>
      <c r="C411" s="213"/>
      <c r="D411" s="214" t="s">
        <v>75</v>
      </c>
      <c r="E411" s="226" t="s">
        <v>247</v>
      </c>
      <c r="F411" s="226" t="s">
        <v>614</v>
      </c>
      <c r="G411" s="213"/>
      <c r="H411" s="213"/>
      <c r="I411" s="216"/>
      <c r="J411" s="227">
        <f>BK411</f>
        <v>0</v>
      </c>
      <c r="K411" s="213"/>
      <c r="L411" s="218"/>
      <c r="M411" s="219"/>
      <c r="N411" s="220"/>
      <c r="O411" s="220"/>
      <c r="P411" s="221">
        <f>SUM(P412:P903)</f>
        <v>0</v>
      </c>
      <c r="Q411" s="220"/>
      <c r="R411" s="221">
        <f>SUM(R412:R903)</f>
        <v>23.970227260000001</v>
      </c>
      <c r="S411" s="220"/>
      <c r="T411" s="222">
        <f>SUM(T412:T903)</f>
        <v>33.726000000000006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23" t="s">
        <v>83</v>
      </c>
      <c r="AT411" s="224" t="s">
        <v>75</v>
      </c>
      <c r="AU411" s="224" t="s">
        <v>83</v>
      </c>
      <c r="AY411" s="223" t="s">
        <v>204</v>
      </c>
      <c r="BK411" s="225">
        <f>SUM(BK412:BK903)</f>
        <v>0</v>
      </c>
    </row>
    <row r="412" s="2" customFormat="1" ht="16.5" customHeight="1">
      <c r="A412" s="39"/>
      <c r="B412" s="40"/>
      <c r="C412" s="228" t="s">
        <v>615</v>
      </c>
      <c r="D412" s="228" t="s">
        <v>206</v>
      </c>
      <c r="E412" s="229" t="s">
        <v>616</v>
      </c>
      <c r="F412" s="230" t="s">
        <v>617</v>
      </c>
      <c r="G412" s="231" t="s">
        <v>522</v>
      </c>
      <c r="H412" s="232">
        <v>1</v>
      </c>
      <c r="I412" s="233"/>
      <c r="J412" s="234">
        <f>ROUND(I412*H412,2)</f>
        <v>0</v>
      </c>
      <c r="K412" s="230" t="s">
        <v>1</v>
      </c>
      <c r="L412" s="45"/>
      <c r="M412" s="235" t="s">
        <v>1</v>
      </c>
      <c r="N412" s="236" t="s">
        <v>41</v>
      </c>
      <c r="O412" s="92"/>
      <c r="P412" s="237">
        <f>O412*H412</f>
        <v>0</v>
      </c>
      <c r="Q412" s="237">
        <v>0</v>
      </c>
      <c r="R412" s="237">
        <f>Q412*H412</f>
        <v>0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211</v>
      </c>
      <c r="AT412" s="239" t="s">
        <v>206</v>
      </c>
      <c r="AU412" s="239" t="s">
        <v>85</v>
      </c>
      <c r="AY412" s="18" t="s">
        <v>204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83</v>
      </c>
      <c r="BK412" s="240">
        <f>ROUND(I412*H412,2)</f>
        <v>0</v>
      </c>
      <c r="BL412" s="18" t="s">
        <v>211</v>
      </c>
      <c r="BM412" s="239" t="s">
        <v>618</v>
      </c>
    </row>
    <row r="413" s="13" customFormat="1">
      <c r="A413" s="13"/>
      <c r="B413" s="241"/>
      <c r="C413" s="242"/>
      <c r="D413" s="243" t="s">
        <v>213</v>
      </c>
      <c r="E413" s="244" t="s">
        <v>1</v>
      </c>
      <c r="F413" s="245" t="s">
        <v>619</v>
      </c>
      <c r="G413" s="242"/>
      <c r="H413" s="244" t="s">
        <v>1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1" t="s">
        <v>213</v>
      </c>
      <c r="AU413" s="251" t="s">
        <v>85</v>
      </c>
      <c r="AV413" s="13" t="s">
        <v>83</v>
      </c>
      <c r="AW413" s="13" t="s">
        <v>32</v>
      </c>
      <c r="AX413" s="13" t="s">
        <v>76</v>
      </c>
      <c r="AY413" s="251" t="s">
        <v>204</v>
      </c>
    </row>
    <row r="414" s="13" customFormat="1">
      <c r="A414" s="13"/>
      <c r="B414" s="241"/>
      <c r="C414" s="242"/>
      <c r="D414" s="243" t="s">
        <v>213</v>
      </c>
      <c r="E414" s="244" t="s">
        <v>1</v>
      </c>
      <c r="F414" s="245" t="s">
        <v>620</v>
      </c>
      <c r="G414" s="242"/>
      <c r="H414" s="244" t="s">
        <v>1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213</v>
      </c>
      <c r="AU414" s="251" t="s">
        <v>85</v>
      </c>
      <c r="AV414" s="13" t="s">
        <v>83</v>
      </c>
      <c r="AW414" s="13" t="s">
        <v>32</v>
      </c>
      <c r="AX414" s="13" t="s">
        <v>76</v>
      </c>
      <c r="AY414" s="251" t="s">
        <v>204</v>
      </c>
    </row>
    <row r="415" s="14" customFormat="1">
      <c r="A415" s="14"/>
      <c r="B415" s="252"/>
      <c r="C415" s="253"/>
      <c r="D415" s="243" t="s">
        <v>213</v>
      </c>
      <c r="E415" s="254" t="s">
        <v>1</v>
      </c>
      <c r="F415" s="255" t="s">
        <v>83</v>
      </c>
      <c r="G415" s="253"/>
      <c r="H415" s="256">
        <v>1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2" t="s">
        <v>213</v>
      </c>
      <c r="AU415" s="262" t="s">
        <v>85</v>
      </c>
      <c r="AV415" s="14" t="s">
        <v>85</v>
      </c>
      <c r="AW415" s="14" t="s">
        <v>32</v>
      </c>
      <c r="AX415" s="14" t="s">
        <v>83</v>
      </c>
      <c r="AY415" s="262" t="s">
        <v>204</v>
      </c>
    </row>
    <row r="416" s="2" customFormat="1" ht="24.15" customHeight="1">
      <c r="A416" s="39"/>
      <c r="B416" s="40"/>
      <c r="C416" s="228" t="s">
        <v>621</v>
      </c>
      <c r="D416" s="228" t="s">
        <v>206</v>
      </c>
      <c r="E416" s="229" t="s">
        <v>622</v>
      </c>
      <c r="F416" s="230" t="s">
        <v>623</v>
      </c>
      <c r="G416" s="231" t="s">
        <v>522</v>
      </c>
      <c r="H416" s="232">
        <v>4</v>
      </c>
      <c r="I416" s="233"/>
      <c r="J416" s="234">
        <f>ROUND(I416*H416,2)</f>
        <v>0</v>
      </c>
      <c r="K416" s="230" t="s">
        <v>210</v>
      </c>
      <c r="L416" s="45"/>
      <c r="M416" s="235" t="s">
        <v>1</v>
      </c>
      <c r="N416" s="236" t="s">
        <v>41</v>
      </c>
      <c r="O416" s="92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211</v>
      </c>
      <c r="AT416" s="239" t="s">
        <v>206</v>
      </c>
      <c r="AU416" s="239" t="s">
        <v>85</v>
      </c>
      <c r="AY416" s="18" t="s">
        <v>204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83</v>
      </c>
      <c r="BK416" s="240">
        <f>ROUND(I416*H416,2)</f>
        <v>0</v>
      </c>
      <c r="BL416" s="18" t="s">
        <v>211</v>
      </c>
      <c r="BM416" s="239" t="s">
        <v>624</v>
      </c>
    </row>
    <row r="417" s="13" customFormat="1">
      <c r="A417" s="13"/>
      <c r="B417" s="241"/>
      <c r="C417" s="242"/>
      <c r="D417" s="243" t="s">
        <v>213</v>
      </c>
      <c r="E417" s="244" t="s">
        <v>1</v>
      </c>
      <c r="F417" s="245" t="s">
        <v>619</v>
      </c>
      <c r="G417" s="242"/>
      <c r="H417" s="244" t="s">
        <v>1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213</v>
      </c>
      <c r="AU417" s="251" t="s">
        <v>85</v>
      </c>
      <c r="AV417" s="13" t="s">
        <v>83</v>
      </c>
      <c r="AW417" s="13" t="s">
        <v>32</v>
      </c>
      <c r="AX417" s="13" t="s">
        <v>76</v>
      </c>
      <c r="AY417" s="251" t="s">
        <v>204</v>
      </c>
    </row>
    <row r="418" s="14" customFormat="1">
      <c r="A418" s="14"/>
      <c r="B418" s="252"/>
      <c r="C418" s="253"/>
      <c r="D418" s="243" t="s">
        <v>213</v>
      </c>
      <c r="E418" s="254" t="s">
        <v>1</v>
      </c>
      <c r="F418" s="255" t="s">
        <v>625</v>
      </c>
      <c r="G418" s="253"/>
      <c r="H418" s="256">
        <v>2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2" t="s">
        <v>213</v>
      </c>
      <c r="AU418" s="262" t="s">
        <v>85</v>
      </c>
      <c r="AV418" s="14" t="s">
        <v>85</v>
      </c>
      <c r="AW418" s="14" t="s">
        <v>32</v>
      </c>
      <c r="AX418" s="14" t="s">
        <v>76</v>
      </c>
      <c r="AY418" s="262" t="s">
        <v>204</v>
      </c>
    </row>
    <row r="419" s="14" customFormat="1">
      <c r="A419" s="14"/>
      <c r="B419" s="252"/>
      <c r="C419" s="253"/>
      <c r="D419" s="243" t="s">
        <v>213</v>
      </c>
      <c r="E419" s="254" t="s">
        <v>1</v>
      </c>
      <c r="F419" s="255" t="s">
        <v>626</v>
      </c>
      <c r="G419" s="253"/>
      <c r="H419" s="256">
        <v>2</v>
      </c>
      <c r="I419" s="257"/>
      <c r="J419" s="253"/>
      <c r="K419" s="253"/>
      <c r="L419" s="258"/>
      <c r="M419" s="259"/>
      <c r="N419" s="260"/>
      <c r="O419" s="260"/>
      <c r="P419" s="260"/>
      <c r="Q419" s="260"/>
      <c r="R419" s="260"/>
      <c r="S419" s="260"/>
      <c r="T419" s="26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2" t="s">
        <v>213</v>
      </c>
      <c r="AU419" s="262" t="s">
        <v>85</v>
      </c>
      <c r="AV419" s="14" t="s">
        <v>85</v>
      </c>
      <c r="AW419" s="14" t="s">
        <v>32</v>
      </c>
      <c r="AX419" s="14" t="s">
        <v>76</v>
      </c>
      <c r="AY419" s="262" t="s">
        <v>204</v>
      </c>
    </row>
    <row r="420" s="15" customFormat="1">
      <c r="A420" s="15"/>
      <c r="B420" s="263"/>
      <c r="C420" s="264"/>
      <c r="D420" s="243" t="s">
        <v>213</v>
      </c>
      <c r="E420" s="265" t="s">
        <v>1</v>
      </c>
      <c r="F420" s="266" t="s">
        <v>160</v>
      </c>
      <c r="G420" s="264"/>
      <c r="H420" s="267">
        <v>4</v>
      </c>
      <c r="I420" s="268"/>
      <c r="J420" s="264"/>
      <c r="K420" s="264"/>
      <c r="L420" s="269"/>
      <c r="M420" s="270"/>
      <c r="N420" s="271"/>
      <c r="O420" s="271"/>
      <c r="P420" s="271"/>
      <c r="Q420" s="271"/>
      <c r="R420" s="271"/>
      <c r="S420" s="271"/>
      <c r="T420" s="272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3" t="s">
        <v>213</v>
      </c>
      <c r="AU420" s="273" t="s">
        <v>85</v>
      </c>
      <c r="AV420" s="15" t="s">
        <v>211</v>
      </c>
      <c r="AW420" s="15" t="s">
        <v>32</v>
      </c>
      <c r="AX420" s="15" t="s">
        <v>83</v>
      </c>
      <c r="AY420" s="273" t="s">
        <v>204</v>
      </c>
    </row>
    <row r="421" s="2" customFormat="1" ht="24.15" customHeight="1">
      <c r="A421" s="39"/>
      <c r="B421" s="40"/>
      <c r="C421" s="228" t="s">
        <v>627</v>
      </c>
      <c r="D421" s="228" t="s">
        <v>206</v>
      </c>
      <c r="E421" s="229" t="s">
        <v>628</v>
      </c>
      <c r="F421" s="230" t="s">
        <v>629</v>
      </c>
      <c r="G421" s="231" t="s">
        <v>522</v>
      </c>
      <c r="H421" s="232">
        <v>1</v>
      </c>
      <c r="I421" s="233"/>
      <c r="J421" s="234">
        <f>ROUND(I421*H421,2)</f>
        <v>0</v>
      </c>
      <c r="K421" s="230" t="s">
        <v>210</v>
      </c>
      <c r="L421" s="45"/>
      <c r="M421" s="235" t="s">
        <v>1</v>
      </c>
      <c r="N421" s="236" t="s">
        <v>41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211</v>
      </c>
      <c r="AT421" s="239" t="s">
        <v>206</v>
      </c>
      <c r="AU421" s="239" t="s">
        <v>85</v>
      </c>
      <c r="AY421" s="18" t="s">
        <v>204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83</v>
      </c>
      <c r="BK421" s="240">
        <f>ROUND(I421*H421,2)</f>
        <v>0</v>
      </c>
      <c r="BL421" s="18" t="s">
        <v>211</v>
      </c>
      <c r="BM421" s="239" t="s">
        <v>630</v>
      </c>
    </row>
    <row r="422" s="13" customFormat="1">
      <c r="A422" s="13"/>
      <c r="B422" s="241"/>
      <c r="C422" s="242"/>
      <c r="D422" s="243" t="s">
        <v>213</v>
      </c>
      <c r="E422" s="244" t="s">
        <v>1</v>
      </c>
      <c r="F422" s="245" t="s">
        <v>619</v>
      </c>
      <c r="G422" s="242"/>
      <c r="H422" s="244" t="s">
        <v>1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1" t="s">
        <v>213</v>
      </c>
      <c r="AU422" s="251" t="s">
        <v>85</v>
      </c>
      <c r="AV422" s="13" t="s">
        <v>83</v>
      </c>
      <c r="AW422" s="13" t="s">
        <v>32</v>
      </c>
      <c r="AX422" s="13" t="s">
        <v>76</v>
      </c>
      <c r="AY422" s="251" t="s">
        <v>204</v>
      </c>
    </row>
    <row r="423" s="14" customFormat="1">
      <c r="A423" s="14"/>
      <c r="B423" s="252"/>
      <c r="C423" s="253"/>
      <c r="D423" s="243" t="s">
        <v>213</v>
      </c>
      <c r="E423" s="254" t="s">
        <v>1</v>
      </c>
      <c r="F423" s="255" t="s">
        <v>631</v>
      </c>
      <c r="G423" s="253"/>
      <c r="H423" s="256">
        <v>1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2" t="s">
        <v>213</v>
      </c>
      <c r="AU423" s="262" t="s">
        <v>85</v>
      </c>
      <c r="AV423" s="14" t="s">
        <v>85</v>
      </c>
      <c r="AW423" s="14" t="s">
        <v>32</v>
      </c>
      <c r="AX423" s="14" t="s">
        <v>83</v>
      </c>
      <c r="AY423" s="262" t="s">
        <v>204</v>
      </c>
    </row>
    <row r="424" s="2" customFormat="1" ht="24.15" customHeight="1">
      <c r="A424" s="39"/>
      <c r="B424" s="40"/>
      <c r="C424" s="228" t="s">
        <v>632</v>
      </c>
      <c r="D424" s="228" t="s">
        <v>206</v>
      </c>
      <c r="E424" s="229" t="s">
        <v>633</v>
      </c>
      <c r="F424" s="230" t="s">
        <v>634</v>
      </c>
      <c r="G424" s="231" t="s">
        <v>635</v>
      </c>
      <c r="H424" s="232">
        <v>1</v>
      </c>
      <c r="I424" s="233"/>
      <c r="J424" s="234">
        <f>ROUND(I424*H424,2)</f>
        <v>0</v>
      </c>
      <c r="K424" s="230" t="s">
        <v>1</v>
      </c>
      <c r="L424" s="45"/>
      <c r="M424" s="235" t="s">
        <v>1</v>
      </c>
      <c r="N424" s="236" t="s">
        <v>41</v>
      </c>
      <c r="O424" s="92"/>
      <c r="P424" s="237">
        <f>O424*H424</f>
        <v>0</v>
      </c>
      <c r="Q424" s="237">
        <v>0.001</v>
      </c>
      <c r="R424" s="237">
        <f>Q424*H424</f>
        <v>0.001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211</v>
      </c>
      <c r="AT424" s="239" t="s">
        <v>206</v>
      </c>
      <c r="AU424" s="239" t="s">
        <v>85</v>
      </c>
      <c r="AY424" s="18" t="s">
        <v>204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83</v>
      </c>
      <c r="BK424" s="240">
        <f>ROUND(I424*H424,2)</f>
        <v>0</v>
      </c>
      <c r="BL424" s="18" t="s">
        <v>211</v>
      </c>
      <c r="BM424" s="239" t="s">
        <v>636</v>
      </c>
    </row>
    <row r="425" s="13" customFormat="1">
      <c r="A425" s="13"/>
      <c r="B425" s="241"/>
      <c r="C425" s="242"/>
      <c r="D425" s="243" t="s">
        <v>213</v>
      </c>
      <c r="E425" s="244" t="s">
        <v>1</v>
      </c>
      <c r="F425" s="245" t="s">
        <v>214</v>
      </c>
      <c r="G425" s="242"/>
      <c r="H425" s="244" t="s">
        <v>1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1" t="s">
        <v>213</v>
      </c>
      <c r="AU425" s="251" t="s">
        <v>85</v>
      </c>
      <c r="AV425" s="13" t="s">
        <v>83</v>
      </c>
      <c r="AW425" s="13" t="s">
        <v>32</v>
      </c>
      <c r="AX425" s="13" t="s">
        <v>76</v>
      </c>
      <c r="AY425" s="251" t="s">
        <v>204</v>
      </c>
    </row>
    <row r="426" s="13" customFormat="1">
      <c r="A426" s="13"/>
      <c r="B426" s="241"/>
      <c r="C426" s="242"/>
      <c r="D426" s="243" t="s">
        <v>213</v>
      </c>
      <c r="E426" s="244" t="s">
        <v>1</v>
      </c>
      <c r="F426" s="245" t="s">
        <v>637</v>
      </c>
      <c r="G426" s="242"/>
      <c r="H426" s="244" t="s">
        <v>1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213</v>
      </c>
      <c r="AU426" s="251" t="s">
        <v>85</v>
      </c>
      <c r="AV426" s="13" t="s">
        <v>83</v>
      </c>
      <c r="AW426" s="13" t="s">
        <v>32</v>
      </c>
      <c r="AX426" s="13" t="s">
        <v>76</v>
      </c>
      <c r="AY426" s="251" t="s">
        <v>204</v>
      </c>
    </row>
    <row r="427" s="14" customFormat="1">
      <c r="A427" s="14"/>
      <c r="B427" s="252"/>
      <c r="C427" s="253"/>
      <c r="D427" s="243" t="s">
        <v>213</v>
      </c>
      <c r="E427" s="254" t="s">
        <v>1</v>
      </c>
      <c r="F427" s="255" t="s">
        <v>83</v>
      </c>
      <c r="G427" s="253"/>
      <c r="H427" s="256">
        <v>1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2" t="s">
        <v>213</v>
      </c>
      <c r="AU427" s="262" t="s">
        <v>85</v>
      </c>
      <c r="AV427" s="14" t="s">
        <v>85</v>
      </c>
      <c r="AW427" s="14" t="s">
        <v>32</v>
      </c>
      <c r="AX427" s="14" t="s">
        <v>83</v>
      </c>
      <c r="AY427" s="262" t="s">
        <v>204</v>
      </c>
    </row>
    <row r="428" s="2" customFormat="1" ht="24.15" customHeight="1">
      <c r="A428" s="39"/>
      <c r="B428" s="40"/>
      <c r="C428" s="228" t="s">
        <v>638</v>
      </c>
      <c r="D428" s="228" t="s">
        <v>206</v>
      </c>
      <c r="E428" s="229" t="s">
        <v>639</v>
      </c>
      <c r="F428" s="230" t="s">
        <v>640</v>
      </c>
      <c r="G428" s="231" t="s">
        <v>239</v>
      </c>
      <c r="H428" s="232">
        <v>27</v>
      </c>
      <c r="I428" s="233"/>
      <c r="J428" s="234">
        <f>ROUND(I428*H428,2)</f>
        <v>0</v>
      </c>
      <c r="K428" s="230" t="s">
        <v>210</v>
      </c>
      <c r="L428" s="45"/>
      <c r="M428" s="235" t="s">
        <v>1</v>
      </c>
      <c r="N428" s="236" t="s">
        <v>41</v>
      </c>
      <c r="O428" s="92"/>
      <c r="P428" s="237">
        <f>O428*H428</f>
        <v>0</v>
      </c>
      <c r="Q428" s="237">
        <v>0</v>
      </c>
      <c r="R428" s="237">
        <f>Q428*H428</f>
        <v>0</v>
      </c>
      <c r="S428" s="237">
        <v>0</v>
      </c>
      <c r="T428" s="238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9" t="s">
        <v>211</v>
      </c>
      <c r="AT428" s="239" t="s">
        <v>206</v>
      </c>
      <c r="AU428" s="239" t="s">
        <v>85</v>
      </c>
      <c r="AY428" s="18" t="s">
        <v>204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83</v>
      </c>
      <c r="BK428" s="240">
        <f>ROUND(I428*H428,2)</f>
        <v>0</v>
      </c>
      <c r="BL428" s="18" t="s">
        <v>211</v>
      </c>
      <c r="BM428" s="239" t="s">
        <v>641</v>
      </c>
    </row>
    <row r="429" s="13" customFormat="1">
      <c r="A429" s="13"/>
      <c r="B429" s="241"/>
      <c r="C429" s="242"/>
      <c r="D429" s="243" t="s">
        <v>213</v>
      </c>
      <c r="E429" s="244" t="s">
        <v>1</v>
      </c>
      <c r="F429" s="245" t="s">
        <v>619</v>
      </c>
      <c r="G429" s="242"/>
      <c r="H429" s="244" t="s">
        <v>1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1" t="s">
        <v>213</v>
      </c>
      <c r="AU429" s="251" t="s">
        <v>85</v>
      </c>
      <c r="AV429" s="13" t="s">
        <v>83</v>
      </c>
      <c r="AW429" s="13" t="s">
        <v>32</v>
      </c>
      <c r="AX429" s="13" t="s">
        <v>76</v>
      </c>
      <c r="AY429" s="251" t="s">
        <v>204</v>
      </c>
    </row>
    <row r="430" s="14" customFormat="1">
      <c r="A430" s="14"/>
      <c r="B430" s="252"/>
      <c r="C430" s="253"/>
      <c r="D430" s="243" t="s">
        <v>213</v>
      </c>
      <c r="E430" s="254" t="s">
        <v>138</v>
      </c>
      <c r="F430" s="255" t="s">
        <v>642</v>
      </c>
      <c r="G430" s="253"/>
      <c r="H430" s="256">
        <v>27</v>
      </c>
      <c r="I430" s="257"/>
      <c r="J430" s="253"/>
      <c r="K430" s="253"/>
      <c r="L430" s="258"/>
      <c r="M430" s="259"/>
      <c r="N430" s="260"/>
      <c r="O430" s="260"/>
      <c r="P430" s="260"/>
      <c r="Q430" s="260"/>
      <c r="R430" s="260"/>
      <c r="S430" s="260"/>
      <c r="T430" s="26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2" t="s">
        <v>213</v>
      </c>
      <c r="AU430" s="262" t="s">
        <v>85</v>
      </c>
      <c r="AV430" s="14" t="s">
        <v>85</v>
      </c>
      <c r="AW430" s="14" t="s">
        <v>32</v>
      </c>
      <c r="AX430" s="14" t="s">
        <v>83</v>
      </c>
      <c r="AY430" s="262" t="s">
        <v>204</v>
      </c>
    </row>
    <row r="431" s="2" customFormat="1" ht="16.5" customHeight="1">
      <c r="A431" s="39"/>
      <c r="B431" s="40"/>
      <c r="C431" s="285" t="s">
        <v>643</v>
      </c>
      <c r="D431" s="285" t="s">
        <v>467</v>
      </c>
      <c r="E431" s="286" t="s">
        <v>644</v>
      </c>
      <c r="F431" s="287" t="s">
        <v>645</v>
      </c>
      <c r="G431" s="288" t="s">
        <v>239</v>
      </c>
      <c r="H431" s="289">
        <v>27.405000000000001</v>
      </c>
      <c r="I431" s="290"/>
      <c r="J431" s="291">
        <f>ROUND(I431*H431,2)</f>
        <v>0</v>
      </c>
      <c r="K431" s="287" t="s">
        <v>1</v>
      </c>
      <c r="L431" s="292"/>
      <c r="M431" s="293" t="s">
        <v>1</v>
      </c>
      <c r="N431" s="294" t="s">
        <v>41</v>
      </c>
      <c r="O431" s="92"/>
      <c r="P431" s="237">
        <f>O431*H431</f>
        <v>0</v>
      </c>
      <c r="Q431" s="237">
        <v>0.00036999999999999999</v>
      </c>
      <c r="R431" s="237">
        <f>Q431*H431</f>
        <v>0.010139850000000001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247</v>
      </c>
      <c r="AT431" s="239" t="s">
        <v>467</v>
      </c>
      <c r="AU431" s="239" t="s">
        <v>85</v>
      </c>
      <c r="AY431" s="18" t="s">
        <v>204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83</v>
      </c>
      <c r="BK431" s="240">
        <f>ROUND(I431*H431,2)</f>
        <v>0</v>
      </c>
      <c r="BL431" s="18" t="s">
        <v>211</v>
      </c>
      <c r="BM431" s="239" t="s">
        <v>646</v>
      </c>
    </row>
    <row r="432" s="14" customFormat="1">
      <c r="A432" s="14"/>
      <c r="B432" s="252"/>
      <c r="C432" s="253"/>
      <c r="D432" s="243" t="s">
        <v>213</v>
      </c>
      <c r="E432" s="254" t="s">
        <v>1</v>
      </c>
      <c r="F432" s="255" t="s">
        <v>647</v>
      </c>
      <c r="G432" s="253"/>
      <c r="H432" s="256">
        <v>27.405000000000001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2" t="s">
        <v>213</v>
      </c>
      <c r="AU432" s="262" t="s">
        <v>85</v>
      </c>
      <c r="AV432" s="14" t="s">
        <v>85</v>
      </c>
      <c r="AW432" s="14" t="s">
        <v>32</v>
      </c>
      <c r="AX432" s="14" t="s">
        <v>83</v>
      </c>
      <c r="AY432" s="262" t="s">
        <v>204</v>
      </c>
    </row>
    <row r="433" s="2" customFormat="1" ht="33" customHeight="1">
      <c r="A433" s="39"/>
      <c r="B433" s="40"/>
      <c r="C433" s="228" t="s">
        <v>648</v>
      </c>
      <c r="D433" s="228" t="s">
        <v>206</v>
      </c>
      <c r="E433" s="229" t="s">
        <v>649</v>
      </c>
      <c r="F433" s="230" t="s">
        <v>650</v>
      </c>
      <c r="G433" s="231" t="s">
        <v>239</v>
      </c>
      <c r="H433" s="232">
        <v>5.5</v>
      </c>
      <c r="I433" s="233"/>
      <c r="J433" s="234">
        <f>ROUND(I433*H433,2)</f>
        <v>0</v>
      </c>
      <c r="K433" s="230" t="s">
        <v>210</v>
      </c>
      <c r="L433" s="45"/>
      <c r="M433" s="235" t="s">
        <v>1</v>
      </c>
      <c r="N433" s="236" t="s">
        <v>41</v>
      </c>
      <c r="O433" s="92"/>
      <c r="P433" s="237">
        <f>O433*H433</f>
        <v>0</v>
      </c>
      <c r="Q433" s="237">
        <v>0</v>
      </c>
      <c r="R433" s="237">
        <f>Q433*H433</f>
        <v>0</v>
      </c>
      <c r="S433" s="237">
        <v>0</v>
      </c>
      <c r="T433" s="23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211</v>
      </c>
      <c r="AT433" s="239" t="s">
        <v>206</v>
      </c>
      <c r="AU433" s="239" t="s">
        <v>85</v>
      </c>
      <c r="AY433" s="18" t="s">
        <v>204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83</v>
      </c>
      <c r="BK433" s="240">
        <f>ROUND(I433*H433,2)</f>
        <v>0</v>
      </c>
      <c r="BL433" s="18" t="s">
        <v>211</v>
      </c>
      <c r="BM433" s="239" t="s">
        <v>651</v>
      </c>
    </row>
    <row r="434" s="13" customFormat="1">
      <c r="A434" s="13"/>
      <c r="B434" s="241"/>
      <c r="C434" s="242"/>
      <c r="D434" s="243" t="s">
        <v>213</v>
      </c>
      <c r="E434" s="244" t="s">
        <v>1</v>
      </c>
      <c r="F434" s="245" t="s">
        <v>619</v>
      </c>
      <c r="G434" s="242"/>
      <c r="H434" s="244" t="s">
        <v>1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1" t="s">
        <v>213</v>
      </c>
      <c r="AU434" s="251" t="s">
        <v>85</v>
      </c>
      <c r="AV434" s="13" t="s">
        <v>83</v>
      </c>
      <c r="AW434" s="13" t="s">
        <v>32</v>
      </c>
      <c r="AX434" s="13" t="s">
        <v>76</v>
      </c>
      <c r="AY434" s="251" t="s">
        <v>204</v>
      </c>
    </row>
    <row r="435" s="14" customFormat="1">
      <c r="A435" s="14"/>
      <c r="B435" s="252"/>
      <c r="C435" s="253"/>
      <c r="D435" s="243" t="s">
        <v>213</v>
      </c>
      <c r="E435" s="254" t="s">
        <v>1</v>
      </c>
      <c r="F435" s="255" t="s">
        <v>652</v>
      </c>
      <c r="G435" s="253"/>
      <c r="H435" s="256">
        <v>5.5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2" t="s">
        <v>213</v>
      </c>
      <c r="AU435" s="262" t="s">
        <v>85</v>
      </c>
      <c r="AV435" s="14" t="s">
        <v>85</v>
      </c>
      <c r="AW435" s="14" t="s">
        <v>32</v>
      </c>
      <c r="AX435" s="14" t="s">
        <v>76</v>
      </c>
      <c r="AY435" s="262" t="s">
        <v>204</v>
      </c>
    </row>
    <row r="436" s="15" customFormat="1">
      <c r="A436" s="15"/>
      <c r="B436" s="263"/>
      <c r="C436" s="264"/>
      <c r="D436" s="243" t="s">
        <v>213</v>
      </c>
      <c r="E436" s="265" t="s">
        <v>140</v>
      </c>
      <c r="F436" s="266" t="s">
        <v>160</v>
      </c>
      <c r="G436" s="264"/>
      <c r="H436" s="267">
        <v>5.5</v>
      </c>
      <c r="I436" s="268"/>
      <c r="J436" s="264"/>
      <c r="K436" s="264"/>
      <c r="L436" s="269"/>
      <c r="M436" s="270"/>
      <c r="N436" s="271"/>
      <c r="O436" s="271"/>
      <c r="P436" s="271"/>
      <c r="Q436" s="271"/>
      <c r="R436" s="271"/>
      <c r="S436" s="271"/>
      <c r="T436" s="272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3" t="s">
        <v>213</v>
      </c>
      <c r="AU436" s="273" t="s">
        <v>85</v>
      </c>
      <c r="AV436" s="15" t="s">
        <v>211</v>
      </c>
      <c r="AW436" s="15" t="s">
        <v>32</v>
      </c>
      <c r="AX436" s="15" t="s">
        <v>83</v>
      </c>
      <c r="AY436" s="273" t="s">
        <v>204</v>
      </c>
    </row>
    <row r="437" s="2" customFormat="1" ht="24.15" customHeight="1">
      <c r="A437" s="39"/>
      <c r="B437" s="40"/>
      <c r="C437" s="285" t="s">
        <v>653</v>
      </c>
      <c r="D437" s="285" t="s">
        <v>467</v>
      </c>
      <c r="E437" s="286" t="s">
        <v>654</v>
      </c>
      <c r="F437" s="287" t="s">
        <v>655</v>
      </c>
      <c r="G437" s="288" t="s">
        <v>239</v>
      </c>
      <c r="H437" s="289">
        <v>5.5830000000000002</v>
      </c>
      <c r="I437" s="290"/>
      <c r="J437" s="291">
        <f>ROUND(I437*H437,2)</f>
        <v>0</v>
      </c>
      <c r="K437" s="287" t="s">
        <v>1</v>
      </c>
      <c r="L437" s="292"/>
      <c r="M437" s="293" t="s">
        <v>1</v>
      </c>
      <c r="N437" s="294" t="s">
        <v>41</v>
      </c>
      <c r="O437" s="92"/>
      <c r="P437" s="237">
        <f>O437*H437</f>
        <v>0</v>
      </c>
      <c r="Q437" s="237">
        <v>0.0010499999999999999</v>
      </c>
      <c r="R437" s="237">
        <f>Q437*H437</f>
        <v>0.00586215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247</v>
      </c>
      <c r="AT437" s="239" t="s">
        <v>467</v>
      </c>
      <c r="AU437" s="239" t="s">
        <v>85</v>
      </c>
      <c r="AY437" s="18" t="s">
        <v>204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83</v>
      </c>
      <c r="BK437" s="240">
        <f>ROUND(I437*H437,2)</f>
        <v>0</v>
      </c>
      <c r="BL437" s="18" t="s">
        <v>211</v>
      </c>
      <c r="BM437" s="239" t="s">
        <v>656</v>
      </c>
    </row>
    <row r="438" s="13" customFormat="1">
      <c r="A438" s="13"/>
      <c r="B438" s="241"/>
      <c r="C438" s="242"/>
      <c r="D438" s="243" t="s">
        <v>213</v>
      </c>
      <c r="E438" s="244" t="s">
        <v>1</v>
      </c>
      <c r="F438" s="245" t="s">
        <v>619</v>
      </c>
      <c r="G438" s="242"/>
      <c r="H438" s="244" t="s">
        <v>1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213</v>
      </c>
      <c r="AU438" s="251" t="s">
        <v>85</v>
      </c>
      <c r="AV438" s="13" t="s">
        <v>83</v>
      </c>
      <c r="AW438" s="13" t="s">
        <v>32</v>
      </c>
      <c r="AX438" s="13" t="s">
        <v>76</v>
      </c>
      <c r="AY438" s="251" t="s">
        <v>204</v>
      </c>
    </row>
    <row r="439" s="13" customFormat="1">
      <c r="A439" s="13"/>
      <c r="B439" s="241"/>
      <c r="C439" s="242"/>
      <c r="D439" s="243" t="s">
        <v>213</v>
      </c>
      <c r="E439" s="244" t="s">
        <v>1</v>
      </c>
      <c r="F439" s="245" t="s">
        <v>657</v>
      </c>
      <c r="G439" s="242"/>
      <c r="H439" s="244" t="s">
        <v>1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1" t="s">
        <v>213</v>
      </c>
      <c r="AU439" s="251" t="s">
        <v>85</v>
      </c>
      <c r="AV439" s="13" t="s">
        <v>83</v>
      </c>
      <c r="AW439" s="13" t="s">
        <v>32</v>
      </c>
      <c r="AX439" s="13" t="s">
        <v>76</v>
      </c>
      <c r="AY439" s="251" t="s">
        <v>204</v>
      </c>
    </row>
    <row r="440" s="14" customFormat="1">
      <c r="A440" s="14"/>
      <c r="B440" s="252"/>
      <c r="C440" s="253"/>
      <c r="D440" s="243" t="s">
        <v>213</v>
      </c>
      <c r="E440" s="254" t="s">
        <v>1</v>
      </c>
      <c r="F440" s="255" t="s">
        <v>658</v>
      </c>
      <c r="G440" s="253"/>
      <c r="H440" s="256">
        <v>5.5830000000000002</v>
      </c>
      <c r="I440" s="257"/>
      <c r="J440" s="253"/>
      <c r="K440" s="253"/>
      <c r="L440" s="258"/>
      <c r="M440" s="259"/>
      <c r="N440" s="260"/>
      <c r="O440" s="260"/>
      <c r="P440" s="260"/>
      <c r="Q440" s="260"/>
      <c r="R440" s="260"/>
      <c r="S440" s="260"/>
      <c r="T440" s="26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2" t="s">
        <v>213</v>
      </c>
      <c r="AU440" s="262" t="s">
        <v>85</v>
      </c>
      <c r="AV440" s="14" t="s">
        <v>85</v>
      </c>
      <c r="AW440" s="14" t="s">
        <v>32</v>
      </c>
      <c r="AX440" s="14" t="s">
        <v>83</v>
      </c>
      <c r="AY440" s="262" t="s">
        <v>204</v>
      </c>
    </row>
    <row r="441" s="2" customFormat="1" ht="24.15" customHeight="1">
      <c r="A441" s="39"/>
      <c r="B441" s="40"/>
      <c r="C441" s="228" t="s">
        <v>659</v>
      </c>
      <c r="D441" s="228" t="s">
        <v>206</v>
      </c>
      <c r="E441" s="229" t="s">
        <v>660</v>
      </c>
      <c r="F441" s="230" t="s">
        <v>661</v>
      </c>
      <c r="G441" s="231" t="s">
        <v>239</v>
      </c>
      <c r="H441" s="232">
        <v>36</v>
      </c>
      <c r="I441" s="233"/>
      <c r="J441" s="234">
        <f>ROUND(I441*H441,2)</f>
        <v>0</v>
      </c>
      <c r="K441" s="230" t="s">
        <v>210</v>
      </c>
      <c r="L441" s="45"/>
      <c r="M441" s="235" t="s">
        <v>1</v>
      </c>
      <c r="N441" s="236" t="s">
        <v>41</v>
      </c>
      <c r="O441" s="92"/>
      <c r="P441" s="237">
        <f>O441*H441</f>
        <v>0</v>
      </c>
      <c r="Q441" s="237">
        <v>0</v>
      </c>
      <c r="R441" s="237">
        <f>Q441*H441</f>
        <v>0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211</v>
      </c>
      <c r="AT441" s="239" t="s">
        <v>206</v>
      </c>
      <c r="AU441" s="239" t="s">
        <v>85</v>
      </c>
      <c r="AY441" s="18" t="s">
        <v>204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83</v>
      </c>
      <c r="BK441" s="240">
        <f>ROUND(I441*H441,2)</f>
        <v>0</v>
      </c>
      <c r="BL441" s="18" t="s">
        <v>211</v>
      </c>
      <c r="BM441" s="239" t="s">
        <v>662</v>
      </c>
    </row>
    <row r="442" s="13" customFormat="1">
      <c r="A442" s="13"/>
      <c r="B442" s="241"/>
      <c r="C442" s="242"/>
      <c r="D442" s="243" t="s">
        <v>213</v>
      </c>
      <c r="E442" s="244" t="s">
        <v>1</v>
      </c>
      <c r="F442" s="245" t="s">
        <v>619</v>
      </c>
      <c r="G442" s="242"/>
      <c r="H442" s="244" t="s">
        <v>1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1" t="s">
        <v>213</v>
      </c>
      <c r="AU442" s="251" t="s">
        <v>85</v>
      </c>
      <c r="AV442" s="13" t="s">
        <v>83</v>
      </c>
      <c r="AW442" s="13" t="s">
        <v>32</v>
      </c>
      <c r="AX442" s="13" t="s">
        <v>76</v>
      </c>
      <c r="AY442" s="251" t="s">
        <v>204</v>
      </c>
    </row>
    <row r="443" s="14" customFormat="1">
      <c r="A443" s="14"/>
      <c r="B443" s="252"/>
      <c r="C443" s="253"/>
      <c r="D443" s="243" t="s">
        <v>213</v>
      </c>
      <c r="E443" s="254" t="s">
        <v>1</v>
      </c>
      <c r="F443" s="255" t="s">
        <v>663</v>
      </c>
      <c r="G443" s="253"/>
      <c r="H443" s="256">
        <v>31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2" t="s">
        <v>213</v>
      </c>
      <c r="AU443" s="262" t="s">
        <v>85</v>
      </c>
      <c r="AV443" s="14" t="s">
        <v>85</v>
      </c>
      <c r="AW443" s="14" t="s">
        <v>32</v>
      </c>
      <c r="AX443" s="14" t="s">
        <v>76</v>
      </c>
      <c r="AY443" s="262" t="s">
        <v>204</v>
      </c>
    </row>
    <row r="444" s="14" customFormat="1">
      <c r="A444" s="14"/>
      <c r="B444" s="252"/>
      <c r="C444" s="253"/>
      <c r="D444" s="243" t="s">
        <v>213</v>
      </c>
      <c r="E444" s="254" t="s">
        <v>1</v>
      </c>
      <c r="F444" s="255" t="s">
        <v>664</v>
      </c>
      <c r="G444" s="253"/>
      <c r="H444" s="256">
        <v>5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2" t="s">
        <v>213</v>
      </c>
      <c r="AU444" s="262" t="s">
        <v>85</v>
      </c>
      <c r="AV444" s="14" t="s">
        <v>85</v>
      </c>
      <c r="AW444" s="14" t="s">
        <v>32</v>
      </c>
      <c r="AX444" s="14" t="s">
        <v>76</v>
      </c>
      <c r="AY444" s="262" t="s">
        <v>204</v>
      </c>
    </row>
    <row r="445" s="15" customFormat="1">
      <c r="A445" s="15"/>
      <c r="B445" s="263"/>
      <c r="C445" s="264"/>
      <c r="D445" s="243" t="s">
        <v>213</v>
      </c>
      <c r="E445" s="265" t="s">
        <v>142</v>
      </c>
      <c r="F445" s="266" t="s">
        <v>160</v>
      </c>
      <c r="G445" s="264"/>
      <c r="H445" s="267">
        <v>36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3" t="s">
        <v>213</v>
      </c>
      <c r="AU445" s="273" t="s">
        <v>85</v>
      </c>
      <c r="AV445" s="15" t="s">
        <v>211</v>
      </c>
      <c r="AW445" s="15" t="s">
        <v>32</v>
      </c>
      <c r="AX445" s="15" t="s">
        <v>83</v>
      </c>
      <c r="AY445" s="273" t="s">
        <v>204</v>
      </c>
    </row>
    <row r="446" s="2" customFormat="1" ht="24.15" customHeight="1">
      <c r="A446" s="39"/>
      <c r="B446" s="40"/>
      <c r="C446" s="285" t="s">
        <v>665</v>
      </c>
      <c r="D446" s="285" t="s">
        <v>467</v>
      </c>
      <c r="E446" s="286" t="s">
        <v>666</v>
      </c>
      <c r="F446" s="287" t="s">
        <v>667</v>
      </c>
      <c r="G446" s="288" t="s">
        <v>239</v>
      </c>
      <c r="H446" s="289">
        <v>36.539999999999999</v>
      </c>
      <c r="I446" s="290"/>
      <c r="J446" s="291">
        <f>ROUND(I446*H446,2)</f>
        <v>0</v>
      </c>
      <c r="K446" s="287" t="s">
        <v>1</v>
      </c>
      <c r="L446" s="292"/>
      <c r="M446" s="293" t="s">
        <v>1</v>
      </c>
      <c r="N446" s="294" t="s">
        <v>41</v>
      </c>
      <c r="O446" s="92"/>
      <c r="P446" s="237">
        <f>O446*H446</f>
        <v>0</v>
      </c>
      <c r="Q446" s="237">
        <v>0.00214</v>
      </c>
      <c r="R446" s="237">
        <f>Q446*H446</f>
        <v>0.078195600000000004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247</v>
      </c>
      <c r="AT446" s="239" t="s">
        <v>467</v>
      </c>
      <c r="AU446" s="239" t="s">
        <v>85</v>
      </c>
      <c r="AY446" s="18" t="s">
        <v>204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83</v>
      </c>
      <c r="BK446" s="240">
        <f>ROUND(I446*H446,2)</f>
        <v>0</v>
      </c>
      <c r="BL446" s="18" t="s">
        <v>211</v>
      </c>
      <c r="BM446" s="239" t="s">
        <v>668</v>
      </c>
    </row>
    <row r="447" s="13" customFormat="1">
      <c r="A447" s="13"/>
      <c r="B447" s="241"/>
      <c r="C447" s="242"/>
      <c r="D447" s="243" t="s">
        <v>213</v>
      </c>
      <c r="E447" s="244" t="s">
        <v>1</v>
      </c>
      <c r="F447" s="245" t="s">
        <v>619</v>
      </c>
      <c r="G447" s="242"/>
      <c r="H447" s="244" t="s">
        <v>1</v>
      </c>
      <c r="I447" s="246"/>
      <c r="J447" s="242"/>
      <c r="K447" s="242"/>
      <c r="L447" s="247"/>
      <c r="M447" s="248"/>
      <c r="N447" s="249"/>
      <c r="O447" s="249"/>
      <c r="P447" s="249"/>
      <c r="Q447" s="249"/>
      <c r="R447" s="249"/>
      <c r="S447" s="249"/>
      <c r="T447" s="25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1" t="s">
        <v>213</v>
      </c>
      <c r="AU447" s="251" t="s">
        <v>85</v>
      </c>
      <c r="AV447" s="13" t="s">
        <v>83</v>
      </c>
      <c r="AW447" s="13" t="s">
        <v>32</v>
      </c>
      <c r="AX447" s="13" t="s">
        <v>76</v>
      </c>
      <c r="AY447" s="251" t="s">
        <v>204</v>
      </c>
    </row>
    <row r="448" s="13" customFormat="1">
      <c r="A448" s="13"/>
      <c r="B448" s="241"/>
      <c r="C448" s="242"/>
      <c r="D448" s="243" t="s">
        <v>213</v>
      </c>
      <c r="E448" s="244" t="s">
        <v>1</v>
      </c>
      <c r="F448" s="245" t="s">
        <v>669</v>
      </c>
      <c r="G448" s="242"/>
      <c r="H448" s="244" t="s">
        <v>1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1" t="s">
        <v>213</v>
      </c>
      <c r="AU448" s="251" t="s">
        <v>85</v>
      </c>
      <c r="AV448" s="13" t="s">
        <v>83</v>
      </c>
      <c r="AW448" s="13" t="s">
        <v>32</v>
      </c>
      <c r="AX448" s="13" t="s">
        <v>76</v>
      </c>
      <c r="AY448" s="251" t="s">
        <v>204</v>
      </c>
    </row>
    <row r="449" s="14" customFormat="1">
      <c r="A449" s="14"/>
      <c r="B449" s="252"/>
      <c r="C449" s="253"/>
      <c r="D449" s="243" t="s">
        <v>213</v>
      </c>
      <c r="E449" s="254" t="s">
        <v>1</v>
      </c>
      <c r="F449" s="255" t="s">
        <v>670</v>
      </c>
      <c r="G449" s="253"/>
      <c r="H449" s="256">
        <v>36.539999999999999</v>
      </c>
      <c r="I449" s="257"/>
      <c r="J449" s="253"/>
      <c r="K449" s="253"/>
      <c r="L449" s="258"/>
      <c r="M449" s="259"/>
      <c r="N449" s="260"/>
      <c r="O449" s="260"/>
      <c r="P449" s="260"/>
      <c r="Q449" s="260"/>
      <c r="R449" s="260"/>
      <c r="S449" s="260"/>
      <c r="T449" s="26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2" t="s">
        <v>213</v>
      </c>
      <c r="AU449" s="262" t="s">
        <v>85</v>
      </c>
      <c r="AV449" s="14" t="s">
        <v>85</v>
      </c>
      <c r="AW449" s="14" t="s">
        <v>32</v>
      </c>
      <c r="AX449" s="14" t="s">
        <v>83</v>
      </c>
      <c r="AY449" s="262" t="s">
        <v>204</v>
      </c>
    </row>
    <row r="450" s="2" customFormat="1" ht="33" customHeight="1">
      <c r="A450" s="39"/>
      <c r="B450" s="40"/>
      <c r="C450" s="228" t="s">
        <v>671</v>
      </c>
      <c r="D450" s="228" t="s">
        <v>206</v>
      </c>
      <c r="E450" s="229" t="s">
        <v>672</v>
      </c>
      <c r="F450" s="230" t="s">
        <v>673</v>
      </c>
      <c r="G450" s="231" t="s">
        <v>239</v>
      </c>
      <c r="H450" s="232">
        <v>24.5</v>
      </c>
      <c r="I450" s="233"/>
      <c r="J450" s="234">
        <f>ROUND(I450*H450,2)</f>
        <v>0</v>
      </c>
      <c r="K450" s="230" t="s">
        <v>210</v>
      </c>
      <c r="L450" s="45"/>
      <c r="M450" s="235" t="s">
        <v>1</v>
      </c>
      <c r="N450" s="236" t="s">
        <v>41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211</v>
      </c>
      <c r="AT450" s="239" t="s">
        <v>206</v>
      </c>
      <c r="AU450" s="239" t="s">
        <v>85</v>
      </c>
      <c r="AY450" s="18" t="s">
        <v>204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83</v>
      </c>
      <c r="BK450" s="240">
        <f>ROUND(I450*H450,2)</f>
        <v>0</v>
      </c>
      <c r="BL450" s="18" t="s">
        <v>211</v>
      </c>
      <c r="BM450" s="239" t="s">
        <v>674</v>
      </c>
    </row>
    <row r="451" s="13" customFormat="1">
      <c r="A451" s="13"/>
      <c r="B451" s="241"/>
      <c r="C451" s="242"/>
      <c r="D451" s="243" t="s">
        <v>213</v>
      </c>
      <c r="E451" s="244" t="s">
        <v>1</v>
      </c>
      <c r="F451" s="245" t="s">
        <v>619</v>
      </c>
      <c r="G451" s="242"/>
      <c r="H451" s="244" t="s">
        <v>1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1" t="s">
        <v>213</v>
      </c>
      <c r="AU451" s="251" t="s">
        <v>85</v>
      </c>
      <c r="AV451" s="13" t="s">
        <v>83</v>
      </c>
      <c r="AW451" s="13" t="s">
        <v>32</v>
      </c>
      <c r="AX451" s="13" t="s">
        <v>76</v>
      </c>
      <c r="AY451" s="251" t="s">
        <v>204</v>
      </c>
    </row>
    <row r="452" s="14" customFormat="1">
      <c r="A452" s="14"/>
      <c r="B452" s="252"/>
      <c r="C452" s="253"/>
      <c r="D452" s="243" t="s">
        <v>213</v>
      </c>
      <c r="E452" s="254" t="s">
        <v>1</v>
      </c>
      <c r="F452" s="255" t="s">
        <v>675</v>
      </c>
      <c r="G452" s="253"/>
      <c r="H452" s="256">
        <v>24.5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2" t="s">
        <v>213</v>
      </c>
      <c r="AU452" s="262" t="s">
        <v>85</v>
      </c>
      <c r="AV452" s="14" t="s">
        <v>85</v>
      </c>
      <c r="AW452" s="14" t="s">
        <v>32</v>
      </c>
      <c r="AX452" s="14" t="s">
        <v>76</v>
      </c>
      <c r="AY452" s="262" t="s">
        <v>204</v>
      </c>
    </row>
    <row r="453" s="15" customFormat="1">
      <c r="A453" s="15"/>
      <c r="B453" s="263"/>
      <c r="C453" s="264"/>
      <c r="D453" s="243" t="s">
        <v>213</v>
      </c>
      <c r="E453" s="265" t="s">
        <v>130</v>
      </c>
      <c r="F453" s="266" t="s">
        <v>160</v>
      </c>
      <c r="G453" s="264"/>
      <c r="H453" s="267">
        <v>24.5</v>
      </c>
      <c r="I453" s="268"/>
      <c r="J453" s="264"/>
      <c r="K453" s="264"/>
      <c r="L453" s="269"/>
      <c r="M453" s="270"/>
      <c r="N453" s="271"/>
      <c r="O453" s="271"/>
      <c r="P453" s="271"/>
      <c r="Q453" s="271"/>
      <c r="R453" s="271"/>
      <c r="S453" s="271"/>
      <c r="T453" s="272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3" t="s">
        <v>213</v>
      </c>
      <c r="AU453" s="273" t="s">
        <v>85</v>
      </c>
      <c r="AV453" s="15" t="s">
        <v>211</v>
      </c>
      <c r="AW453" s="15" t="s">
        <v>32</v>
      </c>
      <c r="AX453" s="15" t="s">
        <v>83</v>
      </c>
      <c r="AY453" s="273" t="s">
        <v>204</v>
      </c>
    </row>
    <row r="454" s="2" customFormat="1" ht="24.15" customHeight="1">
      <c r="A454" s="39"/>
      <c r="B454" s="40"/>
      <c r="C454" s="285" t="s">
        <v>676</v>
      </c>
      <c r="D454" s="285" t="s">
        <v>467</v>
      </c>
      <c r="E454" s="286" t="s">
        <v>677</v>
      </c>
      <c r="F454" s="287" t="s">
        <v>678</v>
      </c>
      <c r="G454" s="288" t="s">
        <v>239</v>
      </c>
      <c r="H454" s="289">
        <v>24.867999999999999</v>
      </c>
      <c r="I454" s="290"/>
      <c r="J454" s="291">
        <f>ROUND(I454*H454,2)</f>
        <v>0</v>
      </c>
      <c r="K454" s="287" t="s">
        <v>1</v>
      </c>
      <c r="L454" s="292"/>
      <c r="M454" s="293" t="s">
        <v>1</v>
      </c>
      <c r="N454" s="294" t="s">
        <v>41</v>
      </c>
      <c r="O454" s="92"/>
      <c r="P454" s="237">
        <f>O454*H454</f>
        <v>0</v>
      </c>
      <c r="Q454" s="237">
        <v>0.0031800000000000001</v>
      </c>
      <c r="R454" s="237">
        <f>Q454*H454</f>
        <v>0.079080239999999996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247</v>
      </c>
      <c r="AT454" s="239" t="s">
        <v>467</v>
      </c>
      <c r="AU454" s="239" t="s">
        <v>85</v>
      </c>
      <c r="AY454" s="18" t="s">
        <v>204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83</v>
      </c>
      <c r="BK454" s="240">
        <f>ROUND(I454*H454,2)</f>
        <v>0</v>
      </c>
      <c r="BL454" s="18" t="s">
        <v>211</v>
      </c>
      <c r="BM454" s="239" t="s">
        <v>679</v>
      </c>
    </row>
    <row r="455" s="13" customFormat="1">
      <c r="A455" s="13"/>
      <c r="B455" s="241"/>
      <c r="C455" s="242"/>
      <c r="D455" s="243" t="s">
        <v>213</v>
      </c>
      <c r="E455" s="244" t="s">
        <v>1</v>
      </c>
      <c r="F455" s="245" t="s">
        <v>619</v>
      </c>
      <c r="G455" s="242"/>
      <c r="H455" s="244" t="s">
        <v>1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1" t="s">
        <v>213</v>
      </c>
      <c r="AU455" s="251" t="s">
        <v>85</v>
      </c>
      <c r="AV455" s="13" t="s">
        <v>83</v>
      </c>
      <c r="AW455" s="13" t="s">
        <v>32</v>
      </c>
      <c r="AX455" s="13" t="s">
        <v>76</v>
      </c>
      <c r="AY455" s="251" t="s">
        <v>204</v>
      </c>
    </row>
    <row r="456" s="13" customFormat="1">
      <c r="A456" s="13"/>
      <c r="B456" s="241"/>
      <c r="C456" s="242"/>
      <c r="D456" s="243" t="s">
        <v>213</v>
      </c>
      <c r="E456" s="244" t="s">
        <v>1</v>
      </c>
      <c r="F456" s="245" t="s">
        <v>680</v>
      </c>
      <c r="G456" s="242"/>
      <c r="H456" s="244" t="s">
        <v>1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1" t="s">
        <v>213</v>
      </c>
      <c r="AU456" s="251" t="s">
        <v>85</v>
      </c>
      <c r="AV456" s="13" t="s">
        <v>83</v>
      </c>
      <c r="AW456" s="13" t="s">
        <v>32</v>
      </c>
      <c r="AX456" s="13" t="s">
        <v>76</v>
      </c>
      <c r="AY456" s="251" t="s">
        <v>204</v>
      </c>
    </row>
    <row r="457" s="14" customFormat="1">
      <c r="A457" s="14"/>
      <c r="B457" s="252"/>
      <c r="C457" s="253"/>
      <c r="D457" s="243" t="s">
        <v>213</v>
      </c>
      <c r="E457" s="254" t="s">
        <v>1</v>
      </c>
      <c r="F457" s="255" t="s">
        <v>681</v>
      </c>
      <c r="G457" s="253"/>
      <c r="H457" s="256">
        <v>24.867999999999999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2" t="s">
        <v>213</v>
      </c>
      <c r="AU457" s="262" t="s">
        <v>85</v>
      </c>
      <c r="AV457" s="14" t="s">
        <v>85</v>
      </c>
      <c r="AW457" s="14" t="s">
        <v>32</v>
      </c>
      <c r="AX457" s="14" t="s">
        <v>83</v>
      </c>
      <c r="AY457" s="262" t="s">
        <v>204</v>
      </c>
    </row>
    <row r="458" s="2" customFormat="1" ht="33" customHeight="1">
      <c r="A458" s="39"/>
      <c r="B458" s="40"/>
      <c r="C458" s="228" t="s">
        <v>682</v>
      </c>
      <c r="D458" s="228" t="s">
        <v>206</v>
      </c>
      <c r="E458" s="229" t="s">
        <v>683</v>
      </c>
      <c r="F458" s="230" t="s">
        <v>684</v>
      </c>
      <c r="G458" s="231" t="s">
        <v>239</v>
      </c>
      <c r="H458" s="232">
        <v>14.5</v>
      </c>
      <c r="I458" s="233"/>
      <c r="J458" s="234">
        <f>ROUND(I458*H458,2)</f>
        <v>0</v>
      </c>
      <c r="K458" s="230" t="s">
        <v>210</v>
      </c>
      <c r="L458" s="45"/>
      <c r="M458" s="235" t="s">
        <v>1</v>
      </c>
      <c r="N458" s="236" t="s">
        <v>41</v>
      </c>
      <c r="O458" s="92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211</v>
      </c>
      <c r="AT458" s="239" t="s">
        <v>206</v>
      </c>
      <c r="AU458" s="239" t="s">
        <v>85</v>
      </c>
      <c r="AY458" s="18" t="s">
        <v>204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83</v>
      </c>
      <c r="BK458" s="240">
        <f>ROUND(I458*H458,2)</f>
        <v>0</v>
      </c>
      <c r="BL458" s="18" t="s">
        <v>211</v>
      </c>
      <c r="BM458" s="239" t="s">
        <v>685</v>
      </c>
    </row>
    <row r="459" s="13" customFormat="1">
      <c r="A459" s="13"/>
      <c r="B459" s="241"/>
      <c r="C459" s="242"/>
      <c r="D459" s="243" t="s">
        <v>213</v>
      </c>
      <c r="E459" s="244" t="s">
        <v>1</v>
      </c>
      <c r="F459" s="245" t="s">
        <v>619</v>
      </c>
      <c r="G459" s="242"/>
      <c r="H459" s="244" t="s">
        <v>1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1" t="s">
        <v>213</v>
      </c>
      <c r="AU459" s="251" t="s">
        <v>85</v>
      </c>
      <c r="AV459" s="13" t="s">
        <v>83</v>
      </c>
      <c r="AW459" s="13" t="s">
        <v>32</v>
      </c>
      <c r="AX459" s="13" t="s">
        <v>76</v>
      </c>
      <c r="AY459" s="251" t="s">
        <v>204</v>
      </c>
    </row>
    <row r="460" s="14" customFormat="1">
      <c r="A460" s="14"/>
      <c r="B460" s="252"/>
      <c r="C460" s="253"/>
      <c r="D460" s="243" t="s">
        <v>213</v>
      </c>
      <c r="E460" s="254" t="s">
        <v>1</v>
      </c>
      <c r="F460" s="255" t="s">
        <v>686</v>
      </c>
      <c r="G460" s="253"/>
      <c r="H460" s="256">
        <v>14.5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2" t="s">
        <v>213</v>
      </c>
      <c r="AU460" s="262" t="s">
        <v>85</v>
      </c>
      <c r="AV460" s="14" t="s">
        <v>85</v>
      </c>
      <c r="AW460" s="14" t="s">
        <v>32</v>
      </c>
      <c r="AX460" s="14" t="s">
        <v>76</v>
      </c>
      <c r="AY460" s="262" t="s">
        <v>204</v>
      </c>
    </row>
    <row r="461" s="15" customFormat="1">
      <c r="A461" s="15"/>
      <c r="B461" s="263"/>
      <c r="C461" s="264"/>
      <c r="D461" s="243" t="s">
        <v>213</v>
      </c>
      <c r="E461" s="265" t="s">
        <v>133</v>
      </c>
      <c r="F461" s="266" t="s">
        <v>160</v>
      </c>
      <c r="G461" s="264"/>
      <c r="H461" s="267">
        <v>14.5</v>
      </c>
      <c r="I461" s="268"/>
      <c r="J461" s="264"/>
      <c r="K461" s="264"/>
      <c r="L461" s="269"/>
      <c r="M461" s="270"/>
      <c r="N461" s="271"/>
      <c r="O461" s="271"/>
      <c r="P461" s="271"/>
      <c r="Q461" s="271"/>
      <c r="R461" s="271"/>
      <c r="S461" s="271"/>
      <c r="T461" s="272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3" t="s">
        <v>213</v>
      </c>
      <c r="AU461" s="273" t="s">
        <v>85</v>
      </c>
      <c r="AV461" s="15" t="s">
        <v>211</v>
      </c>
      <c r="AW461" s="15" t="s">
        <v>32</v>
      </c>
      <c r="AX461" s="15" t="s">
        <v>83</v>
      </c>
      <c r="AY461" s="273" t="s">
        <v>204</v>
      </c>
    </row>
    <row r="462" s="2" customFormat="1" ht="24.15" customHeight="1">
      <c r="A462" s="39"/>
      <c r="B462" s="40"/>
      <c r="C462" s="285" t="s">
        <v>687</v>
      </c>
      <c r="D462" s="285" t="s">
        <v>467</v>
      </c>
      <c r="E462" s="286" t="s">
        <v>688</v>
      </c>
      <c r="F462" s="287" t="s">
        <v>689</v>
      </c>
      <c r="G462" s="288" t="s">
        <v>239</v>
      </c>
      <c r="H462" s="289">
        <v>14.718</v>
      </c>
      <c r="I462" s="290"/>
      <c r="J462" s="291">
        <f>ROUND(I462*H462,2)</f>
        <v>0</v>
      </c>
      <c r="K462" s="287" t="s">
        <v>1</v>
      </c>
      <c r="L462" s="292"/>
      <c r="M462" s="293" t="s">
        <v>1</v>
      </c>
      <c r="N462" s="294" t="s">
        <v>41</v>
      </c>
      <c r="O462" s="92"/>
      <c r="P462" s="237">
        <f>O462*H462</f>
        <v>0</v>
      </c>
      <c r="Q462" s="237">
        <v>0.0067400000000000003</v>
      </c>
      <c r="R462" s="237">
        <f>Q462*H462</f>
        <v>0.099199320000000007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247</v>
      </c>
      <c r="AT462" s="239" t="s">
        <v>467</v>
      </c>
      <c r="AU462" s="239" t="s">
        <v>85</v>
      </c>
      <c r="AY462" s="18" t="s">
        <v>204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83</v>
      </c>
      <c r="BK462" s="240">
        <f>ROUND(I462*H462,2)</f>
        <v>0</v>
      </c>
      <c r="BL462" s="18" t="s">
        <v>211</v>
      </c>
      <c r="BM462" s="239" t="s">
        <v>690</v>
      </c>
    </row>
    <row r="463" s="13" customFormat="1">
      <c r="A463" s="13"/>
      <c r="B463" s="241"/>
      <c r="C463" s="242"/>
      <c r="D463" s="243" t="s">
        <v>213</v>
      </c>
      <c r="E463" s="244" t="s">
        <v>1</v>
      </c>
      <c r="F463" s="245" t="s">
        <v>619</v>
      </c>
      <c r="G463" s="242"/>
      <c r="H463" s="244" t="s">
        <v>1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213</v>
      </c>
      <c r="AU463" s="251" t="s">
        <v>85</v>
      </c>
      <c r="AV463" s="13" t="s">
        <v>83</v>
      </c>
      <c r="AW463" s="13" t="s">
        <v>32</v>
      </c>
      <c r="AX463" s="13" t="s">
        <v>76</v>
      </c>
      <c r="AY463" s="251" t="s">
        <v>204</v>
      </c>
    </row>
    <row r="464" s="13" customFormat="1">
      <c r="A464" s="13"/>
      <c r="B464" s="241"/>
      <c r="C464" s="242"/>
      <c r="D464" s="243" t="s">
        <v>213</v>
      </c>
      <c r="E464" s="244" t="s">
        <v>1</v>
      </c>
      <c r="F464" s="245" t="s">
        <v>691</v>
      </c>
      <c r="G464" s="242"/>
      <c r="H464" s="244" t="s">
        <v>1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1" t="s">
        <v>213</v>
      </c>
      <c r="AU464" s="251" t="s">
        <v>85</v>
      </c>
      <c r="AV464" s="13" t="s">
        <v>83</v>
      </c>
      <c r="AW464" s="13" t="s">
        <v>32</v>
      </c>
      <c r="AX464" s="13" t="s">
        <v>76</v>
      </c>
      <c r="AY464" s="251" t="s">
        <v>204</v>
      </c>
    </row>
    <row r="465" s="14" customFormat="1">
      <c r="A465" s="14"/>
      <c r="B465" s="252"/>
      <c r="C465" s="253"/>
      <c r="D465" s="243" t="s">
        <v>213</v>
      </c>
      <c r="E465" s="254" t="s">
        <v>1</v>
      </c>
      <c r="F465" s="255" t="s">
        <v>692</v>
      </c>
      <c r="G465" s="253"/>
      <c r="H465" s="256">
        <v>14.718</v>
      </c>
      <c r="I465" s="257"/>
      <c r="J465" s="253"/>
      <c r="K465" s="253"/>
      <c r="L465" s="258"/>
      <c r="M465" s="259"/>
      <c r="N465" s="260"/>
      <c r="O465" s="260"/>
      <c r="P465" s="260"/>
      <c r="Q465" s="260"/>
      <c r="R465" s="260"/>
      <c r="S465" s="260"/>
      <c r="T465" s="26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2" t="s">
        <v>213</v>
      </c>
      <c r="AU465" s="262" t="s">
        <v>85</v>
      </c>
      <c r="AV465" s="14" t="s">
        <v>85</v>
      </c>
      <c r="AW465" s="14" t="s">
        <v>32</v>
      </c>
      <c r="AX465" s="14" t="s">
        <v>83</v>
      </c>
      <c r="AY465" s="262" t="s">
        <v>204</v>
      </c>
    </row>
    <row r="466" s="2" customFormat="1" ht="33" customHeight="1">
      <c r="A466" s="39"/>
      <c r="B466" s="40"/>
      <c r="C466" s="228" t="s">
        <v>693</v>
      </c>
      <c r="D466" s="228" t="s">
        <v>206</v>
      </c>
      <c r="E466" s="229" t="s">
        <v>694</v>
      </c>
      <c r="F466" s="230" t="s">
        <v>695</v>
      </c>
      <c r="G466" s="231" t="s">
        <v>239</v>
      </c>
      <c r="H466" s="232">
        <v>799</v>
      </c>
      <c r="I466" s="233"/>
      <c r="J466" s="234">
        <f>ROUND(I466*H466,2)</f>
        <v>0</v>
      </c>
      <c r="K466" s="230" t="s">
        <v>210</v>
      </c>
      <c r="L466" s="45"/>
      <c r="M466" s="235" t="s">
        <v>1</v>
      </c>
      <c r="N466" s="236" t="s">
        <v>41</v>
      </c>
      <c r="O466" s="92"/>
      <c r="P466" s="237">
        <f>O466*H466</f>
        <v>0</v>
      </c>
      <c r="Q466" s="237">
        <v>0</v>
      </c>
      <c r="R466" s="237">
        <f>Q466*H466</f>
        <v>0</v>
      </c>
      <c r="S466" s="237">
        <v>0</v>
      </c>
      <c r="T466" s="238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9" t="s">
        <v>211</v>
      </c>
      <c r="AT466" s="239" t="s">
        <v>206</v>
      </c>
      <c r="AU466" s="239" t="s">
        <v>85</v>
      </c>
      <c r="AY466" s="18" t="s">
        <v>204</v>
      </c>
      <c r="BE466" s="240">
        <f>IF(N466="základní",J466,0)</f>
        <v>0</v>
      </c>
      <c r="BF466" s="240">
        <f>IF(N466="snížená",J466,0)</f>
        <v>0</v>
      </c>
      <c r="BG466" s="240">
        <f>IF(N466="zákl. přenesená",J466,0)</f>
        <v>0</v>
      </c>
      <c r="BH466" s="240">
        <f>IF(N466="sníž. přenesená",J466,0)</f>
        <v>0</v>
      </c>
      <c r="BI466" s="240">
        <f>IF(N466="nulová",J466,0)</f>
        <v>0</v>
      </c>
      <c r="BJ466" s="18" t="s">
        <v>83</v>
      </c>
      <c r="BK466" s="240">
        <f>ROUND(I466*H466,2)</f>
        <v>0</v>
      </c>
      <c r="BL466" s="18" t="s">
        <v>211</v>
      </c>
      <c r="BM466" s="239" t="s">
        <v>696</v>
      </c>
    </row>
    <row r="467" s="13" customFormat="1">
      <c r="A467" s="13"/>
      <c r="B467" s="241"/>
      <c r="C467" s="242"/>
      <c r="D467" s="243" t="s">
        <v>213</v>
      </c>
      <c r="E467" s="244" t="s">
        <v>1</v>
      </c>
      <c r="F467" s="245" t="s">
        <v>619</v>
      </c>
      <c r="G467" s="242"/>
      <c r="H467" s="244" t="s">
        <v>1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1" t="s">
        <v>213</v>
      </c>
      <c r="AU467" s="251" t="s">
        <v>85</v>
      </c>
      <c r="AV467" s="13" t="s">
        <v>83</v>
      </c>
      <c r="AW467" s="13" t="s">
        <v>32</v>
      </c>
      <c r="AX467" s="13" t="s">
        <v>76</v>
      </c>
      <c r="AY467" s="251" t="s">
        <v>204</v>
      </c>
    </row>
    <row r="468" s="14" customFormat="1">
      <c r="A468" s="14"/>
      <c r="B468" s="252"/>
      <c r="C468" s="253"/>
      <c r="D468" s="243" t="s">
        <v>213</v>
      </c>
      <c r="E468" s="254" t="s">
        <v>1</v>
      </c>
      <c r="F468" s="255" t="s">
        <v>697</v>
      </c>
      <c r="G468" s="253"/>
      <c r="H468" s="256">
        <v>799</v>
      </c>
      <c r="I468" s="257"/>
      <c r="J468" s="253"/>
      <c r="K468" s="253"/>
      <c r="L468" s="258"/>
      <c r="M468" s="259"/>
      <c r="N468" s="260"/>
      <c r="O468" s="260"/>
      <c r="P468" s="260"/>
      <c r="Q468" s="260"/>
      <c r="R468" s="260"/>
      <c r="S468" s="260"/>
      <c r="T468" s="26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2" t="s">
        <v>213</v>
      </c>
      <c r="AU468" s="262" t="s">
        <v>85</v>
      </c>
      <c r="AV468" s="14" t="s">
        <v>85</v>
      </c>
      <c r="AW468" s="14" t="s">
        <v>32</v>
      </c>
      <c r="AX468" s="14" t="s">
        <v>76</v>
      </c>
      <c r="AY468" s="262" t="s">
        <v>204</v>
      </c>
    </row>
    <row r="469" s="15" customFormat="1">
      <c r="A469" s="15"/>
      <c r="B469" s="263"/>
      <c r="C469" s="264"/>
      <c r="D469" s="243" t="s">
        <v>213</v>
      </c>
      <c r="E469" s="265" t="s">
        <v>135</v>
      </c>
      <c r="F469" s="266" t="s">
        <v>160</v>
      </c>
      <c r="G469" s="264"/>
      <c r="H469" s="267">
        <v>799</v>
      </c>
      <c r="I469" s="268"/>
      <c r="J469" s="264"/>
      <c r="K469" s="264"/>
      <c r="L469" s="269"/>
      <c r="M469" s="270"/>
      <c r="N469" s="271"/>
      <c r="O469" s="271"/>
      <c r="P469" s="271"/>
      <c r="Q469" s="271"/>
      <c r="R469" s="271"/>
      <c r="S469" s="271"/>
      <c r="T469" s="272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3" t="s">
        <v>213</v>
      </c>
      <c r="AU469" s="273" t="s">
        <v>85</v>
      </c>
      <c r="AV469" s="15" t="s">
        <v>211</v>
      </c>
      <c r="AW469" s="15" t="s">
        <v>32</v>
      </c>
      <c r="AX469" s="15" t="s">
        <v>83</v>
      </c>
      <c r="AY469" s="273" t="s">
        <v>204</v>
      </c>
    </row>
    <row r="470" s="2" customFormat="1" ht="24.15" customHeight="1">
      <c r="A470" s="39"/>
      <c r="B470" s="40"/>
      <c r="C470" s="285" t="s">
        <v>698</v>
      </c>
      <c r="D470" s="285" t="s">
        <v>467</v>
      </c>
      <c r="E470" s="286" t="s">
        <v>699</v>
      </c>
      <c r="F470" s="287" t="s">
        <v>700</v>
      </c>
      <c r="G470" s="288" t="s">
        <v>239</v>
      </c>
      <c r="H470" s="289">
        <v>810.98500000000001</v>
      </c>
      <c r="I470" s="290"/>
      <c r="J470" s="291">
        <f>ROUND(I470*H470,2)</f>
        <v>0</v>
      </c>
      <c r="K470" s="287" t="s">
        <v>1</v>
      </c>
      <c r="L470" s="292"/>
      <c r="M470" s="293" t="s">
        <v>1</v>
      </c>
      <c r="N470" s="294" t="s">
        <v>41</v>
      </c>
      <c r="O470" s="92"/>
      <c r="P470" s="237">
        <f>O470*H470</f>
        <v>0</v>
      </c>
      <c r="Q470" s="237">
        <v>0.01328</v>
      </c>
      <c r="R470" s="237">
        <f>Q470*H470</f>
        <v>10.769880800000001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247</v>
      </c>
      <c r="AT470" s="239" t="s">
        <v>467</v>
      </c>
      <c r="AU470" s="239" t="s">
        <v>85</v>
      </c>
      <c r="AY470" s="18" t="s">
        <v>204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83</v>
      </c>
      <c r="BK470" s="240">
        <f>ROUND(I470*H470,2)</f>
        <v>0</v>
      </c>
      <c r="BL470" s="18" t="s">
        <v>211</v>
      </c>
      <c r="BM470" s="239" t="s">
        <v>701</v>
      </c>
    </row>
    <row r="471" s="13" customFormat="1">
      <c r="A471" s="13"/>
      <c r="B471" s="241"/>
      <c r="C471" s="242"/>
      <c r="D471" s="243" t="s">
        <v>213</v>
      </c>
      <c r="E471" s="244" t="s">
        <v>1</v>
      </c>
      <c r="F471" s="245" t="s">
        <v>619</v>
      </c>
      <c r="G471" s="242"/>
      <c r="H471" s="244" t="s">
        <v>1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213</v>
      </c>
      <c r="AU471" s="251" t="s">
        <v>85</v>
      </c>
      <c r="AV471" s="13" t="s">
        <v>83</v>
      </c>
      <c r="AW471" s="13" t="s">
        <v>32</v>
      </c>
      <c r="AX471" s="13" t="s">
        <v>76</v>
      </c>
      <c r="AY471" s="251" t="s">
        <v>204</v>
      </c>
    </row>
    <row r="472" s="13" customFormat="1">
      <c r="A472" s="13"/>
      <c r="B472" s="241"/>
      <c r="C472" s="242"/>
      <c r="D472" s="243" t="s">
        <v>213</v>
      </c>
      <c r="E472" s="244" t="s">
        <v>1</v>
      </c>
      <c r="F472" s="245" t="s">
        <v>702</v>
      </c>
      <c r="G472" s="242"/>
      <c r="H472" s="244" t="s">
        <v>1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1" t="s">
        <v>213</v>
      </c>
      <c r="AU472" s="251" t="s">
        <v>85</v>
      </c>
      <c r="AV472" s="13" t="s">
        <v>83</v>
      </c>
      <c r="AW472" s="13" t="s">
        <v>32</v>
      </c>
      <c r="AX472" s="13" t="s">
        <v>76</v>
      </c>
      <c r="AY472" s="251" t="s">
        <v>204</v>
      </c>
    </row>
    <row r="473" s="14" customFormat="1">
      <c r="A473" s="14"/>
      <c r="B473" s="252"/>
      <c r="C473" s="253"/>
      <c r="D473" s="243" t="s">
        <v>213</v>
      </c>
      <c r="E473" s="254" t="s">
        <v>1</v>
      </c>
      <c r="F473" s="255" t="s">
        <v>703</v>
      </c>
      <c r="G473" s="253"/>
      <c r="H473" s="256">
        <v>810.98500000000001</v>
      </c>
      <c r="I473" s="257"/>
      <c r="J473" s="253"/>
      <c r="K473" s="253"/>
      <c r="L473" s="258"/>
      <c r="M473" s="259"/>
      <c r="N473" s="260"/>
      <c r="O473" s="260"/>
      <c r="P473" s="260"/>
      <c r="Q473" s="260"/>
      <c r="R473" s="260"/>
      <c r="S473" s="260"/>
      <c r="T473" s="26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2" t="s">
        <v>213</v>
      </c>
      <c r="AU473" s="262" t="s">
        <v>85</v>
      </c>
      <c r="AV473" s="14" t="s">
        <v>85</v>
      </c>
      <c r="AW473" s="14" t="s">
        <v>32</v>
      </c>
      <c r="AX473" s="14" t="s">
        <v>83</v>
      </c>
      <c r="AY473" s="262" t="s">
        <v>204</v>
      </c>
    </row>
    <row r="474" s="2" customFormat="1" ht="33" customHeight="1">
      <c r="A474" s="39"/>
      <c r="B474" s="40"/>
      <c r="C474" s="228" t="s">
        <v>704</v>
      </c>
      <c r="D474" s="228" t="s">
        <v>206</v>
      </c>
      <c r="E474" s="229" t="s">
        <v>705</v>
      </c>
      <c r="F474" s="230" t="s">
        <v>706</v>
      </c>
      <c r="G474" s="231" t="s">
        <v>522</v>
      </c>
      <c r="H474" s="232">
        <v>14</v>
      </c>
      <c r="I474" s="233"/>
      <c r="J474" s="234">
        <f>ROUND(I474*H474,2)</f>
        <v>0</v>
      </c>
      <c r="K474" s="230" t="s">
        <v>210</v>
      </c>
      <c r="L474" s="45"/>
      <c r="M474" s="235" t="s">
        <v>1</v>
      </c>
      <c r="N474" s="236" t="s">
        <v>41</v>
      </c>
      <c r="O474" s="92"/>
      <c r="P474" s="237">
        <f>O474*H474</f>
        <v>0</v>
      </c>
      <c r="Q474" s="237">
        <v>0.00167</v>
      </c>
      <c r="R474" s="237">
        <f>Q474*H474</f>
        <v>0.023380000000000001</v>
      </c>
      <c r="S474" s="237">
        <v>0</v>
      </c>
      <c r="T474" s="238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211</v>
      </c>
      <c r="AT474" s="239" t="s">
        <v>206</v>
      </c>
      <c r="AU474" s="239" t="s">
        <v>85</v>
      </c>
      <c r="AY474" s="18" t="s">
        <v>204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83</v>
      </c>
      <c r="BK474" s="240">
        <f>ROUND(I474*H474,2)</f>
        <v>0</v>
      </c>
      <c r="BL474" s="18" t="s">
        <v>211</v>
      </c>
      <c r="BM474" s="239" t="s">
        <v>707</v>
      </c>
    </row>
    <row r="475" s="13" customFormat="1">
      <c r="A475" s="13"/>
      <c r="B475" s="241"/>
      <c r="C475" s="242"/>
      <c r="D475" s="243" t="s">
        <v>213</v>
      </c>
      <c r="E475" s="244" t="s">
        <v>1</v>
      </c>
      <c r="F475" s="245" t="s">
        <v>619</v>
      </c>
      <c r="G475" s="242"/>
      <c r="H475" s="244" t="s">
        <v>1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1" t="s">
        <v>213</v>
      </c>
      <c r="AU475" s="251" t="s">
        <v>85</v>
      </c>
      <c r="AV475" s="13" t="s">
        <v>83</v>
      </c>
      <c r="AW475" s="13" t="s">
        <v>32</v>
      </c>
      <c r="AX475" s="13" t="s">
        <v>76</v>
      </c>
      <c r="AY475" s="251" t="s">
        <v>204</v>
      </c>
    </row>
    <row r="476" s="14" customFormat="1">
      <c r="A476" s="14"/>
      <c r="B476" s="252"/>
      <c r="C476" s="253"/>
      <c r="D476" s="243" t="s">
        <v>213</v>
      </c>
      <c r="E476" s="254" t="s">
        <v>1</v>
      </c>
      <c r="F476" s="255" t="s">
        <v>708</v>
      </c>
      <c r="G476" s="253"/>
      <c r="H476" s="256">
        <v>14</v>
      </c>
      <c r="I476" s="257"/>
      <c r="J476" s="253"/>
      <c r="K476" s="253"/>
      <c r="L476" s="258"/>
      <c r="M476" s="259"/>
      <c r="N476" s="260"/>
      <c r="O476" s="260"/>
      <c r="P476" s="260"/>
      <c r="Q476" s="260"/>
      <c r="R476" s="260"/>
      <c r="S476" s="260"/>
      <c r="T476" s="261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2" t="s">
        <v>213</v>
      </c>
      <c r="AU476" s="262" t="s">
        <v>85</v>
      </c>
      <c r="AV476" s="14" t="s">
        <v>85</v>
      </c>
      <c r="AW476" s="14" t="s">
        <v>32</v>
      </c>
      <c r="AX476" s="14" t="s">
        <v>83</v>
      </c>
      <c r="AY476" s="262" t="s">
        <v>204</v>
      </c>
    </row>
    <row r="477" s="2" customFormat="1" ht="24.15" customHeight="1">
      <c r="A477" s="39"/>
      <c r="B477" s="40"/>
      <c r="C477" s="285" t="s">
        <v>709</v>
      </c>
      <c r="D477" s="285" t="s">
        <v>467</v>
      </c>
      <c r="E477" s="286" t="s">
        <v>710</v>
      </c>
      <c r="F477" s="287" t="s">
        <v>711</v>
      </c>
      <c r="G477" s="288" t="s">
        <v>522</v>
      </c>
      <c r="H477" s="289">
        <v>2.04</v>
      </c>
      <c r="I477" s="290"/>
      <c r="J477" s="291">
        <f>ROUND(I477*H477,2)</f>
        <v>0</v>
      </c>
      <c r="K477" s="287" t="s">
        <v>210</v>
      </c>
      <c r="L477" s="292"/>
      <c r="M477" s="293" t="s">
        <v>1</v>
      </c>
      <c r="N477" s="294" t="s">
        <v>41</v>
      </c>
      <c r="O477" s="92"/>
      <c r="P477" s="237">
        <f>O477*H477</f>
        <v>0</v>
      </c>
      <c r="Q477" s="237">
        <v>0.0086999999999999994</v>
      </c>
      <c r="R477" s="237">
        <f>Q477*H477</f>
        <v>0.017748</v>
      </c>
      <c r="S477" s="237">
        <v>0</v>
      </c>
      <c r="T477" s="23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247</v>
      </c>
      <c r="AT477" s="239" t="s">
        <v>467</v>
      </c>
      <c r="AU477" s="239" t="s">
        <v>85</v>
      </c>
      <c r="AY477" s="18" t="s">
        <v>204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83</v>
      </c>
      <c r="BK477" s="240">
        <f>ROUND(I477*H477,2)</f>
        <v>0</v>
      </c>
      <c r="BL477" s="18" t="s">
        <v>211</v>
      </c>
      <c r="BM477" s="239" t="s">
        <v>712</v>
      </c>
    </row>
    <row r="478" s="13" customFormat="1">
      <c r="A478" s="13"/>
      <c r="B478" s="241"/>
      <c r="C478" s="242"/>
      <c r="D478" s="243" t="s">
        <v>213</v>
      </c>
      <c r="E478" s="244" t="s">
        <v>1</v>
      </c>
      <c r="F478" s="245" t="s">
        <v>619</v>
      </c>
      <c r="G478" s="242"/>
      <c r="H478" s="244" t="s">
        <v>1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1" t="s">
        <v>213</v>
      </c>
      <c r="AU478" s="251" t="s">
        <v>85</v>
      </c>
      <c r="AV478" s="13" t="s">
        <v>83</v>
      </c>
      <c r="AW478" s="13" t="s">
        <v>32</v>
      </c>
      <c r="AX478" s="13" t="s">
        <v>76</v>
      </c>
      <c r="AY478" s="251" t="s">
        <v>204</v>
      </c>
    </row>
    <row r="479" s="14" customFormat="1">
      <c r="A479" s="14"/>
      <c r="B479" s="252"/>
      <c r="C479" s="253"/>
      <c r="D479" s="243" t="s">
        <v>213</v>
      </c>
      <c r="E479" s="254" t="s">
        <v>1</v>
      </c>
      <c r="F479" s="255" t="s">
        <v>713</v>
      </c>
      <c r="G479" s="253"/>
      <c r="H479" s="256">
        <v>2.04</v>
      </c>
      <c r="I479" s="257"/>
      <c r="J479" s="253"/>
      <c r="K479" s="253"/>
      <c r="L479" s="258"/>
      <c r="M479" s="259"/>
      <c r="N479" s="260"/>
      <c r="O479" s="260"/>
      <c r="P479" s="260"/>
      <c r="Q479" s="260"/>
      <c r="R479" s="260"/>
      <c r="S479" s="260"/>
      <c r="T479" s="26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2" t="s">
        <v>213</v>
      </c>
      <c r="AU479" s="262" t="s">
        <v>85</v>
      </c>
      <c r="AV479" s="14" t="s">
        <v>85</v>
      </c>
      <c r="AW479" s="14" t="s">
        <v>32</v>
      </c>
      <c r="AX479" s="14" t="s">
        <v>83</v>
      </c>
      <c r="AY479" s="262" t="s">
        <v>204</v>
      </c>
    </row>
    <row r="480" s="2" customFormat="1" ht="24.15" customHeight="1">
      <c r="A480" s="39"/>
      <c r="B480" s="40"/>
      <c r="C480" s="285" t="s">
        <v>714</v>
      </c>
      <c r="D480" s="285" t="s">
        <v>467</v>
      </c>
      <c r="E480" s="286" t="s">
        <v>715</v>
      </c>
      <c r="F480" s="287" t="s">
        <v>716</v>
      </c>
      <c r="G480" s="288" t="s">
        <v>522</v>
      </c>
      <c r="H480" s="289">
        <v>12.24</v>
      </c>
      <c r="I480" s="290"/>
      <c r="J480" s="291">
        <f>ROUND(I480*H480,2)</f>
        <v>0</v>
      </c>
      <c r="K480" s="287" t="s">
        <v>210</v>
      </c>
      <c r="L480" s="292"/>
      <c r="M480" s="293" t="s">
        <v>1</v>
      </c>
      <c r="N480" s="294" t="s">
        <v>41</v>
      </c>
      <c r="O480" s="92"/>
      <c r="P480" s="237">
        <f>O480*H480</f>
        <v>0</v>
      </c>
      <c r="Q480" s="237">
        <v>0.012</v>
      </c>
      <c r="R480" s="237">
        <f>Q480*H480</f>
        <v>0.14688000000000001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247</v>
      </c>
      <c r="AT480" s="239" t="s">
        <v>467</v>
      </c>
      <c r="AU480" s="239" t="s">
        <v>85</v>
      </c>
      <c r="AY480" s="18" t="s">
        <v>204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83</v>
      </c>
      <c r="BK480" s="240">
        <f>ROUND(I480*H480,2)</f>
        <v>0</v>
      </c>
      <c r="BL480" s="18" t="s">
        <v>211</v>
      </c>
      <c r="BM480" s="239" t="s">
        <v>717</v>
      </c>
    </row>
    <row r="481" s="13" customFormat="1">
      <c r="A481" s="13"/>
      <c r="B481" s="241"/>
      <c r="C481" s="242"/>
      <c r="D481" s="243" t="s">
        <v>213</v>
      </c>
      <c r="E481" s="244" t="s">
        <v>1</v>
      </c>
      <c r="F481" s="245" t="s">
        <v>619</v>
      </c>
      <c r="G481" s="242"/>
      <c r="H481" s="244" t="s">
        <v>1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1" t="s">
        <v>213</v>
      </c>
      <c r="AU481" s="251" t="s">
        <v>85</v>
      </c>
      <c r="AV481" s="13" t="s">
        <v>83</v>
      </c>
      <c r="AW481" s="13" t="s">
        <v>32</v>
      </c>
      <c r="AX481" s="13" t="s">
        <v>76</v>
      </c>
      <c r="AY481" s="251" t="s">
        <v>204</v>
      </c>
    </row>
    <row r="482" s="14" customFormat="1">
      <c r="A482" s="14"/>
      <c r="B482" s="252"/>
      <c r="C482" s="253"/>
      <c r="D482" s="243" t="s">
        <v>213</v>
      </c>
      <c r="E482" s="254" t="s">
        <v>1</v>
      </c>
      <c r="F482" s="255" t="s">
        <v>718</v>
      </c>
      <c r="G482" s="253"/>
      <c r="H482" s="256">
        <v>12.24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2" t="s">
        <v>213</v>
      </c>
      <c r="AU482" s="262" t="s">
        <v>85</v>
      </c>
      <c r="AV482" s="14" t="s">
        <v>85</v>
      </c>
      <c r="AW482" s="14" t="s">
        <v>32</v>
      </c>
      <c r="AX482" s="14" t="s">
        <v>83</v>
      </c>
      <c r="AY482" s="262" t="s">
        <v>204</v>
      </c>
    </row>
    <row r="483" s="2" customFormat="1" ht="33" customHeight="1">
      <c r="A483" s="39"/>
      <c r="B483" s="40"/>
      <c r="C483" s="228" t="s">
        <v>719</v>
      </c>
      <c r="D483" s="228" t="s">
        <v>206</v>
      </c>
      <c r="E483" s="229" t="s">
        <v>720</v>
      </c>
      <c r="F483" s="230" t="s">
        <v>721</v>
      </c>
      <c r="G483" s="231" t="s">
        <v>522</v>
      </c>
      <c r="H483" s="232">
        <v>1</v>
      </c>
      <c r="I483" s="233"/>
      <c r="J483" s="234">
        <f>ROUND(I483*H483,2)</f>
        <v>0</v>
      </c>
      <c r="K483" s="230" t="s">
        <v>210</v>
      </c>
      <c r="L483" s="45"/>
      <c r="M483" s="235" t="s">
        <v>1</v>
      </c>
      <c r="N483" s="236" t="s">
        <v>41</v>
      </c>
      <c r="O483" s="92"/>
      <c r="P483" s="237">
        <f>O483*H483</f>
        <v>0</v>
      </c>
      <c r="Q483" s="237">
        <v>0.0028700000000000002</v>
      </c>
      <c r="R483" s="237">
        <f>Q483*H483</f>
        <v>0.0028700000000000002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211</v>
      </c>
      <c r="AT483" s="239" t="s">
        <v>206</v>
      </c>
      <c r="AU483" s="239" t="s">
        <v>85</v>
      </c>
      <c r="AY483" s="18" t="s">
        <v>204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83</v>
      </c>
      <c r="BK483" s="240">
        <f>ROUND(I483*H483,2)</f>
        <v>0</v>
      </c>
      <c r="BL483" s="18" t="s">
        <v>211</v>
      </c>
      <c r="BM483" s="239" t="s">
        <v>722</v>
      </c>
    </row>
    <row r="484" s="13" customFormat="1">
      <c r="A484" s="13"/>
      <c r="B484" s="241"/>
      <c r="C484" s="242"/>
      <c r="D484" s="243" t="s">
        <v>213</v>
      </c>
      <c r="E484" s="244" t="s">
        <v>1</v>
      </c>
      <c r="F484" s="245" t="s">
        <v>619</v>
      </c>
      <c r="G484" s="242"/>
      <c r="H484" s="244" t="s">
        <v>1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1" t="s">
        <v>213</v>
      </c>
      <c r="AU484" s="251" t="s">
        <v>85</v>
      </c>
      <c r="AV484" s="13" t="s">
        <v>83</v>
      </c>
      <c r="AW484" s="13" t="s">
        <v>32</v>
      </c>
      <c r="AX484" s="13" t="s">
        <v>76</v>
      </c>
      <c r="AY484" s="251" t="s">
        <v>204</v>
      </c>
    </row>
    <row r="485" s="14" customFormat="1">
      <c r="A485" s="14"/>
      <c r="B485" s="252"/>
      <c r="C485" s="253"/>
      <c r="D485" s="243" t="s">
        <v>213</v>
      </c>
      <c r="E485" s="254" t="s">
        <v>1</v>
      </c>
      <c r="F485" s="255" t="s">
        <v>83</v>
      </c>
      <c r="G485" s="253"/>
      <c r="H485" s="256">
        <v>1</v>
      </c>
      <c r="I485" s="257"/>
      <c r="J485" s="253"/>
      <c r="K485" s="253"/>
      <c r="L485" s="258"/>
      <c r="M485" s="259"/>
      <c r="N485" s="260"/>
      <c r="O485" s="260"/>
      <c r="P485" s="260"/>
      <c r="Q485" s="260"/>
      <c r="R485" s="260"/>
      <c r="S485" s="260"/>
      <c r="T485" s="26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2" t="s">
        <v>213</v>
      </c>
      <c r="AU485" s="262" t="s">
        <v>85</v>
      </c>
      <c r="AV485" s="14" t="s">
        <v>85</v>
      </c>
      <c r="AW485" s="14" t="s">
        <v>32</v>
      </c>
      <c r="AX485" s="14" t="s">
        <v>83</v>
      </c>
      <c r="AY485" s="262" t="s">
        <v>204</v>
      </c>
    </row>
    <row r="486" s="2" customFormat="1" ht="24.15" customHeight="1">
      <c r="A486" s="39"/>
      <c r="B486" s="40"/>
      <c r="C486" s="285" t="s">
        <v>723</v>
      </c>
      <c r="D486" s="285" t="s">
        <v>467</v>
      </c>
      <c r="E486" s="286" t="s">
        <v>724</v>
      </c>
      <c r="F486" s="287" t="s">
        <v>725</v>
      </c>
      <c r="G486" s="288" t="s">
        <v>522</v>
      </c>
      <c r="H486" s="289">
        <v>1.02</v>
      </c>
      <c r="I486" s="290"/>
      <c r="J486" s="291">
        <f>ROUND(I486*H486,2)</f>
        <v>0</v>
      </c>
      <c r="K486" s="287" t="s">
        <v>210</v>
      </c>
      <c r="L486" s="292"/>
      <c r="M486" s="293" t="s">
        <v>1</v>
      </c>
      <c r="N486" s="294" t="s">
        <v>41</v>
      </c>
      <c r="O486" s="92"/>
      <c r="P486" s="237">
        <f>O486*H486</f>
        <v>0</v>
      </c>
      <c r="Q486" s="237">
        <v>0.0315</v>
      </c>
      <c r="R486" s="237">
        <f>Q486*H486</f>
        <v>0.032129999999999999</v>
      </c>
      <c r="S486" s="237">
        <v>0</v>
      </c>
      <c r="T486" s="238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9" t="s">
        <v>247</v>
      </c>
      <c r="AT486" s="239" t="s">
        <v>467</v>
      </c>
      <c r="AU486" s="239" t="s">
        <v>85</v>
      </c>
      <c r="AY486" s="18" t="s">
        <v>204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83</v>
      </c>
      <c r="BK486" s="240">
        <f>ROUND(I486*H486,2)</f>
        <v>0</v>
      </c>
      <c r="BL486" s="18" t="s">
        <v>211</v>
      </c>
      <c r="BM486" s="239" t="s">
        <v>726</v>
      </c>
    </row>
    <row r="487" s="13" customFormat="1">
      <c r="A487" s="13"/>
      <c r="B487" s="241"/>
      <c r="C487" s="242"/>
      <c r="D487" s="243" t="s">
        <v>213</v>
      </c>
      <c r="E487" s="244" t="s">
        <v>1</v>
      </c>
      <c r="F487" s="245" t="s">
        <v>619</v>
      </c>
      <c r="G487" s="242"/>
      <c r="H487" s="244" t="s">
        <v>1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1" t="s">
        <v>213</v>
      </c>
      <c r="AU487" s="251" t="s">
        <v>85</v>
      </c>
      <c r="AV487" s="13" t="s">
        <v>83</v>
      </c>
      <c r="AW487" s="13" t="s">
        <v>32</v>
      </c>
      <c r="AX487" s="13" t="s">
        <v>76</v>
      </c>
      <c r="AY487" s="251" t="s">
        <v>204</v>
      </c>
    </row>
    <row r="488" s="14" customFormat="1">
      <c r="A488" s="14"/>
      <c r="B488" s="252"/>
      <c r="C488" s="253"/>
      <c r="D488" s="243" t="s">
        <v>213</v>
      </c>
      <c r="E488" s="254" t="s">
        <v>1</v>
      </c>
      <c r="F488" s="255" t="s">
        <v>727</v>
      </c>
      <c r="G488" s="253"/>
      <c r="H488" s="256">
        <v>1.02</v>
      </c>
      <c r="I488" s="257"/>
      <c r="J488" s="253"/>
      <c r="K488" s="253"/>
      <c r="L488" s="258"/>
      <c r="M488" s="259"/>
      <c r="N488" s="260"/>
      <c r="O488" s="260"/>
      <c r="P488" s="260"/>
      <c r="Q488" s="260"/>
      <c r="R488" s="260"/>
      <c r="S488" s="260"/>
      <c r="T488" s="261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2" t="s">
        <v>213</v>
      </c>
      <c r="AU488" s="262" t="s">
        <v>85</v>
      </c>
      <c r="AV488" s="14" t="s">
        <v>85</v>
      </c>
      <c r="AW488" s="14" t="s">
        <v>32</v>
      </c>
      <c r="AX488" s="14" t="s">
        <v>83</v>
      </c>
      <c r="AY488" s="262" t="s">
        <v>204</v>
      </c>
    </row>
    <row r="489" s="2" customFormat="1" ht="24.15" customHeight="1">
      <c r="A489" s="39"/>
      <c r="B489" s="40"/>
      <c r="C489" s="228" t="s">
        <v>728</v>
      </c>
      <c r="D489" s="228" t="s">
        <v>206</v>
      </c>
      <c r="E489" s="229" t="s">
        <v>729</v>
      </c>
      <c r="F489" s="230" t="s">
        <v>730</v>
      </c>
      <c r="G489" s="231" t="s">
        <v>522</v>
      </c>
      <c r="H489" s="232">
        <v>18</v>
      </c>
      <c r="I489" s="233"/>
      <c r="J489" s="234">
        <f>ROUND(I489*H489,2)</f>
        <v>0</v>
      </c>
      <c r="K489" s="230" t="s">
        <v>210</v>
      </c>
      <c r="L489" s="45"/>
      <c r="M489" s="235" t="s">
        <v>1</v>
      </c>
      <c r="N489" s="236" t="s">
        <v>41</v>
      </c>
      <c r="O489" s="92"/>
      <c r="P489" s="237">
        <f>O489*H489</f>
        <v>0</v>
      </c>
      <c r="Q489" s="237">
        <v>0.00167</v>
      </c>
      <c r="R489" s="237">
        <f>Q489*H489</f>
        <v>0.03006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211</v>
      </c>
      <c r="AT489" s="239" t="s">
        <v>206</v>
      </c>
      <c r="AU489" s="239" t="s">
        <v>85</v>
      </c>
      <c r="AY489" s="18" t="s">
        <v>204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83</v>
      </c>
      <c r="BK489" s="240">
        <f>ROUND(I489*H489,2)</f>
        <v>0</v>
      </c>
      <c r="BL489" s="18" t="s">
        <v>211</v>
      </c>
      <c r="BM489" s="239" t="s">
        <v>731</v>
      </c>
    </row>
    <row r="490" s="13" customFormat="1">
      <c r="A490" s="13"/>
      <c r="B490" s="241"/>
      <c r="C490" s="242"/>
      <c r="D490" s="243" t="s">
        <v>213</v>
      </c>
      <c r="E490" s="244" t="s">
        <v>1</v>
      </c>
      <c r="F490" s="245" t="s">
        <v>619</v>
      </c>
      <c r="G490" s="242"/>
      <c r="H490" s="244" t="s">
        <v>1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213</v>
      </c>
      <c r="AU490" s="251" t="s">
        <v>85</v>
      </c>
      <c r="AV490" s="13" t="s">
        <v>83</v>
      </c>
      <c r="AW490" s="13" t="s">
        <v>32</v>
      </c>
      <c r="AX490" s="13" t="s">
        <v>76</v>
      </c>
      <c r="AY490" s="251" t="s">
        <v>204</v>
      </c>
    </row>
    <row r="491" s="14" customFormat="1">
      <c r="A491" s="14"/>
      <c r="B491" s="252"/>
      <c r="C491" s="253"/>
      <c r="D491" s="243" t="s">
        <v>213</v>
      </c>
      <c r="E491" s="254" t="s">
        <v>1</v>
      </c>
      <c r="F491" s="255" t="s">
        <v>732</v>
      </c>
      <c r="G491" s="253"/>
      <c r="H491" s="256">
        <v>18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2" t="s">
        <v>213</v>
      </c>
      <c r="AU491" s="262" t="s">
        <v>85</v>
      </c>
      <c r="AV491" s="14" t="s">
        <v>85</v>
      </c>
      <c r="AW491" s="14" t="s">
        <v>32</v>
      </c>
      <c r="AX491" s="14" t="s">
        <v>83</v>
      </c>
      <c r="AY491" s="262" t="s">
        <v>204</v>
      </c>
    </row>
    <row r="492" s="2" customFormat="1" ht="16.5" customHeight="1">
      <c r="A492" s="39"/>
      <c r="B492" s="40"/>
      <c r="C492" s="285" t="s">
        <v>733</v>
      </c>
      <c r="D492" s="285" t="s">
        <v>467</v>
      </c>
      <c r="E492" s="286" t="s">
        <v>734</v>
      </c>
      <c r="F492" s="287" t="s">
        <v>735</v>
      </c>
      <c r="G492" s="288" t="s">
        <v>522</v>
      </c>
      <c r="H492" s="289">
        <v>5.0999999999999996</v>
      </c>
      <c r="I492" s="290"/>
      <c r="J492" s="291">
        <f>ROUND(I492*H492,2)</f>
        <v>0</v>
      </c>
      <c r="K492" s="287" t="s">
        <v>210</v>
      </c>
      <c r="L492" s="292"/>
      <c r="M492" s="293" t="s">
        <v>1</v>
      </c>
      <c r="N492" s="294" t="s">
        <v>41</v>
      </c>
      <c r="O492" s="92"/>
      <c r="P492" s="237">
        <f>O492*H492</f>
        <v>0</v>
      </c>
      <c r="Q492" s="237">
        <v>0.0112</v>
      </c>
      <c r="R492" s="237">
        <f>Q492*H492</f>
        <v>0.057119999999999997</v>
      </c>
      <c r="S492" s="237">
        <v>0</v>
      </c>
      <c r="T492" s="238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9" t="s">
        <v>247</v>
      </c>
      <c r="AT492" s="239" t="s">
        <v>467</v>
      </c>
      <c r="AU492" s="239" t="s">
        <v>85</v>
      </c>
      <c r="AY492" s="18" t="s">
        <v>204</v>
      </c>
      <c r="BE492" s="240">
        <f>IF(N492="základní",J492,0)</f>
        <v>0</v>
      </c>
      <c r="BF492" s="240">
        <f>IF(N492="snížená",J492,0)</f>
        <v>0</v>
      </c>
      <c r="BG492" s="240">
        <f>IF(N492="zákl. přenesená",J492,0)</f>
        <v>0</v>
      </c>
      <c r="BH492" s="240">
        <f>IF(N492="sníž. přenesená",J492,0)</f>
        <v>0</v>
      </c>
      <c r="BI492" s="240">
        <f>IF(N492="nulová",J492,0)</f>
        <v>0</v>
      </c>
      <c r="BJ492" s="18" t="s">
        <v>83</v>
      </c>
      <c r="BK492" s="240">
        <f>ROUND(I492*H492,2)</f>
        <v>0</v>
      </c>
      <c r="BL492" s="18" t="s">
        <v>211</v>
      </c>
      <c r="BM492" s="239" t="s">
        <v>736</v>
      </c>
    </row>
    <row r="493" s="13" customFormat="1">
      <c r="A493" s="13"/>
      <c r="B493" s="241"/>
      <c r="C493" s="242"/>
      <c r="D493" s="243" t="s">
        <v>213</v>
      </c>
      <c r="E493" s="244" t="s">
        <v>1</v>
      </c>
      <c r="F493" s="245" t="s">
        <v>619</v>
      </c>
      <c r="G493" s="242"/>
      <c r="H493" s="244" t="s">
        <v>1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1" t="s">
        <v>213</v>
      </c>
      <c r="AU493" s="251" t="s">
        <v>85</v>
      </c>
      <c r="AV493" s="13" t="s">
        <v>83</v>
      </c>
      <c r="AW493" s="13" t="s">
        <v>32</v>
      </c>
      <c r="AX493" s="13" t="s">
        <v>76</v>
      </c>
      <c r="AY493" s="251" t="s">
        <v>204</v>
      </c>
    </row>
    <row r="494" s="14" customFormat="1">
      <c r="A494" s="14"/>
      <c r="B494" s="252"/>
      <c r="C494" s="253"/>
      <c r="D494" s="243" t="s">
        <v>213</v>
      </c>
      <c r="E494" s="254" t="s">
        <v>1</v>
      </c>
      <c r="F494" s="255" t="s">
        <v>737</v>
      </c>
      <c r="G494" s="253"/>
      <c r="H494" s="256">
        <v>5.0999999999999996</v>
      </c>
      <c r="I494" s="257"/>
      <c r="J494" s="253"/>
      <c r="K494" s="253"/>
      <c r="L494" s="258"/>
      <c r="M494" s="259"/>
      <c r="N494" s="260"/>
      <c r="O494" s="260"/>
      <c r="P494" s="260"/>
      <c r="Q494" s="260"/>
      <c r="R494" s="260"/>
      <c r="S494" s="260"/>
      <c r="T494" s="261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2" t="s">
        <v>213</v>
      </c>
      <c r="AU494" s="262" t="s">
        <v>85</v>
      </c>
      <c r="AV494" s="14" t="s">
        <v>85</v>
      </c>
      <c r="AW494" s="14" t="s">
        <v>32</v>
      </c>
      <c r="AX494" s="14" t="s">
        <v>83</v>
      </c>
      <c r="AY494" s="262" t="s">
        <v>204</v>
      </c>
    </row>
    <row r="495" s="2" customFormat="1" ht="16.5" customHeight="1">
      <c r="A495" s="39"/>
      <c r="B495" s="40"/>
      <c r="C495" s="285" t="s">
        <v>738</v>
      </c>
      <c r="D495" s="285" t="s">
        <v>467</v>
      </c>
      <c r="E495" s="286" t="s">
        <v>739</v>
      </c>
      <c r="F495" s="287" t="s">
        <v>740</v>
      </c>
      <c r="G495" s="288" t="s">
        <v>522</v>
      </c>
      <c r="H495" s="289">
        <v>12.24</v>
      </c>
      <c r="I495" s="290"/>
      <c r="J495" s="291">
        <f>ROUND(I495*H495,2)</f>
        <v>0</v>
      </c>
      <c r="K495" s="287" t="s">
        <v>210</v>
      </c>
      <c r="L495" s="292"/>
      <c r="M495" s="293" t="s">
        <v>1</v>
      </c>
      <c r="N495" s="294" t="s">
        <v>41</v>
      </c>
      <c r="O495" s="92"/>
      <c r="P495" s="237">
        <f>O495*H495</f>
        <v>0</v>
      </c>
      <c r="Q495" s="237">
        <v>0.0141</v>
      </c>
      <c r="R495" s="237">
        <f>Q495*H495</f>
        <v>0.17258399999999999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247</v>
      </c>
      <c r="AT495" s="239" t="s">
        <v>467</v>
      </c>
      <c r="AU495" s="239" t="s">
        <v>85</v>
      </c>
      <c r="AY495" s="18" t="s">
        <v>204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83</v>
      </c>
      <c r="BK495" s="240">
        <f>ROUND(I495*H495,2)</f>
        <v>0</v>
      </c>
      <c r="BL495" s="18" t="s">
        <v>211</v>
      </c>
      <c r="BM495" s="239" t="s">
        <v>741</v>
      </c>
    </row>
    <row r="496" s="13" customFormat="1">
      <c r="A496" s="13"/>
      <c r="B496" s="241"/>
      <c r="C496" s="242"/>
      <c r="D496" s="243" t="s">
        <v>213</v>
      </c>
      <c r="E496" s="244" t="s">
        <v>1</v>
      </c>
      <c r="F496" s="245" t="s">
        <v>619</v>
      </c>
      <c r="G496" s="242"/>
      <c r="H496" s="244" t="s">
        <v>1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1" t="s">
        <v>213</v>
      </c>
      <c r="AU496" s="251" t="s">
        <v>85</v>
      </c>
      <c r="AV496" s="13" t="s">
        <v>83</v>
      </c>
      <c r="AW496" s="13" t="s">
        <v>32</v>
      </c>
      <c r="AX496" s="13" t="s">
        <v>76</v>
      </c>
      <c r="AY496" s="251" t="s">
        <v>204</v>
      </c>
    </row>
    <row r="497" s="14" customFormat="1">
      <c r="A497" s="14"/>
      <c r="B497" s="252"/>
      <c r="C497" s="253"/>
      <c r="D497" s="243" t="s">
        <v>213</v>
      </c>
      <c r="E497" s="254" t="s">
        <v>1</v>
      </c>
      <c r="F497" s="255" t="s">
        <v>718</v>
      </c>
      <c r="G497" s="253"/>
      <c r="H497" s="256">
        <v>12.24</v>
      </c>
      <c r="I497" s="257"/>
      <c r="J497" s="253"/>
      <c r="K497" s="253"/>
      <c r="L497" s="258"/>
      <c r="M497" s="259"/>
      <c r="N497" s="260"/>
      <c r="O497" s="260"/>
      <c r="P497" s="260"/>
      <c r="Q497" s="260"/>
      <c r="R497" s="260"/>
      <c r="S497" s="260"/>
      <c r="T497" s="26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2" t="s">
        <v>213</v>
      </c>
      <c r="AU497" s="262" t="s">
        <v>85</v>
      </c>
      <c r="AV497" s="14" t="s">
        <v>85</v>
      </c>
      <c r="AW497" s="14" t="s">
        <v>32</v>
      </c>
      <c r="AX497" s="14" t="s">
        <v>83</v>
      </c>
      <c r="AY497" s="262" t="s">
        <v>204</v>
      </c>
    </row>
    <row r="498" s="2" customFormat="1" ht="24.15" customHeight="1">
      <c r="A498" s="39"/>
      <c r="B498" s="40"/>
      <c r="C498" s="285" t="s">
        <v>742</v>
      </c>
      <c r="D498" s="285" t="s">
        <v>467</v>
      </c>
      <c r="E498" s="286" t="s">
        <v>743</v>
      </c>
      <c r="F498" s="287" t="s">
        <v>744</v>
      </c>
      <c r="G498" s="288" t="s">
        <v>522</v>
      </c>
      <c r="H498" s="289">
        <v>1.02</v>
      </c>
      <c r="I498" s="290"/>
      <c r="J498" s="291">
        <f>ROUND(I498*H498,2)</f>
        <v>0</v>
      </c>
      <c r="K498" s="287" t="s">
        <v>210</v>
      </c>
      <c r="L498" s="292"/>
      <c r="M498" s="293" t="s">
        <v>1</v>
      </c>
      <c r="N498" s="294" t="s">
        <v>41</v>
      </c>
      <c r="O498" s="92"/>
      <c r="P498" s="237">
        <f>O498*H498</f>
        <v>0</v>
      </c>
      <c r="Q498" s="237">
        <v>0.0083999999999999995</v>
      </c>
      <c r="R498" s="237">
        <f>Q498*H498</f>
        <v>0.0085679999999999992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247</v>
      </c>
      <c r="AT498" s="239" t="s">
        <v>467</v>
      </c>
      <c r="AU498" s="239" t="s">
        <v>85</v>
      </c>
      <c r="AY498" s="18" t="s">
        <v>204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83</v>
      </c>
      <c r="BK498" s="240">
        <f>ROUND(I498*H498,2)</f>
        <v>0</v>
      </c>
      <c r="BL498" s="18" t="s">
        <v>211</v>
      </c>
      <c r="BM498" s="239" t="s">
        <v>745</v>
      </c>
    </row>
    <row r="499" s="13" customFormat="1">
      <c r="A499" s="13"/>
      <c r="B499" s="241"/>
      <c r="C499" s="242"/>
      <c r="D499" s="243" t="s">
        <v>213</v>
      </c>
      <c r="E499" s="244" t="s">
        <v>1</v>
      </c>
      <c r="F499" s="245" t="s">
        <v>619</v>
      </c>
      <c r="G499" s="242"/>
      <c r="H499" s="244" t="s">
        <v>1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1" t="s">
        <v>213</v>
      </c>
      <c r="AU499" s="251" t="s">
        <v>85</v>
      </c>
      <c r="AV499" s="13" t="s">
        <v>83</v>
      </c>
      <c r="AW499" s="13" t="s">
        <v>32</v>
      </c>
      <c r="AX499" s="13" t="s">
        <v>76</v>
      </c>
      <c r="AY499" s="251" t="s">
        <v>204</v>
      </c>
    </row>
    <row r="500" s="14" customFormat="1">
      <c r="A500" s="14"/>
      <c r="B500" s="252"/>
      <c r="C500" s="253"/>
      <c r="D500" s="243" t="s">
        <v>213</v>
      </c>
      <c r="E500" s="254" t="s">
        <v>1</v>
      </c>
      <c r="F500" s="255" t="s">
        <v>727</v>
      </c>
      <c r="G500" s="253"/>
      <c r="H500" s="256">
        <v>1.02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2" t="s">
        <v>213</v>
      </c>
      <c r="AU500" s="262" t="s">
        <v>85</v>
      </c>
      <c r="AV500" s="14" t="s">
        <v>85</v>
      </c>
      <c r="AW500" s="14" t="s">
        <v>32</v>
      </c>
      <c r="AX500" s="14" t="s">
        <v>83</v>
      </c>
      <c r="AY500" s="262" t="s">
        <v>204</v>
      </c>
    </row>
    <row r="501" s="2" customFormat="1" ht="24.15" customHeight="1">
      <c r="A501" s="39"/>
      <c r="B501" s="40"/>
      <c r="C501" s="228" t="s">
        <v>746</v>
      </c>
      <c r="D501" s="228" t="s">
        <v>206</v>
      </c>
      <c r="E501" s="229" t="s">
        <v>747</v>
      </c>
      <c r="F501" s="230" t="s">
        <v>748</v>
      </c>
      <c r="G501" s="231" t="s">
        <v>522</v>
      </c>
      <c r="H501" s="232">
        <v>1</v>
      </c>
      <c r="I501" s="233"/>
      <c r="J501" s="234">
        <f>ROUND(I501*H501,2)</f>
        <v>0</v>
      </c>
      <c r="K501" s="230" t="s">
        <v>210</v>
      </c>
      <c r="L501" s="45"/>
      <c r="M501" s="235" t="s">
        <v>1</v>
      </c>
      <c r="N501" s="236" t="s">
        <v>41</v>
      </c>
      <c r="O501" s="92"/>
      <c r="P501" s="237">
        <f>O501*H501</f>
        <v>0</v>
      </c>
      <c r="Q501" s="237">
        <v>0.00167</v>
      </c>
      <c r="R501" s="237">
        <f>Q501*H501</f>
        <v>0.00167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211</v>
      </c>
      <c r="AT501" s="239" t="s">
        <v>206</v>
      </c>
      <c r="AU501" s="239" t="s">
        <v>85</v>
      </c>
      <c r="AY501" s="18" t="s">
        <v>204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83</v>
      </c>
      <c r="BK501" s="240">
        <f>ROUND(I501*H501,2)</f>
        <v>0</v>
      </c>
      <c r="BL501" s="18" t="s">
        <v>211</v>
      </c>
      <c r="BM501" s="239" t="s">
        <v>749</v>
      </c>
    </row>
    <row r="502" s="13" customFormat="1">
      <c r="A502" s="13"/>
      <c r="B502" s="241"/>
      <c r="C502" s="242"/>
      <c r="D502" s="243" t="s">
        <v>213</v>
      </c>
      <c r="E502" s="244" t="s">
        <v>1</v>
      </c>
      <c r="F502" s="245" t="s">
        <v>619</v>
      </c>
      <c r="G502" s="242"/>
      <c r="H502" s="244" t="s">
        <v>1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1" t="s">
        <v>213</v>
      </c>
      <c r="AU502" s="251" t="s">
        <v>85</v>
      </c>
      <c r="AV502" s="13" t="s">
        <v>83</v>
      </c>
      <c r="AW502" s="13" t="s">
        <v>32</v>
      </c>
      <c r="AX502" s="13" t="s">
        <v>76</v>
      </c>
      <c r="AY502" s="251" t="s">
        <v>204</v>
      </c>
    </row>
    <row r="503" s="14" customFormat="1">
      <c r="A503" s="14"/>
      <c r="B503" s="252"/>
      <c r="C503" s="253"/>
      <c r="D503" s="243" t="s">
        <v>213</v>
      </c>
      <c r="E503" s="254" t="s">
        <v>1</v>
      </c>
      <c r="F503" s="255" t="s">
        <v>83</v>
      </c>
      <c r="G503" s="253"/>
      <c r="H503" s="256">
        <v>1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2" t="s">
        <v>213</v>
      </c>
      <c r="AU503" s="262" t="s">
        <v>85</v>
      </c>
      <c r="AV503" s="14" t="s">
        <v>85</v>
      </c>
      <c r="AW503" s="14" t="s">
        <v>32</v>
      </c>
      <c r="AX503" s="14" t="s">
        <v>83</v>
      </c>
      <c r="AY503" s="262" t="s">
        <v>204</v>
      </c>
    </row>
    <row r="504" s="2" customFormat="1" ht="24.15" customHeight="1">
      <c r="A504" s="39"/>
      <c r="B504" s="40"/>
      <c r="C504" s="285" t="s">
        <v>750</v>
      </c>
      <c r="D504" s="285" t="s">
        <v>467</v>
      </c>
      <c r="E504" s="286" t="s">
        <v>751</v>
      </c>
      <c r="F504" s="287" t="s">
        <v>752</v>
      </c>
      <c r="G504" s="288" t="s">
        <v>522</v>
      </c>
      <c r="H504" s="289">
        <v>1.02</v>
      </c>
      <c r="I504" s="290"/>
      <c r="J504" s="291">
        <f>ROUND(I504*H504,2)</f>
        <v>0</v>
      </c>
      <c r="K504" s="287" t="s">
        <v>210</v>
      </c>
      <c r="L504" s="292"/>
      <c r="M504" s="293" t="s">
        <v>1</v>
      </c>
      <c r="N504" s="294" t="s">
        <v>41</v>
      </c>
      <c r="O504" s="92"/>
      <c r="P504" s="237">
        <f>O504*H504</f>
        <v>0</v>
      </c>
      <c r="Q504" s="237">
        <v>0.0048999999999999998</v>
      </c>
      <c r="R504" s="237">
        <f>Q504*H504</f>
        <v>0.0049979999999999998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247</v>
      </c>
      <c r="AT504" s="239" t="s">
        <v>467</v>
      </c>
      <c r="AU504" s="239" t="s">
        <v>85</v>
      </c>
      <c r="AY504" s="18" t="s">
        <v>204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83</v>
      </c>
      <c r="BK504" s="240">
        <f>ROUND(I504*H504,2)</f>
        <v>0</v>
      </c>
      <c r="BL504" s="18" t="s">
        <v>211</v>
      </c>
      <c r="BM504" s="239" t="s">
        <v>753</v>
      </c>
    </row>
    <row r="505" s="13" customFormat="1">
      <c r="A505" s="13"/>
      <c r="B505" s="241"/>
      <c r="C505" s="242"/>
      <c r="D505" s="243" t="s">
        <v>213</v>
      </c>
      <c r="E505" s="244" t="s">
        <v>1</v>
      </c>
      <c r="F505" s="245" t="s">
        <v>619</v>
      </c>
      <c r="G505" s="242"/>
      <c r="H505" s="244" t="s">
        <v>1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1" t="s">
        <v>213</v>
      </c>
      <c r="AU505" s="251" t="s">
        <v>85</v>
      </c>
      <c r="AV505" s="13" t="s">
        <v>83</v>
      </c>
      <c r="AW505" s="13" t="s">
        <v>32</v>
      </c>
      <c r="AX505" s="13" t="s">
        <v>76</v>
      </c>
      <c r="AY505" s="251" t="s">
        <v>204</v>
      </c>
    </row>
    <row r="506" s="14" customFormat="1">
      <c r="A506" s="14"/>
      <c r="B506" s="252"/>
      <c r="C506" s="253"/>
      <c r="D506" s="243" t="s">
        <v>213</v>
      </c>
      <c r="E506" s="254" t="s">
        <v>1</v>
      </c>
      <c r="F506" s="255" t="s">
        <v>727</v>
      </c>
      <c r="G506" s="253"/>
      <c r="H506" s="256">
        <v>1.02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2" t="s">
        <v>213</v>
      </c>
      <c r="AU506" s="262" t="s">
        <v>85</v>
      </c>
      <c r="AV506" s="14" t="s">
        <v>85</v>
      </c>
      <c r="AW506" s="14" t="s">
        <v>32</v>
      </c>
      <c r="AX506" s="14" t="s">
        <v>83</v>
      </c>
      <c r="AY506" s="262" t="s">
        <v>204</v>
      </c>
    </row>
    <row r="507" s="2" customFormat="1" ht="24.15" customHeight="1">
      <c r="A507" s="39"/>
      <c r="B507" s="40"/>
      <c r="C507" s="228" t="s">
        <v>754</v>
      </c>
      <c r="D507" s="228" t="s">
        <v>206</v>
      </c>
      <c r="E507" s="229" t="s">
        <v>755</v>
      </c>
      <c r="F507" s="230" t="s">
        <v>756</v>
      </c>
      <c r="G507" s="231" t="s">
        <v>522</v>
      </c>
      <c r="H507" s="232">
        <v>3</v>
      </c>
      <c r="I507" s="233"/>
      <c r="J507" s="234">
        <f>ROUND(I507*H507,2)</f>
        <v>0</v>
      </c>
      <c r="K507" s="230" t="s">
        <v>210</v>
      </c>
      <c r="L507" s="45"/>
      <c r="M507" s="235" t="s">
        <v>1</v>
      </c>
      <c r="N507" s="236" t="s">
        <v>41</v>
      </c>
      <c r="O507" s="92"/>
      <c r="P507" s="237">
        <f>O507*H507</f>
        <v>0</v>
      </c>
      <c r="Q507" s="237">
        <v>0.0028700000000000002</v>
      </c>
      <c r="R507" s="237">
        <f>Q507*H507</f>
        <v>0.0086099999999999996</v>
      </c>
      <c r="S507" s="237">
        <v>0</v>
      </c>
      <c r="T507" s="23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9" t="s">
        <v>211</v>
      </c>
      <c r="AT507" s="239" t="s">
        <v>206</v>
      </c>
      <c r="AU507" s="239" t="s">
        <v>85</v>
      </c>
      <c r="AY507" s="18" t="s">
        <v>204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83</v>
      </c>
      <c r="BK507" s="240">
        <f>ROUND(I507*H507,2)</f>
        <v>0</v>
      </c>
      <c r="BL507" s="18" t="s">
        <v>211</v>
      </c>
      <c r="BM507" s="239" t="s">
        <v>757</v>
      </c>
    </row>
    <row r="508" s="13" customFormat="1">
      <c r="A508" s="13"/>
      <c r="B508" s="241"/>
      <c r="C508" s="242"/>
      <c r="D508" s="243" t="s">
        <v>213</v>
      </c>
      <c r="E508" s="244" t="s">
        <v>1</v>
      </c>
      <c r="F508" s="245" t="s">
        <v>619</v>
      </c>
      <c r="G508" s="242"/>
      <c r="H508" s="244" t="s">
        <v>1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1" t="s">
        <v>213</v>
      </c>
      <c r="AU508" s="251" t="s">
        <v>85</v>
      </c>
      <c r="AV508" s="13" t="s">
        <v>83</v>
      </c>
      <c r="AW508" s="13" t="s">
        <v>32</v>
      </c>
      <c r="AX508" s="13" t="s">
        <v>76</v>
      </c>
      <c r="AY508" s="251" t="s">
        <v>204</v>
      </c>
    </row>
    <row r="509" s="14" customFormat="1">
      <c r="A509" s="14"/>
      <c r="B509" s="252"/>
      <c r="C509" s="253"/>
      <c r="D509" s="243" t="s">
        <v>213</v>
      </c>
      <c r="E509" s="254" t="s">
        <v>1</v>
      </c>
      <c r="F509" s="255" t="s">
        <v>758</v>
      </c>
      <c r="G509" s="253"/>
      <c r="H509" s="256">
        <v>3</v>
      </c>
      <c r="I509" s="257"/>
      <c r="J509" s="253"/>
      <c r="K509" s="253"/>
      <c r="L509" s="258"/>
      <c r="M509" s="259"/>
      <c r="N509" s="260"/>
      <c r="O509" s="260"/>
      <c r="P509" s="260"/>
      <c r="Q509" s="260"/>
      <c r="R509" s="260"/>
      <c r="S509" s="260"/>
      <c r="T509" s="26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2" t="s">
        <v>213</v>
      </c>
      <c r="AU509" s="262" t="s">
        <v>85</v>
      </c>
      <c r="AV509" s="14" t="s">
        <v>85</v>
      </c>
      <c r="AW509" s="14" t="s">
        <v>32</v>
      </c>
      <c r="AX509" s="14" t="s">
        <v>83</v>
      </c>
      <c r="AY509" s="262" t="s">
        <v>204</v>
      </c>
    </row>
    <row r="510" s="2" customFormat="1" ht="21.75" customHeight="1">
      <c r="A510" s="39"/>
      <c r="B510" s="40"/>
      <c r="C510" s="285" t="s">
        <v>759</v>
      </c>
      <c r="D510" s="285" t="s">
        <v>467</v>
      </c>
      <c r="E510" s="286" t="s">
        <v>760</v>
      </c>
      <c r="F510" s="287" t="s">
        <v>761</v>
      </c>
      <c r="G510" s="288" t="s">
        <v>522</v>
      </c>
      <c r="H510" s="289">
        <v>2.04</v>
      </c>
      <c r="I510" s="290"/>
      <c r="J510" s="291">
        <f>ROUND(I510*H510,2)</f>
        <v>0</v>
      </c>
      <c r="K510" s="287" t="s">
        <v>210</v>
      </c>
      <c r="L510" s="292"/>
      <c r="M510" s="293" t="s">
        <v>1</v>
      </c>
      <c r="N510" s="294" t="s">
        <v>41</v>
      </c>
      <c r="O510" s="92"/>
      <c r="P510" s="237">
        <f>O510*H510</f>
        <v>0</v>
      </c>
      <c r="Q510" s="237">
        <v>0.022800000000000001</v>
      </c>
      <c r="R510" s="237">
        <f>Q510*H510</f>
        <v>0.046512000000000005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247</v>
      </c>
      <c r="AT510" s="239" t="s">
        <v>467</v>
      </c>
      <c r="AU510" s="239" t="s">
        <v>85</v>
      </c>
      <c r="AY510" s="18" t="s">
        <v>204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83</v>
      </c>
      <c r="BK510" s="240">
        <f>ROUND(I510*H510,2)</f>
        <v>0</v>
      </c>
      <c r="BL510" s="18" t="s">
        <v>211</v>
      </c>
      <c r="BM510" s="239" t="s">
        <v>762</v>
      </c>
    </row>
    <row r="511" s="13" customFormat="1">
      <c r="A511" s="13"/>
      <c r="B511" s="241"/>
      <c r="C511" s="242"/>
      <c r="D511" s="243" t="s">
        <v>213</v>
      </c>
      <c r="E511" s="244" t="s">
        <v>1</v>
      </c>
      <c r="F511" s="245" t="s">
        <v>619</v>
      </c>
      <c r="G511" s="242"/>
      <c r="H511" s="244" t="s">
        <v>1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1" t="s">
        <v>213</v>
      </c>
      <c r="AU511" s="251" t="s">
        <v>85</v>
      </c>
      <c r="AV511" s="13" t="s">
        <v>83</v>
      </c>
      <c r="AW511" s="13" t="s">
        <v>32</v>
      </c>
      <c r="AX511" s="13" t="s">
        <v>76</v>
      </c>
      <c r="AY511" s="251" t="s">
        <v>204</v>
      </c>
    </row>
    <row r="512" s="14" customFormat="1">
      <c r="A512" s="14"/>
      <c r="B512" s="252"/>
      <c r="C512" s="253"/>
      <c r="D512" s="243" t="s">
        <v>213</v>
      </c>
      <c r="E512" s="254" t="s">
        <v>1</v>
      </c>
      <c r="F512" s="255" t="s">
        <v>713</v>
      </c>
      <c r="G512" s="253"/>
      <c r="H512" s="256">
        <v>2.04</v>
      </c>
      <c r="I512" s="257"/>
      <c r="J512" s="253"/>
      <c r="K512" s="253"/>
      <c r="L512" s="258"/>
      <c r="M512" s="259"/>
      <c r="N512" s="260"/>
      <c r="O512" s="260"/>
      <c r="P512" s="260"/>
      <c r="Q512" s="260"/>
      <c r="R512" s="260"/>
      <c r="S512" s="260"/>
      <c r="T512" s="26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2" t="s">
        <v>213</v>
      </c>
      <c r="AU512" s="262" t="s">
        <v>85</v>
      </c>
      <c r="AV512" s="14" t="s">
        <v>85</v>
      </c>
      <c r="AW512" s="14" t="s">
        <v>32</v>
      </c>
      <c r="AX512" s="14" t="s">
        <v>83</v>
      </c>
      <c r="AY512" s="262" t="s">
        <v>204</v>
      </c>
    </row>
    <row r="513" s="2" customFormat="1" ht="21.75" customHeight="1">
      <c r="A513" s="39"/>
      <c r="B513" s="40"/>
      <c r="C513" s="285" t="s">
        <v>763</v>
      </c>
      <c r="D513" s="285" t="s">
        <v>467</v>
      </c>
      <c r="E513" s="286" t="s">
        <v>764</v>
      </c>
      <c r="F513" s="287" t="s">
        <v>765</v>
      </c>
      <c r="G513" s="288" t="s">
        <v>522</v>
      </c>
      <c r="H513" s="289">
        <v>1.02</v>
      </c>
      <c r="I513" s="290"/>
      <c r="J513" s="291">
        <f>ROUND(I513*H513,2)</f>
        <v>0</v>
      </c>
      <c r="K513" s="287" t="s">
        <v>210</v>
      </c>
      <c r="L513" s="292"/>
      <c r="M513" s="293" t="s">
        <v>1</v>
      </c>
      <c r="N513" s="294" t="s">
        <v>41</v>
      </c>
      <c r="O513" s="92"/>
      <c r="P513" s="237">
        <f>O513*H513</f>
        <v>0</v>
      </c>
      <c r="Q513" s="237">
        <v>0.0235</v>
      </c>
      <c r="R513" s="237">
        <f>Q513*H513</f>
        <v>0.023970000000000002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247</v>
      </c>
      <c r="AT513" s="239" t="s">
        <v>467</v>
      </c>
      <c r="AU513" s="239" t="s">
        <v>85</v>
      </c>
      <c r="AY513" s="18" t="s">
        <v>204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83</v>
      </c>
      <c r="BK513" s="240">
        <f>ROUND(I513*H513,2)</f>
        <v>0</v>
      </c>
      <c r="BL513" s="18" t="s">
        <v>211</v>
      </c>
      <c r="BM513" s="239" t="s">
        <v>766</v>
      </c>
    </row>
    <row r="514" s="13" customFormat="1">
      <c r="A514" s="13"/>
      <c r="B514" s="241"/>
      <c r="C514" s="242"/>
      <c r="D514" s="243" t="s">
        <v>213</v>
      </c>
      <c r="E514" s="244" t="s">
        <v>1</v>
      </c>
      <c r="F514" s="245" t="s">
        <v>619</v>
      </c>
      <c r="G514" s="242"/>
      <c r="H514" s="244" t="s">
        <v>1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1" t="s">
        <v>213</v>
      </c>
      <c r="AU514" s="251" t="s">
        <v>85</v>
      </c>
      <c r="AV514" s="13" t="s">
        <v>83</v>
      </c>
      <c r="AW514" s="13" t="s">
        <v>32</v>
      </c>
      <c r="AX514" s="13" t="s">
        <v>76</v>
      </c>
      <c r="AY514" s="251" t="s">
        <v>204</v>
      </c>
    </row>
    <row r="515" s="14" customFormat="1">
      <c r="A515" s="14"/>
      <c r="B515" s="252"/>
      <c r="C515" s="253"/>
      <c r="D515" s="243" t="s">
        <v>213</v>
      </c>
      <c r="E515" s="254" t="s">
        <v>1</v>
      </c>
      <c r="F515" s="255" t="s">
        <v>727</v>
      </c>
      <c r="G515" s="253"/>
      <c r="H515" s="256">
        <v>1.02</v>
      </c>
      <c r="I515" s="257"/>
      <c r="J515" s="253"/>
      <c r="K515" s="253"/>
      <c r="L515" s="258"/>
      <c r="M515" s="259"/>
      <c r="N515" s="260"/>
      <c r="O515" s="260"/>
      <c r="P515" s="260"/>
      <c r="Q515" s="260"/>
      <c r="R515" s="260"/>
      <c r="S515" s="260"/>
      <c r="T515" s="26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2" t="s">
        <v>213</v>
      </c>
      <c r="AU515" s="262" t="s">
        <v>85</v>
      </c>
      <c r="AV515" s="14" t="s">
        <v>85</v>
      </c>
      <c r="AW515" s="14" t="s">
        <v>32</v>
      </c>
      <c r="AX515" s="14" t="s">
        <v>83</v>
      </c>
      <c r="AY515" s="262" t="s">
        <v>204</v>
      </c>
    </row>
    <row r="516" s="2" customFormat="1" ht="24.15" customHeight="1">
      <c r="A516" s="39"/>
      <c r="B516" s="40"/>
      <c r="C516" s="228" t="s">
        <v>767</v>
      </c>
      <c r="D516" s="228" t="s">
        <v>206</v>
      </c>
      <c r="E516" s="229" t="s">
        <v>768</v>
      </c>
      <c r="F516" s="230" t="s">
        <v>769</v>
      </c>
      <c r="G516" s="231" t="s">
        <v>522</v>
      </c>
      <c r="H516" s="232">
        <v>1</v>
      </c>
      <c r="I516" s="233"/>
      <c r="J516" s="234">
        <f>ROUND(I516*H516,2)</f>
        <v>0</v>
      </c>
      <c r="K516" s="230" t="s">
        <v>210</v>
      </c>
      <c r="L516" s="45"/>
      <c r="M516" s="235" t="s">
        <v>1</v>
      </c>
      <c r="N516" s="236" t="s">
        <v>41</v>
      </c>
      <c r="O516" s="92"/>
      <c r="P516" s="237">
        <f>O516*H516</f>
        <v>0</v>
      </c>
      <c r="Q516" s="237">
        <v>0.0017099999999999999</v>
      </c>
      <c r="R516" s="237">
        <f>Q516*H516</f>
        <v>0.0017099999999999999</v>
      </c>
      <c r="S516" s="237">
        <v>0</v>
      </c>
      <c r="T516" s="23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9" t="s">
        <v>211</v>
      </c>
      <c r="AT516" s="239" t="s">
        <v>206</v>
      </c>
      <c r="AU516" s="239" t="s">
        <v>85</v>
      </c>
      <c r="AY516" s="18" t="s">
        <v>204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8" t="s">
        <v>83</v>
      </c>
      <c r="BK516" s="240">
        <f>ROUND(I516*H516,2)</f>
        <v>0</v>
      </c>
      <c r="BL516" s="18" t="s">
        <v>211</v>
      </c>
      <c r="BM516" s="239" t="s">
        <v>770</v>
      </c>
    </row>
    <row r="517" s="13" customFormat="1">
      <c r="A517" s="13"/>
      <c r="B517" s="241"/>
      <c r="C517" s="242"/>
      <c r="D517" s="243" t="s">
        <v>213</v>
      </c>
      <c r="E517" s="244" t="s">
        <v>1</v>
      </c>
      <c r="F517" s="245" t="s">
        <v>619</v>
      </c>
      <c r="G517" s="242"/>
      <c r="H517" s="244" t="s">
        <v>1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1" t="s">
        <v>213</v>
      </c>
      <c r="AU517" s="251" t="s">
        <v>85</v>
      </c>
      <c r="AV517" s="13" t="s">
        <v>83</v>
      </c>
      <c r="AW517" s="13" t="s">
        <v>32</v>
      </c>
      <c r="AX517" s="13" t="s">
        <v>76</v>
      </c>
      <c r="AY517" s="251" t="s">
        <v>204</v>
      </c>
    </row>
    <row r="518" s="14" customFormat="1">
      <c r="A518" s="14"/>
      <c r="B518" s="252"/>
      <c r="C518" s="253"/>
      <c r="D518" s="243" t="s">
        <v>213</v>
      </c>
      <c r="E518" s="254" t="s">
        <v>1</v>
      </c>
      <c r="F518" s="255" t="s">
        <v>83</v>
      </c>
      <c r="G518" s="253"/>
      <c r="H518" s="256">
        <v>1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2" t="s">
        <v>213</v>
      </c>
      <c r="AU518" s="262" t="s">
        <v>85</v>
      </c>
      <c r="AV518" s="14" t="s">
        <v>85</v>
      </c>
      <c r="AW518" s="14" t="s">
        <v>32</v>
      </c>
      <c r="AX518" s="14" t="s">
        <v>83</v>
      </c>
      <c r="AY518" s="262" t="s">
        <v>204</v>
      </c>
    </row>
    <row r="519" s="2" customFormat="1" ht="24.15" customHeight="1">
      <c r="A519" s="39"/>
      <c r="B519" s="40"/>
      <c r="C519" s="285" t="s">
        <v>771</v>
      </c>
      <c r="D519" s="285" t="s">
        <v>467</v>
      </c>
      <c r="E519" s="286" t="s">
        <v>772</v>
      </c>
      <c r="F519" s="287" t="s">
        <v>773</v>
      </c>
      <c r="G519" s="288" t="s">
        <v>522</v>
      </c>
      <c r="H519" s="289">
        <v>1.02</v>
      </c>
      <c r="I519" s="290"/>
      <c r="J519" s="291">
        <f>ROUND(I519*H519,2)</f>
        <v>0</v>
      </c>
      <c r="K519" s="287" t="s">
        <v>210</v>
      </c>
      <c r="L519" s="292"/>
      <c r="M519" s="293" t="s">
        <v>1</v>
      </c>
      <c r="N519" s="294" t="s">
        <v>41</v>
      </c>
      <c r="O519" s="92"/>
      <c r="P519" s="237">
        <f>O519*H519</f>
        <v>0</v>
      </c>
      <c r="Q519" s="237">
        <v>0.019699999999999999</v>
      </c>
      <c r="R519" s="237">
        <f>Q519*H519</f>
        <v>0.020094000000000001</v>
      </c>
      <c r="S519" s="237">
        <v>0</v>
      </c>
      <c r="T519" s="238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9" t="s">
        <v>247</v>
      </c>
      <c r="AT519" s="239" t="s">
        <v>467</v>
      </c>
      <c r="AU519" s="239" t="s">
        <v>85</v>
      </c>
      <c r="AY519" s="18" t="s">
        <v>204</v>
      </c>
      <c r="BE519" s="240">
        <f>IF(N519="základní",J519,0)</f>
        <v>0</v>
      </c>
      <c r="BF519" s="240">
        <f>IF(N519="snížená",J519,0)</f>
        <v>0</v>
      </c>
      <c r="BG519" s="240">
        <f>IF(N519="zákl. přenesená",J519,0)</f>
        <v>0</v>
      </c>
      <c r="BH519" s="240">
        <f>IF(N519="sníž. přenesená",J519,0)</f>
        <v>0</v>
      </c>
      <c r="BI519" s="240">
        <f>IF(N519="nulová",J519,0)</f>
        <v>0</v>
      </c>
      <c r="BJ519" s="18" t="s">
        <v>83</v>
      </c>
      <c r="BK519" s="240">
        <f>ROUND(I519*H519,2)</f>
        <v>0</v>
      </c>
      <c r="BL519" s="18" t="s">
        <v>211</v>
      </c>
      <c r="BM519" s="239" t="s">
        <v>774</v>
      </c>
    </row>
    <row r="520" s="13" customFormat="1">
      <c r="A520" s="13"/>
      <c r="B520" s="241"/>
      <c r="C520" s="242"/>
      <c r="D520" s="243" t="s">
        <v>213</v>
      </c>
      <c r="E520" s="244" t="s">
        <v>1</v>
      </c>
      <c r="F520" s="245" t="s">
        <v>619</v>
      </c>
      <c r="G520" s="242"/>
      <c r="H520" s="244" t="s">
        <v>1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1" t="s">
        <v>213</v>
      </c>
      <c r="AU520" s="251" t="s">
        <v>85</v>
      </c>
      <c r="AV520" s="13" t="s">
        <v>83</v>
      </c>
      <c r="AW520" s="13" t="s">
        <v>32</v>
      </c>
      <c r="AX520" s="13" t="s">
        <v>76</v>
      </c>
      <c r="AY520" s="251" t="s">
        <v>204</v>
      </c>
    </row>
    <row r="521" s="14" customFormat="1">
      <c r="A521" s="14"/>
      <c r="B521" s="252"/>
      <c r="C521" s="253"/>
      <c r="D521" s="243" t="s">
        <v>213</v>
      </c>
      <c r="E521" s="254" t="s">
        <v>1</v>
      </c>
      <c r="F521" s="255" t="s">
        <v>727</v>
      </c>
      <c r="G521" s="253"/>
      <c r="H521" s="256">
        <v>1.02</v>
      </c>
      <c r="I521" s="257"/>
      <c r="J521" s="253"/>
      <c r="K521" s="253"/>
      <c r="L521" s="258"/>
      <c r="M521" s="259"/>
      <c r="N521" s="260"/>
      <c r="O521" s="260"/>
      <c r="P521" s="260"/>
      <c r="Q521" s="260"/>
      <c r="R521" s="260"/>
      <c r="S521" s="260"/>
      <c r="T521" s="26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2" t="s">
        <v>213</v>
      </c>
      <c r="AU521" s="262" t="s">
        <v>85</v>
      </c>
      <c r="AV521" s="14" t="s">
        <v>85</v>
      </c>
      <c r="AW521" s="14" t="s">
        <v>32</v>
      </c>
      <c r="AX521" s="14" t="s">
        <v>83</v>
      </c>
      <c r="AY521" s="262" t="s">
        <v>204</v>
      </c>
    </row>
    <row r="522" s="2" customFormat="1" ht="24.15" customHeight="1">
      <c r="A522" s="39"/>
      <c r="B522" s="40"/>
      <c r="C522" s="228" t="s">
        <v>775</v>
      </c>
      <c r="D522" s="228" t="s">
        <v>206</v>
      </c>
      <c r="E522" s="229" t="s">
        <v>776</v>
      </c>
      <c r="F522" s="230" t="s">
        <v>777</v>
      </c>
      <c r="G522" s="231" t="s">
        <v>522</v>
      </c>
      <c r="H522" s="232">
        <v>17</v>
      </c>
      <c r="I522" s="233"/>
      <c r="J522" s="234">
        <f>ROUND(I522*H522,2)</f>
        <v>0</v>
      </c>
      <c r="K522" s="230" t="s">
        <v>210</v>
      </c>
      <c r="L522" s="45"/>
      <c r="M522" s="235" t="s">
        <v>1</v>
      </c>
      <c r="N522" s="236" t="s">
        <v>41</v>
      </c>
      <c r="O522" s="92"/>
      <c r="P522" s="237">
        <f>O522*H522</f>
        <v>0</v>
      </c>
      <c r="Q522" s="237">
        <v>0.0042900000000000004</v>
      </c>
      <c r="R522" s="237">
        <f>Q522*H522</f>
        <v>0.072930000000000009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211</v>
      </c>
      <c r="AT522" s="239" t="s">
        <v>206</v>
      </c>
      <c r="AU522" s="239" t="s">
        <v>85</v>
      </c>
      <c r="AY522" s="18" t="s">
        <v>204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83</v>
      </c>
      <c r="BK522" s="240">
        <f>ROUND(I522*H522,2)</f>
        <v>0</v>
      </c>
      <c r="BL522" s="18" t="s">
        <v>211</v>
      </c>
      <c r="BM522" s="239" t="s">
        <v>778</v>
      </c>
    </row>
    <row r="523" s="13" customFormat="1">
      <c r="A523" s="13"/>
      <c r="B523" s="241"/>
      <c r="C523" s="242"/>
      <c r="D523" s="243" t="s">
        <v>213</v>
      </c>
      <c r="E523" s="244" t="s">
        <v>1</v>
      </c>
      <c r="F523" s="245" t="s">
        <v>619</v>
      </c>
      <c r="G523" s="242"/>
      <c r="H523" s="244" t="s">
        <v>1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1" t="s">
        <v>213</v>
      </c>
      <c r="AU523" s="251" t="s">
        <v>85</v>
      </c>
      <c r="AV523" s="13" t="s">
        <v>83</v>
      </c>
      <c r="AW523" s="13" t="s">
        <v>32</v>
      </c>
      <c r="AX523" s="13" t="s">
        <v>76</v>
      </c>
      <c r="AY523" s="251" t="s">
        <v>204</v>
      </c>
    </row>
    <row r="524" s="14" customFormat="1">
      <c r="A524" s="14"/>
      <c r="B524" s="252"/>
      <c r="C524" s="253"/>
      <c r="D524" s="243" t="s">
        <v>213</v>
      </c>
      <c r="E524" s="254" t="s">
        <v>1</v>
      </c>
      <c r="F524" s="255" t="s">
        <v>779</v>
      </c>
      <c r="G524" s="253"/>
      <c r="H524" s="256">
        <v>17</v>
      </c>
      <c r="I524" s="257"/>
      <c r="J524" s="253"/>
      <c r="K524" s="253"/>
      <c r="L524" s="258"/>
      <c r="M524" s="259"/>
      <c r="N524" s="260"/>
      <c r="O524" s="260"/>
      <c r="P524" s="260"/>
      <c r="Q524" s="260"/>
      <c r="R524" s="260"/>
      <c r="S524" s="260"/>
      <c r="T524" s="26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2" t="s">
        <v>213</v>
      </c>
      <c r="AU524" s="262" t="s">
        <v>85</v>
      </c>
      <c r="AV524" s="14" t="s">
        <v>85</v>
      </c>
      <c r="AW524" s="14" t="s">
        <v>32</v>
      </c>
      <c r="AX524" s="14" t="s">
        <v>83</v>
      </c>
      <c r="AY524" s="262" t="s">
        <v>204</v>
      </c>
    </row>
    <row r="525" s="2" customFormat="1" ht="33" customHeight="1">
      <c r="A525" s="39"/>
      <c r="B525" s="40"/>
      <c r="C525" s="285" t="s">
        <v>780</v>
      </c>
      <c r="D525" s="285" t="s">
        <v>467</v>
      </c>
      <c r="E525" s="286" t="s">
        <v>781</v>
      </c>
      <c r="F525" s="287" t="s">
        <v>782</v>
      </c>
      <c r="G525" s="288" t="s">
        <v>522</v>
      </c>
      <c r="H525" s="289">
        <v>12.24</v>
      </c>
      <c r="I525" s="290"/>
      <c r="J525" s="291">
        <f>ROUND(I525*H525,2)</f>
        <v>0</v>
      </c>
      <c r="K525" s="287" t="s">
        <v>210</v>
      </c>
      <c r="L525" s="292"/>
      <c r="M525" s="293" t="s">
        <v>1</v>
      </c>
      <c r="N525" s="294" t="s">
        <v>41</v>
      </c>
      <c r="O525" s="92"/>
      <c r="P525" s="237">
        <f>O525*H525</f>
        <v>0</v>
      </c>
      <c r="Q525" s="237">
        <v>0.042000000000000003</v>
      </c>
      <c r="R525" s="237">
        <f>Q525*H525</f>
        <v>0.51408000000000009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247</v>
      </c>
      <c r="AT525" s="239" t="s">
        <v>467</v>
      </c>
      <c r="AU525" s="239" t="s">
        <v>85</v>
      </c>
      <c r="AY525" s="18" t="s">
        <v>204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83</v>
      </c>
      <c r="BK525" s="240">
        <f>ROUND(I525*H525,2)</f>
        <v>0</v>
      </c>
      <c r="BL525" s="18" t="s">
        <v>211</v>
      </c>
      <c r="BM525" s="239" t="s">
        <v>783</v>
      </c>
    </row>
    <row r="526" s="13" customFormat="1">
      <c r="A526" s="13"/>
      <c r="B526" s="241"/>
      <c r="C526" s="242"/>
      <c r="D526" s="243" t="s">
        <v>213</v>
      </c>
      <c r="E526" s="244" t="s">
        <v>1</v>
      </c>
      <c r="F526" s="245" t="s">
        <v>619</v>
      </c>
      <c r="G526" s="242"/>
      <c r="H526" s="244" t="s">
        <v>1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1" t="s">
        <v>213</v>
      </c>
      <c r="AU526" s="251" t="s">
        <v>85</v>
      </c>
      <c r="AV526" s="13" t="s">
        <v>83</v>
      </c>
      <c r="AW526" s="13" t="s">
        <v>32</v>
      </c>
      <c r="AX526" s="13" t="s">
        <v>76</v>
      </c>
      <c r="AY526" s="251" t="s">
        <v>204</v>
      </c>
    </row>
    <row r="527" s="14" customFormat="1">
      <c r="A527" s="14"/>
      <c r="B527" s="252"/>
      <c r="C527" s="253"/>
      <c r="D527" s="243" t="s">
        <v>213</v>
      </c>
      <c r="E527" s="254" t="s">
        <v>1</v>
      </c>
      <c r="F527" s="255" t="s">
        <v>718</v>
      </c>
      <c r="G527" s="253"/>
      <c r="H527" s="256">
        <v>12.24</v>
      </c>
      <c r="I527" s="257"/>
      <c r="J527" s="253"/>
      <c r="K527" s="253"/>
      <c r="L527" s="258"/>
      <c r="M527" s="259"/>
      <c r="N527" s="260"/>
      <c r="O527" s="260"/>
      <c r="P527" s="260"/>
      <c r="Q527" s="260"/>
      <c r="R527" s="260"/>
      <c r="S527" s="260"/>
      <c r="T527" s="26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2" t="s">
        <v>213</v>
      </c>
      <c r="AU527" s="262" t="s">
        <v>85</v>
      </c>
      <c r="AV527" s="14" t="s">
        <v>85</v>
      </c>
      <c r="AW527" s="14" t="s">
        <v>32</v>
      </c>
      <c r="AX527" s="14" t="s">
        <v>83</v>
      </c>
      <c r="AY527" s="262" t="s">
        <v>204</v>
      </c>
    </row>
    <row r="528" s="2" customFormat="1" ht="33" customHeight="1">
      <c r="A528" s="39"/>
      <c r="B528" s="40"/>
      <c r="C528" s="285" t="s">
        <v>784</v>
      </c>
      <c r="D528" s="285" t="s">
        <v>467</v>
      </c>
      <c r="E528" s="286" t="s">
        <v>785</v>
      </c>
      <c r="F528" s="287" t="s">
        <v>786</v>
      </c>
      <c r="G528" s="288" t="s">
        <v>522</v>
      </c>
      <c r="H528" s="289">
        <v>2.04</v>
      </c>
      <c r="I528" s="290"/>
      <c r="J528" s="291">
        <f>ROUND(I528*H528,2)</f>
        <v>0</v>
      </c>
      <c r="K528" s="287" t="s">
        <v>210</v>
      </c>
      <c r="L528" s="292"/>
      <c r="M528" s="293" t="s">
        <v>1</v>
      </c>
      <c r="N528" s="294" t="s">
        <v>41</v>
      </c>
      <c r="O528" s="92"/>
      <c r="P528" s="237">
        <f>O528*H528</f>
        <v>0</v>
      </c>
      <c r="Q528" s="237">
        <v>0.042999999999999997</v>
      </c>
      <c r="R528" s="237">
        <f>Q528*H528</f>
        <v>0.087719999999999992</v>
      </c>
      <c r="S528" s="237">
        <v>0</v>
      </c>
      <c r="T528" s="238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247</v>
      </c>
      <c r="AT528" s="239" t="s">
        <v>467</v>
      </c>
      <c r="AU528" s="239" t="s">
        <v>85</v>
      </c>
      <c r="AY528" s="18" t="s">
        <v>204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83</v>
      </c>
      <c r="BK528" s="240">
        <f>ROUND(I528*H528,2)</f>
        <v>0</v>
      </c>
      <c r="BL528" s="18" t="s">
        <v>211</v>
      </c>
      <c r="BM528" s="239" t="s">
        <v>787</v>
      </c>
    </row>
    <row r="529" s="13" customFormat="1">
      <c r="A529" s="13"/>
      <c r="B529" s="241"/>
      <c r="C529" s="242"/>
      <c r="D529" s="243" t="s">
        <v>213</v>
      </c>
      <c r="E529" s="244" t="s">
        <v>1</v>
      </c>
      <c r="F529" s="245" t="s">
        <v>619</v>
      </c>
      <c r="G529" s="242"/>
      <c r="H529" s="244" t="s">
        <v>1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1" t="s">
        <v>213</v>
      </c>
      <c r="AU529" s="251" t="s">
        <v>85</v>
      </c>
      <c r="AV529" s="13" t="s">
        <v>83</v>
      </c>
      <c r="AW529" s="13" t="s">
        <v>32</v>
      </c>
      <c r="AX529" s="13" t="s">
        <v>76</v>
      </c>
      <c r="AY529" s="251" t="s">
        <v>204</v>
      </c>
    </row>
    <row r="530" s="14" customFormat="1">
      <c r="A530" s="14"/>
      <c r="B530" s="252"/>
      <c r="C530" s="253"/>
      <c r="D530" s="243" t="s">
        <v>213</v>
      </c>
      <c r="E530" s="254" t="s">
        <v>1</v>
      </c>
      <c r="F530" s="255" t="s">
        <v>713</v>
      </c>
      <c r="G530" s="253"/>
      <c r="H530" s="256">
        <v>2.04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2" t="s">
        <v>213</v>
      </c>
      <c r="AU530" s="262" t="s">
        <v>85</v>
      </c>
      <c r="AV530" s="14" t="s">
        <v>85</v>
      </c>
      <c r="AW530" s="14" t="s">
        <v>32</v>
      </c>
      <c r="AX530" s="14" t="s">
        <v>83</v>
      </c>
      <c r="AY530" s="262" t="s">
        <v>204</v>
      </c>
    </row>
    <row r="531" s="2" customFormat="1" ht="33" customHeight="1">
      <c r="A531" s="39"/>
      <c r="B531" s="40"/>
      <c r="C531" s="285" t="s">
        <v>788</v>
      </c>
      <c r="D531" s="285" t="s">
        <v>467</v>
      </c>
      <c r="E531" s="286" t="s">
        <v>789</v>
      </c>
      <c r="F531" s="287" t="s">
        <v>790</v>
      </c>
      <c r="G531" s="288" t="s">
        <v>522</v>
      </c>
      <c r="H531" s="289">
        <v>1.02</v>
      </c>
      <c r="I531" s="290"/>
      <c r="J531" s="291">
        <f>ROUND(I531*H531,2)</f>
        <v>0</v>
      </c>
      <c r="K531" s="287" t="s">
        <v>210</v>
      </c>
      <c r="L531" s="292"/>
      <c r="M531" s="293" t="s">
        <v>1</v>
      </c>
      <c r="N531" s="294" t="s">
        <v>41</v>
      </c>
      <c r="O531" s="92"/>
      <c r="P531" s="237">
        <f>O531*H531</f>
        <v>0</v>
      </c>
      <c r="Q531" s="237">
        <v>0.0465</v>
      </c>
      <c r="R531" s="237">
        <f>Q531*H531</f>
        <v>0.04743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247</v>
      </c>
      <c r="AT531" s="239" t="s">
        <v>467</v>
      </c>
      <c r="AU531" s="239" t="s">
        <v>85</v>
      </c>
      <c r="AY531" s="18" t="s">
        <v>204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83</v>
      </c>
      <c r="BK531" s="240">
        <f>ROUND(I531*H531,2)</f>
        <v>0</v>
      </c>
      <c r="BL531" s="18" t="s">
        <v>211</v>
      </c>
      <c r="BM531" s="239" t="s">
        <v>791</v>
      </c>
    </row>
    <row r="532" s="13" customFormat="1">
      <c r="A532" s="13"/>
      <c r="B532" s="241"/>
      <c r="C532" s="242"/>
      <c r="D532" s="243" t="s">
        <v>213</v>
      </c>
      <c r="E532" s="244" t="s">
        <v>1</v>
      </c>
      <c r="F532" s="245" t="s">
        <v>619</v>
      </c>
      <c r="G532" s="242"/>
      <c r="H532" s="244" t="s">
        <v>1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1" t="s">
        <v>213</v>
      </c>
      <c r="AU532" s="251" t="s">
        <v>85</v>
      </c>
      <c r="AV532" s="13" t="s">
        <v>83</v>
      </c>
      <c r="AW532" s="13" t="s">
        <v>32</v>
      </c>
      <c r="AX532" s="13" t="s">
        <v>76</v>
      </c>
      <c r="AY532" s="251" t="s">
        <v>204</v>
      </c>
    </row>
    <row r="533" s="14" customFormat="1">
      <c r="A533" s="14"/>
      <c r="B533" s="252"/>
      <c r="C533" s="253"/>
      <c r="D533" s="243" t="s">
        <v>213</v>
      </c>
      <c r="E533" s="254" t="s">
        <v>1</v>
      </c>
      <c r="F533" s="255" t="s">
        <v>727</v>
      </c>
      <c r="G533" s="253"/>
      <c r="H533" s="256">
        <v>1.02</v>
      </c>
      <c r="I533" s="257"/>
      <c r="J533" s="253"/>
      <c r="K533" s="253"/>
      <c r="L533" s="258"/>
      <c r="M533" s="259"/>
      <c r="N533" s="260"/>
      <c r="O533" s="260"/>
      <c r="P533" s="260"/>
      <c r="Q533" s="260"/>
      <c r="R533" s="260"/>
      <c r="S533" s="260"/>
      <c r="T533" s="261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2" t="s">
        <v>213</v>
      </c>
      <c r="AU533" s="262" t="s">
        <v>85</v>
      </c>
      <c r="AV533" s="14" t="s">
        <v>85</v>
      </c>
      <c r="AW533" s="14" t="s">
        <v>32</v>
      </c>
      <c r="AX533" s="14" t="s">
        <v>83</v>
      </c>
      <c r="AY533" s="262" t="s">
        <v>204</v>
      </c>
    </row>
    <row r="534" s="2" customFormat="1" ht="24.15" customHeight="1">
      <c r="A534" s="39"/>
      <c r="B534" s="40"/>
      <c r="C534" s="285" t="s">
        <v>792</v>
      </c>
      <c r="D534" s="285" t="s">
        <v>467</v>
      </c>
      <c r="E534" s="286" t="s">
        <v>793</v>
      </c>
      <c r="F534" s="287" t="s">
        <v>794</v>
      </c>
      <c r="G534" s="288" t="s">
        <v>522</v>
      </c>
      <c r="H534" s="289">
        <v>2.04</v>
      </c>
      <c r="I534" s="290"/>
      <c r="J534" s="291">
        <f>ROUND(I534*H534,2)</f>
        <v>0</v>
      </c>
      <c r="K534" s="287" t="s">
        <v>210</v>
      </c>
      <c r="L534" s="292"/>
      <c r="M534" s="293" t="s">
        <v>1</v>
      </c>
      <c r="N534" s="294" t="s">
        <v>41</v>
      </c>
      <c r="O534" s="92"/>
      <c r="P534" s="237">
        <f>O534*H534</f>
        <v>0</v>
      </c>
      <c r="Q534" s="237">
        <v>0.050000000000000003</v>
      </c>
      <c r="R534" s="237">
        <f>Q534*H534</f>
        <v>0.10200000000000001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247</v>
      </c>
      <c r="AT534" s="239" t="s">
        <v>467</v>
      </c>
      <c r="AU534" s="239" t="s">
        <v>85</v>
      </c>
      <c r="AY534" s="18" t="s">
        <v>204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83</v>
      </c>
      <c r="BK534" s="240">
        <f>ROUND(I534*H534,2)</f>
        <v>0</v>
      </c>
      <c r="BL534" s="18" t="s">
        <v>211</v>
      </c>
      <c r="BM534" s="239" t="s">
        <v>795</v>
      </c>
    </row>
    <row r="535" s="13" customFormat="1">
      <c r="A535" s="13"/>
      <c r="B535" s="241"/>
      <c r="C535" s="242"/>
      <c r="D535" s="243" t="s">
        <v>213</v>
      </c>
      <c r="E535" s="244" t="s">
        <v>1</v>
      </c>
      <c r="F535" s="245" t="s">
        <v>619</v>
      </c>
      <c r="G535" s="242"/>
      <c r="H535" s="244" t="s">
        <v>1</v>
      </c>
      <c r="I535" s="246"/>
      <c r="J535" s="242"/>
      <c r="K535" s="242"/>
      <c r="L535" s="247"/>
      <c r="M535" s="248"/>
      <c r="N535" s="249"/>
      <c r="O535" s="249"/>
      <c r="P535" s="249"/>
      <c r="Q535" s="249"/>
      <c r="R535" s="249"/>
      <c r="S535" s="249"/>
      <c r="T535" s="25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1" t="s">
        <v>213</v>
      </c>
      <c r="AU535" s="251" t="s">
        <v>85</v>
      </c>
      <c r="AV535" s="13" t="s">
        <v>83</v>
      </c>
      <c r="AW535" s="13" t="s">
        <v>32</v>
      </c>
      <c r="AX535" s="13" t="s">
        <v>76</v>
      </c>
      <c r="AY535" s="251" t="s">
        <v>204</v>
      </c>
    </row>
    <row r="536" s="14" customFormat="1">
      <c r="A536" s="14"/>
      <c r="B536" s="252"/>
      <c r="C536" s="253"/>
      <c r="D536" s="243" t="s">
        <v>213</v>
      </c>
      <c r="E536" s="254" t="s">
        <v>1</v>
      </c>
      <c r="F536" s="255" t="s">
        <v>713</v>
      </c>
      <c r="G536" s="253"/>
      <c r="H536" s="256">
        <v>2.04</v>
      </c>
      <c r="I536" s="257"/>
      <c r="J536" s="253"/>
      <c r="K536" s="253"/>
      <c r="L536" s="258"/>
      <c r="M536" s="259"/>
      <c r="N536" s="260"/>
      <c r="O536" s="260"/>
      <c r="P536" s="260"/>
      <c r="Q536" s="260"/>
      <c r="R536" s="260"/>
      <c r="S536" s="260"/>
      <c r="T536" s="261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2" t="s">
        <v>213</v>
      </c>
      <c r="AU536" s="262" t="s">
        <v>85</v>
      </c>
      <c r="AV536" s="14" t="s">
        <v>85</v>
      </c>
      <c r="AW536" s="14" t="s">
        <v>32</v>
      </c>
      <c r="AX536" s="14" t="s">
        <v>83</v>
      </c>
      <c r="AY536" s="262" t="s">
        <v>204</v>
      </c>
    </row>
    <row r="537" s="2" customFormat="1" ht="16.5" customHeight="1">
      <c r="A537" s="39"/>
      <c r="B537" s="40"/>
      <c r="C537" s="285" t="s">
        <v>796</v>
      </c>
      <c r="D537" s="285" t="s">
        <v>467</v>
      </c>
      <c r="E537" s="286" t="s">
        <v>797</v>
      </c>
      <c r="F537" s="287" t="s">
        <v>798</v>
      </c>
      <c r="G537" s="288" t="s">
        <v>522</v>
      </c>
      <c r="H537" s="289">
        <v>2.02</v>
      </c>
      <c r="I537" s="290"/>
      <c r="J537" s="291">
        <f>ROUND(I537*H537,2)</f>
        <v>0</v>
      </c>
      <c r="K537" s="287" t="s">
        <v>1</v>
      </c>
      <c r="L537" s="292"/>
      <c r="M537" s="293" t="s">
        <v>1</v>
      </c>
      <c r="N537" s="294" t="s">
        <v>41</v>
      </c>
      <c r="O537" s="92"/>
      <c r="P537" s="237">
        <f>O537*H537</f>
        <v>0</v>
      </c>
      <c r="Q537" s="237">
        <v>0.0089999999999999993</v>
      </c>
      <c r="R537" s="237">
        <f>Q537*H537</f>
        <v>0.018179999999999998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247</v>
      </c>
      <c r="AT537" s="239" t="s">
        <v>467</v>
      </c>
      <c r="AU537" s="239" t="s">
        <v>85</v>
      </c>
      <c r="AY537" s="18" t="s">
        <v>204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83</v>
      </c>
      <c r="BK537" s="240">
        <f>ROUND(I537*H537,2)</f>
        <v>0</v>
      </c>
      <c r="BL537" s="18" t="s">
        <v>211</v>
      </c>
      <c r="BM537" s="239" t="s">
        <v>799</v>
      </c>
    </row>
    <row r="538" s="13" customFormat="1">
      <c r="A538" s="13"/>
      <c r="B538" s="241"/>
      <c r="C538" s="242"/>
      <c r="D538" s="243" t="s">
        <v>213</v>
      </c>
      <c r="E538" s="244" t="s">
        <v>1</v>
      </c>
      <c r="F538" s="245" t="s">
        <v>619</v>
      </c>
      <c r="G538" s="242"/>
      <c r="H538" s="244" t="s">
        <v>1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1" t="s">
        <v>213</v>
      </c>
      <c r="AU538" s="251" t="s">
        <v>85</v>
      </c>
      <c r="AV538" s="13" t="s">
        <v>83</v>
      </c>
      <c r="AW538" s="13" t="s">
        <v>32</v>
      </c>
      <c r="AX538" s="13" t="s">
        <v>76</v>
      </c>
      <c r="AY538" s="251" t="s">
        <v>204</v>
      </c>
    </row>
    <row r="539" s="14" customFormat="1">
      <c r="A539" s="14"/>
      <c r="B539" s="252"/>
      <c r="C539" s="253"/>
      <c r="D539" s="243" t="s">
        <v>213</v>
      </c>
      <c r="E539" s="254" t="s">
        <v>1</v>
      </c>
      <c r="F539" s="255" t="s">
        <v>800</v>
      </c>
      <c r="G539" s="253"/>
      <c r="H539" s="256">
        <v>2.02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2" t="s">
        <v>213</v>
      </c>
      <c r="AU539" s="262" t="s">
        <v>85</v>
      </c>
      <c r="AV539" s="14" t="s">
        <v>85</v>
      </c>
      <c r="AW539" s="14" t="s">
        <v>32</v>
      </c>
      <c r="AX539" s="14" t="s">
        <v>83</v>
      </c>
      <c r="AY539" s="262" t="s">
        <v>204</v>
      </c>
    </row>
    <row r="540" s="2" customFormat="1" ht="16.5" customHeight="1">
      <c r="A540" s="39"/>
      <c r="B540" s="40"/>
      <c r="C540" s="285" t="s">
        <v>801</v>
      </c>
      <c r="D540" s="285" t="s">
        <v>467</v>
      </c>
      <c r="E540" s="286" t="s">
        <v>802</v>
      </c>
      <c r="F540" s="287" t="s">
        <v>803</v>
      </c>
      <c r="G540" s="288" t="s">
        <v>522</v>
      </c>
      <c r="H540" s="289">
        <v>1.01</v>
      </c>
      <c r="I540" s="290"/>
      <c r="J540" s="291">
        <f>ROUND(I540*H540,2)</f>
        <v>0</v>
      </c>
      <c r="K540" s="287" t="s">
        <v>1</v>
      </c>
      <c r="L540" s="292"/>
      <c r="M540" s="293" t="s">
        <v>1</v>
      </c>
      <c r="N540" s="294" t="s">
        <v>41</v>
      </c>
      <c r="O540" s="92"/>
      <c r="P540" s="237">
        <f>O540*H540</f>
        <v>0</v>
      </c>
      <c r="Q540" s="237">
        <v>0.0060000000000000001</v>
      </c>
      <c r="R540" s="237">
        <f>Q540*H540</f>
        <v>0.0060600000000000003</v>
      </c>
      <c r="S540" s="237">
        <v>0</v>
      </c>
      <c r="T540" s="238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9" t="s">
        <v>247</v>
      </c>
      <c r="AT540" s="239" t="s">
        <v>467</v>
      </c>
      <c r="AU540" s="239" t="s">
        <v>85</v>
      </c>
      <c r="AY540" s="18" t="s">
        <v>204</v>
      </c>
      <c r="BE540" s="240">
        <f>IF(N540="základní",J540,0)</f>
        <v>0</v>
      </c>
      <c r="BF540" s="240">
        <f>IF(N540="snížená",J540,0)</f>
        <v>0</v>
      </c>
      <c r="BG540" s="240">
        <f>IF(N540="zákl. přenesená",J540,0)</f>
        <v>0</v>
      </c>
      <c r="BH540" s="240">
        <f>IF(N540="sníž. přenesená",J540,0)</f>
        <v>0</v>
      </c>
      <c r="BI540" s="240">
        <f>IF(N540="nulová",J540,0)</f>
        <v>0</v>
      </c>
      <c r="BJ540" s="18" t="s">
        <v>83</v>
      </c>
      <c r="BK540" s="240">
        <f>ROUND(I540*H540,2)</f>
        <v>0</v>
      </c>
      <c r="BL540" s="18" t="s">
        <v>211</v>
      </c>
      <c r="BM540" s="239" t="s">
        <v>804</v>
      </c>
    </row>
    <row r="541" s="13" customFormat="1">
      <c r="A541" s="13"/>
      <c r="B541" s="241"/>
      <c r="C541" s="242"/>
      <c r="D541" s="243" t="s">
        <v>213</v>
      </c>
      <c r="E541" s="244" t="s">
        <v>1</v>
      </c>
      <c r="F541" s="245" t="s">
        <v>619</v>
      </c>
      <c r="G541" s="242"/>
      <c r="H541" s="244" t="s">
        <v>1</v>
      </c>
      <c r="I541" s="246"/>
      <c r="J541" s="242"/>
      <c r="K541" s="242"/>
      <c r="L541" s="247"/>
      <c r="M541" s="248"/>
      <c r="N541" s="249"/>
      <c r="O541" s="249"/>
      <c r="P541" s="249"/>
      <c r="Q541" s="249"/>
      <c r="R541" s="249"/>
      <c r="S541" s="249"/>
      <c r="T541" s="25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1" t="s">
        <v>213</v>
      </c>
      <c r="AU541" s="251" t="s">
        <v>85</v>
      </c>
      <c r="AV541" s="13" t="s">
        <v>83</v>
      </c>
      <c r="AW541" s="13" t="s">
        <v>32</v>
      </c>
      <c r="AX541" s="13" t="s">
        <v>76</v>
      </c>
      <c r="AY541" s="251" t="s">
        <v>204</v>
      </c>
    </row>
    <row r="542" s="14" customFormat="1">
      <c r="A542" s="14"/>
      <c r="B542" s="252"/>
      <c r="C542" s="253"/>
      <c r="D542" s="243" t="s">
        <v>213</v>
      </c>
      <c r="E542" s="254" t="s">
        <v>1</v>
      </c>
      <c r="F542" s="255" t="s">
        <v>805</v>
      </c>
      <c r="G542" s="253"/>
      <c r="H542" s="256">
        <v>1.01</v>
      </c>
      <c r="I542" s="257"/>
      <c r="J542" s="253"/>
      <c r="K542" s="253"/>
      <c r="L542" s="258"/>
      <c r="M542" s="259"/>
      <c r="N542" s="260"/>
      <c r="O542" s="260"/>
      <c r="P542" s="260"/>
      <c r="Q542" s="260"/>
      <c r="R542" s="260"/>
      <c r="S542" s="260"/>
      <c r="T542" s="26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2" t="s">
        <v>213</v>
      </c>
      <c r="AU542" s="262" t="s">
        <v>85</v>
      </c>
      <c r="AV542" s="14" t="s">
        <v>85</v>
      </c>
      <c r="AW542" s="14" t="s">
        <v>32</v>
      </c>
      <c r="AX542" s="14" t="s">
        <v>83</v>
      </c>
      <c r="AY542" s="262" t="s">
        <v>204</v>
      </c>
    </row>
    <row r="543" s="2" customFormat="1" ht="16.5" customHeight="1">
      <c r="A543" s="39"/>
      <c r="B543" s="40"/>
      <c r="C543" s="285" t="s">
        <v>806</v>
      </c>
      <c r="D543" s="285" t="s">
        <v>467</v>
      </c>
      <c r="E543" s="286" t="s">
        <v>807</v>
      </c>
      <c r="F543" s="287" t="s">
        <v>808</v>
      </c>
      <c r="G543" s="288" t="s">
        <v>522</v>
      </c>
      <c r="H543" s="289">
        <v>4.04</v>
      </c>
      <c r="I543" s="290"/>
      <c r="J543" s="291">
        <f>ROUND(I543*H543,2)</f>
        <v>0</v>
      </c>
      <c r="K543" s="287" t="s">
        <v>1</v>
      </c>
      <c r="L543" s="292"/>
      <c r="M543" s="293" t="s">
        <v>1</v>
      </c>
      <c r="N543" s="294" t="s">
        <v>41</v>
      </c>
      <c r="O543" s="92"/>
      <c r="P543" s="237">
        <f>O543*H543</f>
        <v>0</v>
      </c>
      <c r="Q543" s="237">
        <v>0.010999999999999999</v>
      </c>
      <c r="R543" s="237">
        <f>Q543*H543</f>
        <v>0.04444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247</v>
      </c>
      <c r="AT543" s="239" t="s">
        <v>467</v>
      </c>
      <c r="AU543" s="239" t="s">
        <v>85</v>
      </c>
      <c r="AY543" s="18" t="s">
        <v>204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83</v>
      </c>
      <c r="BK543" s="240">
        <f>ROUND(I543*H543,2)</f>
        <v>0</v>
      </c>
      <c r="BL543" s="18" t="s">
        <v>211</v>
      </c>
      <c r="BM543" s="239" t="s">
        <v>809</v>
      </c>
    </row>
    <row r="544" s="13" customFormat="1">
      <c r="A544" s="13"/>
      <c r="B544" s="241"/>
      <c r="C544" s="242"/>
      <c r="D544" s="243" t="s">
        <v>213</v>
      </c>
      <c r="E544" s="244" t="s">
        <v>1</v>
      </c>
      <c r="F544" s="245" t="s">
        <v>619</v>
      </c>
      <c r="G544" s="242"/>
      <c r="H544" s="244" t="s">
        <v>1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1" t="s">
        <v>213</v>
      </c>
      <c r="AU544" s="251" t="s">
        <v>85</v>
      </c>
      <c r="AV544" s="13" t="s">
        <v>83</v>
      </c>
      <c r="AW544" s="13" t="s">
        <v>32</v>
      </c>
      <c r="AX544" s="13" t="s">
        <v>76</v>
      </c>
      <c r="AY544" s="251" t="s">
        <v>204</v>
      </c>
    </row>
    <row r="545" s="14" customFormat="1">
      <c r="A545" s="14"/>
      <c r="B545" s="252"/>
      <c r="C545" s="253"/>
      <c r="D545" s="243" t="s">
        <v>213</v>
      </c>
      <c r="E545" s="254" t="s">
        <v>1</v>
      </c>
      <c r="F545" s="255" t="s">
        <v>810</v>
      </c>
      <c r="G545" s="253"/>
      <c r="H545" s="256">
        <v>4.04</v>
      </c>
      <c r="I545" s="257"/>
      <c r="J545" s="253"/>
      <c r="K545" s="253"/>
      <c r="L545" s="258"/>
      <c r="M545" s="259"/>
      <c r="N545" s="260"/>
      <c r="O545" s="260"/>
      <c r="P545" s="260"/>
      <c r="Q545" s="260"/>
      <c r="R545" s="260"/>
      <c r="S545" s="260"/>
      <c r="T545" s="261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2" t="s">
        <v>213</v>
      </c>
      <c r="AU545" s="262" t="s">
        <v>85</v>
      </c>
      <c r="AV545" s="14" t="s">
        <v>85</v>
      </c>
      <c r="AW545" s="14" t="s">
        <v>32</v>
      </c>
      <c r="AX545" s="14" t="s">
        <v>83</v>
      </c>
      <c r="AY545" s="262" t="s">
        <v>204</v>
      </c>
    </row>
    <row r="546" s="2" customFormat="1" ht="16.5" customHeight="1">
      <c r="A546" s="39"/>
      <c r="B546" s="40"/>
      <c r="C546" s="285" t="s">
        <v>811</v>
      </c>
      <c r="D546" s="285" t="s">
        <v>467</v>
      </c>
      <c r="E546" s="286" t="s">
        <v>812</v>
      </c>
      <c r="F546" s="287" t="s">
        <v>813</v>
      </c>
      <c r="G546" s="288" t="s">
        <v>522</v>
      </c>
      <c r="H546" s="289">
        <v>1.01</v>
      </c>
      <c r="I546" s="290"/>
      <c r="J546" s="291">
        <f>ROUND(I546*H546,2)</f>
        <v>0</v>
      </c>
      <c r="K546" s="287" t="s">
        <v>1</v>
      </c>
      <c r="L546" s="292"/>
      <c r="M546" s="293" t="s">
        <v>1</v>
      </c>
      <c r="N546" s="294" t="s">
        <v>41</v>
      </c>
      <c r="O546" s="92"/>
      <c r="P546" s="237">
        <f>O546*H546</f>
        <v>0</v>
      </c>
      <c r="Q546" s="237">
        <v>0.016</v>
      </c>
      <c r="R546" s="237">
        <f>Q546*H546</f>
        <v>0.016160000000000001</v>
      </c>
      <c r="S546" s="237">
        <v>0</v>
      </c>
      <c r="T546" s="23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9" t="s">
        <v>247</v>
      </c>
      <c r="AT546" s="239" t="s">
        <v>467</v>
      </c>
      <c r="AU546" s="239" t="s">
        <v>85</v>
      </c>
      <c r="AY546" s="18" t="s">
        <v>204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8" t="s">
        <v>83</v>
      </c>
      <c r="BK546" s="240">
        <f>ROUND(I546*H546,2)</f>
        <v>0</v>
      </c>
      <c r="BL546" s="18" t="s">
        <v>211</v>
      </c>
      <c r="BM546" s="239" t="s">
        <v>814</v>
      </c>
    </row>
    <row r="547" s="13" customFormat="1">
      <c r="A547" s="13"/>
      <c r="B547" s="241"/>
      <c r="C547" s="242"/>
      <c r="D547" s="243" t="s">
        <v>213</v>
      </c>
      <c r="E547" s="244" t="s">
        <v>1</v>
      </c>
      <c r="F547" s="245" t="s">
        <v>619</v>
      </c>
      <c r="G547" s="242"/>
      <c r="H547" s="244" t="s">
        <v>1</v>
      </c>
      <c r="I547" s="246"/>
      <c r="J547" s="242"/>
      <c r="K547" s="242"/>
      <c r="L547" s="247"/>
      <c r="M547" s="248"/>
      <c r="N547" s="249"/>
      <c r="O547" s="249"/>
      <c r="P547" s="249"/>
      <c r="Q547" s="249"/>
      <c r="R547" s="249"/>
      <c r="S547" s="249"/>
      <c r="T547" s="25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1" t="s">
        <v>213</v>
      </c>
      <c r="AU547" s="251" t="s">
        <v>85</v>
      </c>
      <c r="AV547" s="13" t="s">
        <v>83</v>
      </c>
      <c r="AW547" s="13" t="s">
        <v>32</v>
      </c>
      <c r="AX547" s="13" t="s">
        <v>76</v>
      </c>
      <c r="AY547" s="251" t="s">
        <v>204</v>
      </c>
    </row>
    <row r="548" s="14" customFormat="1">
      <c r="A548" s="14"/>
      <c r="B548" s="252"/>
      <c r="C548" s="253"/>
      <c r="D548" s="243" t="s">
        <v>213</v>
      </c>
      <c r="E548" s="254" t="s">
        <v>1</v>
      </c>
      <c r="F548" s="255" t="s">
        <v>805</v>
      </c>
      <c r="G548" s="253"/>
      <c r="H548" s="256">
        <v>1.01</v>
      </c>
      <c r="I548" s="257"/>
      <c r="J548" s="253"/>
      <c r="K548" s="253"/>
      <c r="L548" s="258"/>
      <c r="M548" s="259"/>
      <c r="N548" s="260"/>
      <c r="O548" s="260"/>
      <c r="P548" s="260"/>
      <c r="Q548" s="260"/>
      <c r="R548" s="260"/>
      <c r="S548" s="260"/>
      <c r="T548" s="26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2" t="s">
        <v>213</v>
      </c>
      <c r="AU548" s="262" t="s">
        <v>85</v>
      </c>
      <c r="AV548" s="14" t="s">
        <v>85</v>
      </c>
      <c r="AW548" s="14" t="s">
        <v>32</v>
      </c>
      <c r="AX548" s="14" t="s">
        <v>83</v>
      </c>
      <c r="AY548" s="262" t="s">
        <v>204</v>
      </c>
    </row>
    <row r="549" s="2" customFormat="1" ht="21.75" customHeight="1">
      <c r="A549" s="39"/>
      <c r="B549" s="40"/>
      <c r="C549" s="228" t="s">
        <v>815</v>
      </c>
      <c r="D549" s="228" t="s">
        <v>206</v>
      </c>
      <c r="E549" s="229" t="s">
        <v>816</v>
      </c>
      <c r="F549" s="230" t="s">
        <v>817</v>
      </c>
      <c r="G549" s="231" t="s">
        <v>522</v>
      </c>
      <c r="H549" s="232">
        <v>1</v>
      </c>
      <c r="I549" s="233"/>
      <c r="J549" s="234">
        <f>ROUND(I549*H549,2)</f>
        <v>0</v>
      </c>
      <c r="K549" s="230" t="s">
        <v>210</v>
      </c>
      <c r="L549" s="45"/>
      <c r="M549" s="235" t="s">
        <v>1</v>
      </c>
      <c r="N549" s="236" t="s">
        <v>41</v>
      </c>
      <c r="O549" s="92"/>
      <c r="P549" s="237">
        <f>O549*H549</f>
        <v>0</v>
      </c>
      <c r="Q549" s="237">
        <v>0.0027499999999999998</v>
      </c>
      <c r="R549" s="237">
        <f>Q549*H549</f>
        <v>0.0027499999999999998</v>
      </c>
      <c r="S549" s="237">
        <v>0</v>
      </c>
      <c r="T549" s="238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9" t="s">
        <v>211</v>
      </c>
      <c r="AT549" s="239" t="s">
        <v>206</v>
      </c>
      <c r="AU549" s="239" t="s">
        <v>85</v>
      </c>
      <c r="AY549" s="18" t="s">
        <v>204</v>
      </c>
      <c r="BE549" s="240">
        <f>IF(N549="základní",J549,0)</f>
        <v>0</v>
      </c>
      <c r="BF549" s="240">
        <f>IF(N549="snížená",J549,0)</f>
        <v>0</v>
      </c>
      <c r="BG549" s="240">
        <f>IF(N549="zákl. přenesená",J549,0)</f>
        <v>0</v>
      </c>
      <c r="BH549" s="240">
        <f>IF(N549="sníž. přenesená",J549,0)</f>
        <v>0</v>
      </c>
      <c r="BI549" s="240">
        <f>IF(N549="nulová",J549,0)</f>
        <v>0</v>
      </c>
      <c r="BJ549" s="18" t="s">
        <v>83</v>
      </c>
      <c r="BK549" s="240">
        <f>ROUND(I549*H549,2)</f>
        <v>0</v>
      </c>
      <c r="BL549" s="18" t="s">
        <v>211</v>
      </c>
      <c r="BM549" s="239" t="s">
        <v>818</v>
      </c>
    </row>
    <row r="550" s="13" customFormat="1">
      <c r="A550" s="13"/>
      <c r="B550" s="241"/>
      <c r="C550" s="242"/>
      <c r="D550" s="243" t="s">
        <v>213</v>
      </c>
      <c r="E550" s="244" t="s">
        <v>1</v>
      </c>
      <c r="F550" s="245" t="s">
        <v>619</v>
      </c>
      <c r="G550" s="242"/>
      <c r="H550" s="244" t="s">
        <v>1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213</v>
      </c>
      <c r="AU550" s="251" t="s">
        <v>85</v>
      </c>
      <c r="AV550" s="13" t="s">
        <v>83</v>
      </c>
      <c r="AW550" s="13" t="s">
        <v>32</v>
      </c>
      <c r="AX550" s="13" t="s">
        <v>76</v>
      </c>
      <c r="AY550" s="251" t="s">
        <v>204</v>
      </c>
    </row>
    <row r="551" s="14" customFormat="1">
      <c r="A551" s="14"/>
      <c r="B551" s="252"/>
      <c r="C551" s="253"/>
      <c r="D551" s="243" t="s">
        <v>213</v>
      </c>
      <c r="E551" s="254" t="s">
        <v>1</v>
      </c>
      <c r="F551" s="255" t="s">
        <v>819</v>
      </c>
      <c r="G551" s="253"/>
      <c r="H551" s="256">
        <v>1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2" t="s">
        <v>213</v>
      </c>
      <c r="AU551" s="262" t="s">
        <v>85</v>
      </c>
      <c r="AV551" s="14" t="s">
        <v>85</v>
      </c>
      <c r="AW551" s="14" t="s">
        <v>32</v>
      </c>
      <c r="AX551" s="14" t="s">
        <v>83</v>
      </c>
      <c r="AY551" s="262" t="s">
        <v>204</v>
      </c>
    </row>
    <row r="552" s="2" customFormat="1" ht="21.75" customHeight="1">
      <c r="A552" s="39"/>
      <c r="B552" s="40"/>
      <c r="C552" s="285" t="s">
        <v>820</v>
      </c>
      <c r="D552" s="285" t="s">
        <v>467</v>
      </c>
      <c r="E552" s="286" t="s">
        <v>821</v>
      </c>
      <c r="F552" s="287" t="s">
        <v>822</v>
      </c>
      <c r="G552" s="288" t="s">
        <v>522</v>
      </c>
      <c r="H552" s="289">
        <v>1.01</v>
      </c>
      <c r="I552" s="290"/>
      <c r="J552" s="291">
        <f>ROUND(I552*H552,2)</f>
        <v>0</v>
      </c>
      <c r="K552" s="287" t="s">
        <v>210</v>
      </c>
      <c r="L552" s="292"/>
      <c r="M552" s="293" t="s">
        <v>1</v>
      </c>
      <c r="N552" s="294" t="s">
        <v>41</v>
      </c>
      <c r="O552" s="92"/>
      <c r="P552" s="237">
        <f>O552*H552</f>
        <v>0</v>
      </c>
      <c r="Q552" s="237">
        <v>0.035000000000000003</v>
      </c>
      <c r="R552" s="237">
        <f>Q552*H552</f>
        <v>0.035350000000000006</v>
      </c>
      <c r="S552" s="237">
        <v>0</v>
      </c>
      <c r="T552" s="238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9" t="s">
        <v>247</v>
      </c>
      <c r="AT552" s="239" t="s">
        <v>467</v>
      </c>
      <c r="AU552" s="239" t="s">
        <v>85</v>
      </c>
      <c r="AY552" s="18" t="s">
        <v>204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83</v>
      </c>
      <c r="BK552" s="240">
        <f>ROUND(I552*H552,2)</f>
        <v>0</v>
      </c>
      <c r="BL552" s="18" t="s">
        <v>211</v>
      </c>
      <c r="BM552" s="239" t="s">
        <v>823</v>
      </c>
    </row>
    <row r="553" s="13" customFormat="1">
      <c r="A553" s="13"/>
      <c r="B553" s="241"/>
      <c r="C553" s="242"/>
      <c r="D553" s="243" t="s">
        <v>213</v>
      </c>
      <c r="E553" s="244" t="s">
        <v>1</v>
      </c>
      <c r="F553" s="245" t="s">
        <v>619</v>
      </c>
      <c r="G553" s="242"/>
      <c r="H553" s="244" t="s">
        <v>1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1" t="s">
        <v>213</v>
      </c>
      <c r="AU553" s="251" t="s">
        <v>85</v>
      </c>
      <c r="AV553" s="13" t="s">
        <v>83</v>
      </c>
      <c r="AW553" s="13" t="s">
        <v>32</v>
      </c>
      <c r="AX553" s="13" t="s">
        <v>76</v>
      </c>
      <c r="AY553" s="251" t="s">
        <v>204</v>
      </c>
    </row>
    <row r="554" s="14" customFormat="1">
      <c r="A554" s="14"/>
      <c r="B554" s="252"/>
      <c r="C554" s="253"/>
      <c r="D554" s="243" t="s">
        <v>213</v>
      </c>
      <c r="E554" s="254" t="s">
        <v>1</v>
      </c>
      <c r="F554" s="255" t="s">
        <v>805</v>
      </c>
      <c r="G554" s="253"/>
      <c r="H554" s="256">
        <v>1.01</v>
      </c>
      <c r="I554" s="257"/>
      <c r="J554" s="253"/>
      <c r="K554" s="253"/>
      <c r="L554" s="258"/>
      <c r="M554" s="259"/>
      <c r="N554" s="260"/>
      <c r="O554" s="260"/>
      <c r="P554" s="260"/>
      <c r="Q554" s="260"/>
      <c r="R554" s="260"/>
      <c r="S554" s="260"/>
      <c r="T554" s="26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2" t="s">
        <v>213</v>
      </c>
      <c r="AU554" s="262" t="s">
        <v>85</v>
      </c>
      <c r="AV554" s="14" t="s">
        <v>85</v>
      </c>
      <c r="AW554" s="14" t="s">
        <v>32</v>
      </c>
      <c r="AX554" s="14" t="s">
        <v>83</v>
      </c>
      <c r="AY554" s="262" t="s">
        <v>204</v>
      </c>
    </row>
    <row r="555" s="2" customFormat="1" ht="24.15" customHeight="1">
      <c r="A555" s="39"/>
      <c r="B555" s="40"/>
      <c r="C555" s="228" t="s">
        <v>824</v>
      </c>
      <c r="D555" s="228" t="s">
        <v>206</v>
      </c>
      <c r="E555" s="229" t="s">
        <v>825</v>
      </c>
      <c r="F555" s="230" t="s">
        <v>826</v>
      </c>
      <c r="G555" s="231" t="s">
        <v>522</v>
      </c>
      <c r="H555" s="232">
        <v>1</v>
      </c>
      <c r="I555" s="233"/>
      <c r="J555" s="234">
        <f>ROUND(I555*H555,2)</f>
        <v>0</v>
      </c>
      <c r="K555" s="230" t="s">
        <v>210</v>
      </c>
      <c r="L555" s="45"/>
      <c r="M555" s="235" t="s">
        <v>1</v>
      </c>
      <c r="N555" s="236" t="s">
        <v>41</v>
      </c>
      <c r="O555" s="92"/>
      <c r="P555" s="237">
        <f>O555*H555</f>
        <v>0</v>
      </c>
      <c r="Q555" s="237">
        <v>0</v>
      </c>
      <c r="R555" s="237">
        <f>Q555*H555</f>
        <v>0</v>
      </c>
      <c r="S555" s="237">
        <v>0</v>
      </c>
      <c r="T555" s="238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9" t="s">
        <v>211</v>
      </c>
      <c r="AT555" s="239" t="s">
        <v>206</v>
      </c>
      <c r="AU555" s="239" t="s">
        <v>85</v>
      </c>
      <c r="AY555" s="18" t="s">
        <v>204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83</v>
      </c>
      <c r="BK555" s="240">
        <f>ROUND(I555*H555,2)</f>
        <v>0</v>
      </c>
      <c r="BL555" s="18" t="s">
        <v>211</v>
      </c>
      <c r="BM555" s="239" t="s">
        <v>827</v>
      </c>
    </row>
    <row r="556" s="13" customFormat="1">
      <c r="A556" s="13"/>
      <c r="B556" s="241"/>
      <c r="C556" s="242"/>
      <c r="D556" s="243" t="s">
        <v>213</v>
      </c>
      <c r="E556" s="244" t="s">
        <v>1</v>
      </c>
      <c r="F556" s="245" t="s">
        <v>619</v>
      </c>
      <c r="G556" s="242"/>
      <c r="H556" s="244" t="s">
        <v>1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1" t="s">
        <v>213</v>
      </c>
      <c r="AU556" s="251" t="s">
        <v>85</v>
      </c>
      <c r="AV556" s="13" t="s">
        <v>83</v>
      </c>
      <c r="AW556" s="13" t="s">
        <v>32</v>
      </c>
      <c r="AX556" s="13" t="s">
        <v>76</v>
      </c>
      <c r="AY556" s="251" t="s">
        <v>204</v>
      </c>
    </row>
    <row r="557" s="14" customFormat="1">
      <c r="A557" s="14"/>
      <c r="B557" s="252"/>
      <c r="C557" s="253"/>
      <c r="D557" s="243" t="s">
        <v>213</v>
      </c>
      <c r="E557" s="254" t="s">
        <v>1</v>
      </c>
      <c r="F557" s="255" t="s">
        <v>83</v>
      </c>
      <c r="G557" s="253"/>
      <c r="H557" s="256">
        <v>1</v>
      </c>
      <c r="I557" s="257"/>
      <c r="J557" s="253"/>
      <c r="K557" s="253"/>
      <c r="L557" s="258"/>
      <c r="M557" s="259"/>
      <c r="N557" s="260"/>
      <c r="O557" s="260"/>
      <c r="P557" s="260"/>
      <c r="Q557" s="260"/>
      <c r="R557" s="260"/>
      <c r="S557" s="260"/>
      <c r="T557" s="26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2" t="s">
        <v>213</v>
      </c>
      <c r="AU557" s="262" t="s">
        <v>85</v>
      </c>
      <c r="AV557" s="14" t="s">
        <v>85</v>
      </c>
      <c r="AW557" s="14" t="s">
        <v>32</v>
      </c>
      <c r="AX557" s="14" t="s">
        <v>83</v>
      </c>
      <c r="AY557" s="262" t="s">
        <v>204</v>
      </c>
    </row>
    <row r="558" s="2" customFormat="1" ht="16.5" customHeight="1">
      <c r="A558" s="39"/>
      <c r="B558" s="40"/>
      <c r="C558" s="228" t="s">
        <v>828</v>
      </c>
      <c r="D558" s="228" t="s">
        <v>206</v>
      </c>
      <c r="E558" s="229" t="s">
        <v>829</v>
      </c>
      <c r="F558" s="230" t="s">
        <v>830</v>
      </c>
      <c r="G558" s="231" t="s">
        <v>522</v>
      </c>
      <c r="H558" s="232">
        <v>1</v>
      </c>
      <c r="I558" s="233"/>
      <c r="J558" s="234">
        <f>ROUND(I558*H558,2)</f>
        <v>0</v>
      </c>
      <c r="K558" s="230" t="s">
        <v>210</v>
      </c>
      <c r="L558" s="45"/>
      <c r="M558" s="235" t="s">
        <v>1</v>
      </c>
      <c r="N558" s="236" t="s">
        <v>41</v>
      </c>
      <c r="O558" s="92"/>
      <c r="P558" s="237">
        <f>O558*H558</f>
        <v>0</v>
      </c>
      <c r="Q558" s="237">
        <v>0.0028300000000000001</v>
      </c>
      <c r="R558" s="237">
        <f>Q558*H558</f>
        <v>0.0028300000000000001</v>
      </c>
      <c r="S558" s="237">
        <v>0</v>
      </c>
      <c r="T558" s="238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211</v>
      </c>
      <c r="AT558" s="239" t="s">
        <v>206</v>
      </c>
      <c r="AU558" s="239" t="s">
        <v>85</v>
      </c>
      <c r="AY558" s="18" t="s">
        <v>204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83</v>
      </c>
      <c r="BK558" s="240">
        <f>ROUND(I558*H558,2)</f>
        <v>0</v>
      </c>
      <c r="BL558" s="18" t="s">
        <v>211</v>
      </c>
      <c r="BM558" s="239" t="s">
        <v>831</v>
      </c>
    </row>
    <row r="559" s="13" customFormat="1">
      <c r="A559" s="13"/>
      <c r="B559" s="241"/>
      <c r="C559" s="242"/>
      <c r="D559" s="243" t="s">
        <v>213</v>
      </c>
      <c r="E559" s="244" t="s">
        <v>1</v>
      </c>
      <c r="F559" s="245" t="s">
        <v>619</v>
      </c>
      <c r="G559" s="242"/>
      <c r="H559" s="244" t="s">
        <v>1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1" t="s">
        <v>213</v>
      </c>
      <c r="AU559" s="251" t="s">
        <v>85</v>
      </c>
      <c r="AV559" s="13" t="s">
        <v>83</v>
      </c>
      <c r="AW559" s="13" t="s">
        <v>32</v>
      </c>
      <c r="AX559" s="13" t="s">
        <v>76</v>
      </c>
      <c r="AY559" s="251" t="s">
        <v>204</v>
      </c>
    </row>
    <row r="560" s="14" customFormat="1">
      <c r="A560" s="14"/>
      <c r="B560" s="252"/>
      <c r="C560" s="253"/>
      <c r="D560" s="243" t="s">
        <v>213</v>
      </c>
      <c r="E560" s="254" t="s">
        <v>1</v>
      </c>
      <c r="F560" s="255" t="s">
        <v>819</v>
      </c>
      <c r="G560" s="253"/>
      <c r="H560" s="256">
        <v>1</v>
      </c>
      <c r="I560" s="257"/>
      <c r="J560" s="253"/>
      <c r="K560" s="253"/>
      <c r="L560" s="258"/>
      <c r="M560" s="259"/>
      <c r="N560" s="260"/>
      <c r="O560" s="260"/>
      <c r="P560" s="260"/>
      <c r="Q560" s="260"/>
      <c r="R560" s="260"/>
      <c r="S560" s="260"/>
      <c r="T560" s="26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2" t="s">
        <v>213</v>
      </c>
      <c r="AU560" s="262" t="s">
        <v>85</v>
      </c>
      <c r="AV560" s="14" t="s">
        <v>85</v>
      </c>
      <c r="AW560" s="14" t="s">
        <v>32</v>
      </c>
      <c r="AX560" s="14" t="s">
        <v>83</v>
      </c>
      <c r="AY560" s="262" t="s">
        <v>204</v>
      </c>
    </row>
    <row r="561" s="2" customFormat="1" ht="24.15" customHeight="1">
      <c r="A561" s="39"/>
      <c r="B561" s="40"/>
      <c r="C561" s="285" t="s">
        <v>832</v>
      </c>
      <c r="D561" s="285" t="s">
        <v>467</v>
      </c>
      <c r="E561" s="286" t="s">
        <v>833</v>
      </c>
      <c r="F561" s="287" t="s">
        <v>834</v>
      </c>
      <c r="G561" s="288" t="s">
        <v>522</v>
      </c>
      <c r="H561" s="289">
        <v>1.01</v>
      </c>
      <c r="I561" s="290"/>
      <c r="J561" s="291">
        <f>ROUND(I561*H561,2)</f>
        <v>0</v>
      </c>
      <c r="K561" s="287" t="s">
        <v>210</v>
      </c>
      <c r="L561" s="292"/>
      <c r="M561" s="293" t="s">
        <v>1</v>
      </c>
      <c r="N561" s="294" t="s">
        <v>41</v>
      </c>
      <c r="O561" s="92"/>
      <c r="P561" s="237">
        <f>O561*H561</f>
        <v>0</v>
      </c>
      <c r="Q561" s="237">
        <v>0.042000000000000003</v>
      </c>
      <c r="R561" s="237">
        <f>Q561*H561</f>
        <v>0.042420000000000006</v>
      </c>
      <c r="S561" s="237">
        <v>0</v>
      </c>
      <c r="T561" s="238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247</v>
      </c>
      <c r="AT561" s="239" t="s">
        <v>467</v>
      </c>
      <c r="AU561" s="239" t="s">
        <v>85</v>
      </c>
      <c r="AY561" s="18" t="s">
        <v>204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83</v>
      </c>
      <c r="BK561" s="240">
        <f>ROUND(I561*H561,2)</f>
        <v>0</v>
      </c>
      <c r="BL561" s="18" t="s">
        <v>211</v>
      </c>
      <c r="BM561" s="239" t="s">
        <v>835</v>
      </c>
    </row>
    <row r="562" s="13" customFormat="1">
      <c r="A562" s="13"/>
      <c r="B562" s="241"/>
      <c r="C562" s="242"/>
      <c r="D562" s="243" t="s">
        <v>213</v>
      </c>
      <c r="E562" s="244" t="s">
        <v>1</v>
      </c>
      <c r="F562" s="245" t="s">
        <v>619</v>
      </c>
      <c r="G562" s="242"/>
      <c r="H562" s="244" t="s">
        <v>1</v>
      </c>
      <c r="I562" s="246"/>
      <c r="J562" s="242"/>
      <c r="K562" s="242"/>
      <c r="L562" s="247"/>
      <c r="M562" s="248"/>
      <c r="N562" s="249"/>
      <c r="O562" s="249"/>
      <c r="P562" s="249"/>
      <c r="Q562" s="249"/>
      <c r="R562" s="249"/>
      <c r="S562" s="249"/>
      <c r="T562" s="25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1" t="s">
        <v>213</v>
      </c>
      <c r="AU562" s="251" t="s">
        <v>85</v>
      </c>
      <c r="AV562" s="13" t="s">
        <v>83</v>
      </c>
      <c r="AW562" s="13" t="s">
        <v>32</v>
      </c>
      <c r="AX562" s="13" t="s">
        <v>76</v>
      </c>
      <c r="AY562" s="251" t="s">
        <v>204</v>
      </c>
    </row>
    <row r="563" s="14" customFormat="1">
      <c r="A563" s="14"/>
      <c r="B563" s="252"/>
      <c r="C563" s="253"/>
      <c r="D563" s="243" t="s">
        <v>213</v>
      </c>
      <c r="E563" s="254" t="s">
        <v>1</v>
      </c>
      <c r="F563" s="255" t="s">
        <v>805</v>
      </c>
      <c r="G563" s="253"/>
      <c r="H563" s="256">
        <v>1.01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2" t="s">
        <v>213</v>
      </c>
      <c r="AU563" s="262" t="s">
        <v>85</v>
      </c>
      <c r="AV563" s="14" t="s">
        <v>85</v>
      </c>
      <c r="AW563" s="14" t="s">
        <v>32</v>
      </c>
      <c r="AX563" s="14" t="s">
        <v>83</v>
      </c>
      <c r="AY563" s="262" t="s">
        <v>204</v>
      </c>
    </row>
    <row r="564" s="2" customFormat="1" ht="21.75" customHeight="1">
      <c r="A564" s="39"/>
      <c r="B564" s="40"/>
      <c r="C564" s="228" t="s">
        <v>836</v>
      </c>
      <c r="D564" s="228" t="s">
        <v>206</v>
      </c>
      <c r="E564" s="229" t="s">
        <v>837</v>
      </c>
      <c r="F564" s="230" t="s">
        <v>838</v>
      </c>
      <c r="G564" s="231" t="s">
        <v>522</v>
      </c>
      <c r="H564" s="232">
        <v>1</v>
      </c>
      <c r="I564" s="233"/>
      <c r="J564" s="234">
        <f>ROUND(I564*H564,2)</f>
        <v>0</v>
      </c>
      <c r="K564" s="230" t="s">
        <v>210</v>
      </c>
      <c r="L564" s="45"/>
      <c r="M564" s="235" t="s">
        <v>1</v>
      </c>
      <c r="N564" s="236" t="s">
        <v>41</v>
      </c>
      <c r="O564" s="92"/>
      <c r="P564" s="237">
        <f>O564*H564</f>
        <v>0</v>
      </c>
      <c r="Q564" s="237">
        <v>0</v>
      </c>
      <c r="R564" s="237">
        <f>Q564*H564</f>
        <v>0</v>
      </c>
      <c r="S564" s="237">
        <v>0</v>
      </c>
      <c r="T564" s="238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9" t="s">
        <v>211</v>
      </c>
      <c r="AT564" s="239" t="s">
        <v>206</v>
      </c>
      <c r="AU564" s="239" t="s">
        <v>85</v>
      </c>
      <c r="AY564" s="18" t="s">
        <v>204</v>
      </c>
      <c r="BE564" s="240">
        <f>IF(N564="základní",J564,0)</f>
        <v>0</v>
      </c>
      <c r="BF564" s="240">
        <f>IF(N564="snížená",J564,0)</f>
        <v>0</v>
      </c>
      <c r="BG564" s="240">
        <f>IF(N564="zákl. přenesená",J564,0)</f>
        <v>0</v>
      </c>
      <c r="BH564" s="240">
        <f>IF(N564="sníž. přenesená",J564,0)</f>
        <v>0</v>
      </c>
      <c r="BI564" s="240">
        <f>IF(N564="nulová",J564,0)</f>
        <v>0</v>
      </c>
      <c r="BJ564" s="18" t="s">
        <v>83</v>
      </c>
      <c r="BK564" s="240">
        <f>ROUND(I564*H564,2)</f>
        <v>0</v>
      </c>
      <c r="BL564" s="18" t="s">
        <v>211</v>
      </c>
      <c r="BM564" s="239" t="s">
        <v>839</v>
      </c>
    </row>
    <row r="565" s="13" customFormat="1">
      <c r="A565" s="13"/>
      <c r="B565" s="241"/>
      <c r="C565" s="242"/>
      <c r="D565" s="243" t="s">
        <v>213</v>
      </c>
      <c r="E565" s="244" t="s">
        <v>1</v>
      </c>
      <c r="F565" s="245" t="s">
        <v>619</v>
      </c>
      <c r="G565" s="242"/>
      <c r="H565" s="244" t="s">
        <v>1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1" t="s">
        <v>213</v>
      </c>
      <c r="AU565" s="251" t="s">
        <v>85</v>
      </c>
      <c r="AV565" s="13" t="s">
        <v>83</v>
      </c>
      <c r="AW565" s="13" t="s">
        <v>32</v>
      </c>
      <c r="AX565" s="13" t="s">
        <v>76</v>
      </c>
      <c r="AY565" s="251" t="s">
        <v>204</v>
      </c>
    </row>
    <row r="566" s="14" customFormat="1">
      <c r="A566" s="14"/>
      <c r="B566" s="252"/>
      <c r="C566" s="253"/>
      <c r="D566" s="243" t="s">
        <v>213</v>
      </c>
      <c r="E566" s="254" t="s">
        <v>1</v>
      </c>
      <c r="F566" s="255" t="s">
        <v>83</v>
      </c>
      <c r="G566" s="253"/>
      <c r="H566" s="256">
        <v>1</v>
      </c>
      <c r="I566" s="257"/>
      <c r="J566" s="253"/>
      <c r="K566" s="253"/>
      <c r="L566" s="258"/>
      <c r="M566" s="259"/>
      <c r="N566" s="260"/>
      <c r="O566" s="260"/>
      <c r="P566" s="260"/>
      <c r="Q566" s="260"/>
      <c r="R566" s="260"/>
      <c r="S566" s="260"/>
      <c r="T566" s="26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2" t="s">
        <v>213</v>
      </c>
      <c r="AU566" s="262" t="s">
        <v>85</v>
      </c>
      <c r="AV566" s="14" t="s">
        <v>85</v>
      </c>
      <c r="AW566" s="14" t="s">
        <v>32</v>
      </c>
      <c r="AX566" s="14" t="s">
        <v>83</v>
      </c>
      <c r="AY566" s="262" t="s">
        <v>204</v>
      </c>
    </row>
    <row r="567" s="2" customFormat="1" ht="24.15" customHeight="1">
      <c r="A567" s="39"/>
      <c r="B567" s="40"/>
      <c r="C567" s="228" t="s">
        <v>840</v>
      </c>
      <c r="D567" s="228" t="s">
        <v>206</v>
      </c>
      <c r="E567" s="229" t="s">
        <v>841</v>
      </c>
      <c r="F567" s="230" t="s">
        <v>842</v>
      </c>
      <c r="G567" s="231" t="s">
        <v>522</v>
      </c>
      <c r="H567" s="232">
        <v>2</v>
      </c>
      <c r="I567" s="233"/>
      <c r="J567" s="234">
        <f>ROUND(I567*H567,2)</f>
        <v>0</v>
      </c>
      <c r="K567" s="230" t="s">
        <v>210</v>
      </c>
      <c r="L567" s="45"/>
      <c r="M567" s="235" t="s">
        <v>1</v>
      </c>
      <c r="N567" s="236" t="s">
        <v>41</v>
      </c>
      <c r="O567" s="92"/>
      <c r="P567" s="237">
        <f>O567*H567</f>
        <v>0</v>
      </c>
      <c r="Q567" s="237">
        <v>0</v>
      </c>
      <c r="R567" s="237">
        <f>Q567*H567</f>
        <v>0</v>
      </c>
      <c r="S567" s="237">
        <v>0</v>
      </c>
      <c r="T567" s="238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9" t="s">
        <v>211</v>
      </c>
      <c r="AT567" s="239" t="s">
        <v>206</v>
      </c>
      <c r="AU567" s="239" t="s">
        <v>85</v>
      </c>
      <c r="AY567" s="18" t="s">
        <v>204</v>
      </c>
      <c r="BE567" s="240">
        <f>IF(N567="základní",J567,0)</f>
        <v>0</v>
      </c>
      <c r="BF567" s="240">
        <f>IF(N567="snížená",J567,0)</f>
        <v>0</v>
      </c>
      <c r="BG567" s="240">
        <f>IF(N567="zákl. přenesená",J567,0)</f>
        <v>0</v>
      </c>
      <c r="BH567" s="240">
        <f>IF(N567="sníž. přenesená",J567,0)</f>
        <v>0</v>
      </c>
      <c r="BI567" s="240">
        <f>IF(N567="nulová",J567,0)</f>
        <v>0</v>
      </c>
      <c r="BJ567" s="18" t="s">
        <v>83</v>
      </c>
      <c r="BK567" s="240">
        <f>ROUND(I567*H567,2)</f>
        <v>0</v>
      </c>
      <c r="BL567" s="18" t="s">
        <v>211</v>
      </c>
      <c r="BM567" s="239" t="s">
        <v>843</v>
      </c>
    </row>
    <row r="568" s="13" customFormat="1">
      <c r="A568" s="13"/>
      <c r="B568" s="241"/>
      <c r="C568" s="242"/>
      <c r="D568" s="243" t="s">
        <v>213</v>
      </c>
      <c r="E568" s="244" t="s">
        <v>1</v>
      </c>
      <c r="F568" s="245" t="s">
        <v>619</v>
      </c>
      <c r="G568" s="242"/>
      <c r="H568" s="244" t="s">
        <v>1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1" t="s">
        <v>213</v>
      </c>
      <c r="AU568" s="251" t="s">
        <v>85</v>
      </c>
      <c r="AV568" s="13" t="s">
        <v>83</v>
      </c>
      <c r="AW568" s="13" t="s">
        <v>32</v>
      </c>
      <c r="AX568" s="13" t="s">
        <v>76</v>
      </c>
      <c r="AY568" s="251" t="s">
        <v>204</v>
      </c>
    </row>
    <row r="569" s="14" customFormat="1">
      <c r="A569" s="14"/>
      <c r="B569" s="252"/>
      <c r="C569" s="253"/>
      <c r="D569" s="243" t="s">
        <v>213</v>
      </c>
      <c r="E569" s="254" t="s">
        <v>1</v>
      </c>
      <c r="F569" s="255" t="s">
        <v>85</v>
      </c>
      <c r="G569" s="253"/>
      <c r="H569" s="256">
        <v>2</v>
      </c>
      <c r="I569" s="257"/>
      <c r="J569" s="253"/>
      <c r="K569" s="253"/>
      <c r="L569" s="258"/>
      <c r="M569" s="259"/>
      <c r="N569" s="260"/>
      <c r="O569" s="260"/>
      <c r="P569" s="260"/>
      <c r="Q569" s="260"/>
      <c r="R569" s="260"/>
      <c r="S569" s="260"/>
      <c r="T569" s="26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2" t="s">
        <v>213</v>
      </c>
      <c r="AU569" s="262" t="s">
        <v>85</v>
      </c>
      <c r="AV569" s="14" t="s">
        <v>85</v>
      </c>
      <c r="AW569" s="14" t="s">
        <v>32</v>
      </c>
      <c r="AX569" s="14" t="s">
        <v>83</v>
      </c>
      <c r="AY569" s="262" t="s">
        <v>204</v>
      </c>
    </row>
    <row r="570" s="2" customFormat="1" ht="16.5" customHeight="1">
      <c r="A570" s="39"/>
      <c r="B570" s="40"/>
      <c r="C570" s="285" t="s">
        <v>844</v>
      </c>
      <c r="D570" s="285" t="s">
        <v>467</v>
      </c>
      <c r="E570" s="286" t="s">
        <v>845</v>
      </c>
      <c r="F570" s="287" t="s">
        <v>846</v>
      </c>
      <c r="G570" s="288" t="s">
        <v>522</v>
      </c>
      <c r="H570" s="289">
        <v>2.0299999999999998</v>
      </c>
      <c r="I570" s="290"/>
      <c r="J570" s="291">
        <f>ROUND(I570*H570,2)</f>
        <v>0</v>
      </c>
      <c r="K570" s="287" t="s">
        <v>210</v>
      </c>
      <c r="L570" s="292"/>
      <c r="M570" s="293" t="s">
        <v>1</v>
      </c>
      <c r="N570" s="294" t="s">
        <v>41</v>
      </c>
      <c r="O570" s="92"/>
      <c r="P570" s="237">
        <f>O570*H570</f>
        <v>0</v>
      </c>
      <c r="Q570" s="237">
        <v>0.00025999999999999998</v>
      </c>
      <c r="R570" s="237">
        <f>Q570*H570</f>
        <v>0.00052779999999999993</v>
      </c>
      <c r="S570" s="237">
        <v>0</v>
      </c>
      <c r="T570" s="238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9" t="s">
        <v>247</v>
      </c>
      <c r="AT570" s="239" t="s">
        <v>467</v>
      </c>
      <c r="AU570" s="239" t="s">
        <v>85</v>
      </c>
      <c r="AY570" s="18" t="s">
        <v>204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83</v>
      </c>
      <c r="BK570" s="240">
        <f>ROUND(I570*H570,2)</f>
        <v>0</v>
      </c>
      <c r="BL570" s="18" t="s">
        <v>211</v>
      </c>
      <c r="BM570" s="239" t="s">
        <v>847</v>
      </c>
    </row>
    <row r="571" s="13" customFormat="1">
      <c r="A571" s="13"/>
      <c r="B571" s="241"/>
      <c r="C571" s="242"/>
      <c r="D571" s="243" t="s">
        <v>213</v>
      </c>
      <c r="E571" s="244" t="s">
        <v>1</v>
      </c>
      <c r="F571" s="245" t="s">
        <v>619</v>
      </c>
      <c r="G571" s="242"/>
      <c r="H571" s="244" t="s">
        <v>1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1" t="s">
        <v>213</v>
      </c>
      <c r="AU571" s="251" t="s">
        <v>85</v>
      </c>
      <c r="AV571" s="13" t="s">
        <v>83</v>
      </c>
      <c r="AW571" s="13" t="s">
        <v>32</v>
      </c>
      <c r="AX571" s="13" t="s">
        <v>76</v>
      </c>
      <c r="AY571" s="251" t="s">
        <v>204</v>
      </c>
    </row>
    <row r="572" s="14" customFormat="1">
      <c r="A572" s="14"/>
      <c r="B572" s="252"/>
      <c r="C572" s="253"/>
      <c r="D572" s="243" t="s">
        <v>213</v>
      </c>
      <c r="E572" s="254" t="s">
        <v>1</v>
      </c>
      <c r="F572" s="255" t="s">
        <v>848</v>
      </c>
      <c r="G572" s="253"/>
      <c r="H572" s="256">
        <v>2.0299999999999998</v>
      </c>
      <c r="I572" s="257"/>
      <c r="J572" s="253"/>
      <c r="K572" s="253"/>
      <c r="L572" s="258"/>
      <c r="M572" s="259"/>
      <c r="N572" s="260"/>
      <c r="O572" s="260"/>
      <c r="P572" s="260"/>
      <c r="Q572" s="260"/>
      <c r="R572" s="260"/>
      <c r="S572" s="260"/>
      <c r="T572" s="26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2" t="s">
        <v>213</v>
      </c>
      <c r="AU572" s="262" t="s">
        <v>85</v>
      </c>
      <c r="AV572" s="14" t="s">
        <v>85</v>
      </c>
      <c r="AW572" s="14" t="s">
        <v>32</v>
      </c>
      <c r="AX572" s="14" t="s">
        <v>83</v>
      </c>
      <c r="AY572" s="262" t="s">
        <v>204</v>
      </c>
    </row>
    <row r="573" s="2" customFormat="1" ht="24.15" customHeight="1">
      <c r="A573" s="39"/>
      <c r="B573" s="40"/>
      <c r="C573" s="228" t="s">
        <v>849</v>
      </c>
      <c r="D573" s="228" t="s">
        <v>206</v>
      </c>
      <c r="E573" s="229" t="s">
        <v>850</v>
      </c>
      <c r="F573" s="230" t="s">
        <v>851</v>
      </c>
      <c r="G573" s="231" t="s">
        <v>522</v>
      </c>
      <c r="H573" s="232">
        <v>2</v>
      </c>
      <c r="I573" s="233"/>
      <c r="J573" s="234">
        <f>ROUND(I573*H573,2)</f>
        <v>0</v>
      </c>
      <c r="K573" s="230" t="s">
        <v>210</v>
      </c>
      <c r="L573" s="45"/>
      <c r="M573" s="235" t="s">
        <v>1</v>
      </c>
      <c r="N573" s="236" t="s">
        <v>41</v>
      </c>
      <c r="O573" s="92"/>
      <c r="P573" s="237">
        <f>O573*H573</f>
        <v>0</v>
      </c>
      <c r="Q573" s="237">
        <v>0</v>
      </c>
      <c r="R573" s="237">
        <f>Q573*H573</f>
        <v>0</v>
      </c>
      <c r="S573" s="237">
        <v>0</v>
      </c>
      <c r="T573" s="238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9" t="s">
        <v>211</v>
      </c>
      <c r="AT573" s="239" t="s">
        <v>206</v>
      </c>
      <c r="AU573" s="239" t="s">
        <v>85</v>
      </c>
      <c r="AY573" s="18" t="s">
        <v>204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8" t="s">
        <v>83</v>
      </c>
      <c r="BK573" s="240">
        <f>ROUND(I573*H573,2)</f>
        <v>0</v>
      </c>
      <c r="BL573" s="18" t="s">
        <v>211</v>
      </c>
      <c r="BM573" s="239" t="s">
        <v>852</v>
      </c>
    </row>
    <row r="574" s="13" customFormat="1">
      <c r="A574" s="13"/>
      <c r="B574" s="241"/>
      <c r="C574" s="242"/>
      <c r="D574" s="243" t="s">
        <v>213</v>
      </c>
      <c r="E574" s="244" t="s">
        <v>1</v>
      </c>
      <c r="F574" s="245" t="s">
        <v>619</v>
      </c>
      <c r="G574" s="242"/>
      <c r="H574" s="244" t="s">
        <v>1</v>
      </c>
      <c r="I574" s="246"/>
      <c r="J574" s="242"/>
      <c r="K574" s="242"/>
      <c r="L574" s="247"/>
      <c r="M574" s="248"/>
      <c r="N574" s="249"/>
      <c r="O574" s="249"/>
      <c r="P574" s="249"/>
      <c r="Q574" s="249"/>
      <c r="R574" s="249"/>
      <c r="S574" s="249"/>
      <c r="T574" s="25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1" t="s">
        <v>213</v>
      </c>
      <c r="AU574" s="251" t="s">
        <v>85</v>
      </c>
      <c r="AV574" s="13" t="s">
        <v>83</v>
      </c>
      <c r="AW574" s="13" t="s">
        <v>32</v>
      </c>
      <c r="AX574" s="13" t="s">
        <v>76</v>
      </c>
      <c r="AY574" s="251" t="s">
        <v>204</v>
      </c>
    </row>
    <row r="575" s="14" customFormat="1">
      <c r="A575" s="14"/>
      <c r="B575" s="252"/>
      <c r="C575" s="253"/>
      <c r="D575" s="243" t="s">
        <v>213</v>
      </c>
      <c r="E575" s="254" t="s">
        <v>1</v>
      </c>
      <c r="F575" s="255" t="s">
        <v>85</v>
      </c>
      <c r="G575" s="253"/>
      <c r="H575" s="256">
        <v>2</v>
      </c>
      <c r="I575" s="257"/>
      <c r="J575" s="253"/>
      <c r="K575" s="253"/>
      <c r="L575" s="258"/>
      <c r="M575" s="259"/>
      <c r="N575" s="260"/>
      <c r="O575" s="260"/>
      <c r="P575" s="260"/>
      <c r="Q575" s="260"/>
      <c r="R575" s="260"/>
      <c r="S575" s="260"/>
      <c r="T575" s="261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2" t="s">
        <v>213</v>
      </c>
      <c r="AU575" s="262" t="s">
        <v>85</v>
      </c>
      <c r="AV575" s="14" t="s">
        <v>85</v>
      </c>
      <c r="AW575" s="14" t="s">
        <v>32</v>
      </c>
      <c r="AX575" s="14" t="s">
        <v>83</v>
      </c>
      <c r="AY575" s="262" t="s">
        <v>204</v>
      </c>
    </row>
    <row r="576" s="2" customFormat="1" ht="16.5" customHeight="1">
      <c r="A576" s="39"/>
      <c r="B576" s="40"/>
      <c r="C576" s="285" t="s">
        <v>853</v>
      </c>
      <c r="D576" s="285" t="s">
        <v>467</v>
      </c>
      <c r="E576" s="286" t="s">
        <v>854</v>
      </c>
      <c r="F576" s="287" t="s">
        <v>855</v>
      </c>
      <c r="G576" s="288" t="s">
        <v>522</v>
      </c>
      <c r="H576" s="289">
        <v>2.0299999999999998</v>
      </c>
      <c r="I576" s="290"/>
      <c r="J576" s="291">
        <f>ROUND(I576*H576,2)</f>
        <v>0</v>
      </c>
      <c r="K576" s="287" t="s">
        <v>210</v>
      </c>
      <c r="L576" s="292"/>
      <c r="M576" s="293" t="s">
        <v>1</v>
      </c>
      <c r="N576" s="294" t="s">
        <v>41</v>
      </c>
      <c r="O576" s="92"/>
      <c r="P576" s="237">
        <f>O576*H576</f>
        <v>0</v>
      </c>
      <c r="Q576" s="237">
        <v>0.0012099999999999999</v>
      </c>
      <c r="R576" s="237">
        <f>Q576*H576</f>
        <v>0.0024562999999999998</v>
      </c>
      <c r="S576" s="237">
        <v>0</v>
      </c>
      <c r="T576" s="238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9" t="s">
        <v>247</v>
      </c>
      <c r="AT576" s="239" t="s">
        <v>467</v>
      </c>
      <c r="AU576" s="239" t="s">
        <v>85</v>
      </c>
      <c r="AY576" s="18" t="s">
        <v>204</v>
      </c>
      <c r="BE576" s="240">
        <f>IF(N576="základní",J576,0)</f>
        <v>0</v>
      </c>
      <c r="BF576" s="240">
        <f>IF(N576="snížená",J576,0)</f>
        <v>0</v>
      </c>
      <c r="BG576" s="240">
        <f>IF(N576="zákl. přenesená",J576,0)</f>
        <v>0</v>
      </c>
      <c r="BH576" s="240">
        <f>IF(N576="sníž. přenesená",J576,0)</f>
        <v>0</v>
      </c>
      <c r="BI576" s="240">
        <f>IF(N576="nulová",J576,0)</f>
        <v>0</v>
      </c>
      <c r="BJ576" s="18" t="s">
        <v>83</v>
      </c>
      <c r="BK576" s="240">
        <f>ROUND(I576*H576,2)</f>
        <v>0</v>
      </c>
      <c r="BL576" s="18" t="s">
        <v>211</v>
      </c>
      <c r="BM576" s="239" t="s">
        <v>856</v>
      </c>
    </row>
    <row r="577" s="13" customFormat="1">
      <c r="A577" s="13"/>
      <c r="B577" s="241"/>
      <c r="C577" s="242"/>
      <c r="D577" s="243" t="s">
        <v>213</v>
      </c>
      <c r="E577" s="244" t="s">
        <v>1</v>
      </c>
      <c r="F577" s="245" t="s">
        <v>619</v>
      </c>
      <c r="G577" s="242"/>
      <c r="H577" s="244" t="s">
        <v>1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1" t="s">
        <v>213</v>
      </c>
      <c r="AU577" s="251" t="s">
        <v>85</v>
      </c>
      <c r="AV577" s="13" t="s">
        <v>83</v>
      </c>
      <c r="AW577" s="13" t="s">
        <v>32</v>
      </c>
      <c r="AX577" s="13" t="s">
        <v>76</v>
      </c>
      <c r="AY577" s="251" t="s">
        <v>204</v>
      </c>
    </row>
    <row r="578" s="14" customFormat="1">
      <c r="A578" s="14"/>
      <c r="B578" s="252"/>
      <c r="C578" s="253"/>
      <c r="D578" s="243" t="s">
        <v>213</v>
      </c>
      <c r="E578" s="254" t="s">
        <v>1</v>
      </c>
      <c r="F578" s="255" t="s">
        <v>848</v>
      </c>
      <c r="G578" s="253"/>
      <c r="H578" s="256">
        <v>2.0299999999999998</v>
      </c>
      <c r="I578" s="257"/>
      <c r="J578" s="253"/>
      <c r="K578" s="253"/>
      <c r="L578" s="258"/>
      <c r="M578" s="259"/>
      <c r="N578" s="260"/>
      <c r="O578" s="260"/>
      <c r="P578" s="260"/>
      <c r="Q578" s="260"/>
      <c r="R578" s="260"/>
      <c r="S578" s="260"/>
      <c r="T578" s="26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2" t="s">
        <v>213</v>
      </c>
      <c r="AU578" s="262" t="s">
        <v>85</v>
      </c>
      <c r="AV578" s="14" t="s">
        <v>85</v>
      </c>
      <c r="AW578" s="14" t="s">
        <v>32</v>
      </c>
      <c r="AX578" s="14" t="s">
        <v>83</v>
      </c>
      <c r="AY578" s="262" t="s">
        <v>204</v>
      </c>
    </row>
    <row r="579" s="2" customFormat="1" ht="24.15" customHeight="1">
      <c r="A579" s="39"/>
      <c r="B579" s="40"/>
      <c r="C579" s="228" t="s">
        <v>857</v>
      </c>
      <c r="D579" s="228" t="s">
        <v>206</v>
      </c>
      <c r="E579" s="229" t="s">
        <v>858</v>
      </c>
      <c r="F579" s="230" t="s">
        <v>859</v>
      </c>
      <c r="G579" s="231" t="s">
        <v>522</v>
      </c>
      <c r="H579" s="232">
        <v>3</v>
      </c>
      <c r="I579" s="233"/>
      <c r="J579" s="234">
        <f>ROUND(I579*H579,2)</f>
        <v>0</v>
      </c>
      <c r="K579" s="230" t="s">
        <v>1</v>
      </c>
      <c r="L579" s="45"/>
      <c r="M579" s="235" t="s">
        <v>1</v>
      </c>
      <c r="N579" s="236" t="s">
        <v>41</v>
      </c>
      <c r="O579" s="92"/>
      <c r="P579" s="237">
        <f>O579*H579</f>
        <v>0</v>
      </c>
      <c r="Q579" s="237">
        <v>0</v>
      </c>
      <c r="R579" s="237">
        <f>Q579*H579</f>
        <v>0</v>
      </c>
      <c r="S579" s="237">
        <v>0</v>
      </c>
      <c r="T579" s="238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9" t="s">
        <v>211</v>
      </c>
      <c r="AT579" s="239" t="s">
        <v>206</v>
      </c>
      <c r="AU579" s="239" t="s">
        <v>85</v>
      </c>
      <c r="AY579" s="18" t="s">
        <v>204</v>
      </c>
      <c r="BE579" s="240">
        <f>IF(N579="základní",J579,0)</f>
        <v>0</v>
      </c>
      <c r="BF579" s="240">
        <f>IF(N579="snížená",J579,0)</f>
        <v>0</v>
      </c>
      <c r="BG579" s="240">
        <f>IF(N579="zákl. přenesená",J579,0)</f>
        <v>0</v>
      </c>
      <c r="BH579" s="240">
        <f>IF(N579="sníž. přenesená",J579,0)</f>
        <v>0</v>
      </c>
      <c r="BI579" s="240">
        <f>IF(N579="nulová",J579,0)</f>
        <v>0</v>
      </c>
      <c r="BJ579" s="18" t="s">
        <v>83</v>
      </c>
      <c r="BK579" s="240">
        <f>ROUND(I579*H579,2)</f>
        <v>0</v>
      </c>
      <c r="BL579" s="18" t="s">
        <v>211</v>
      </c>
      <c r="BM579" s="239" t="s">
        <v>860</v>
      </c>
    </row>
    <row r="580" s="13" customFormat="1">
      <c r="A580" s="13"/>
      <c r="B580" s="241"/>
      <c r="C580" s="242"/>
      <c r="D580" s="243" t="s">
        <v>213</v>
      </c>
      <c r="E580" s="244" t="s">
        <v>1</v>
      </c>
      <c r="F580" s="245" t="s">
        <v>619</v>
      </c>
      <c r="G580" s="242"/>
      <c r="H580" s="244" t="s">
        <v>1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1" t="s">
        <v>213</v>
      </c>
      <c r="AU580" s="251" t="s">
        <v>85</v>
      </c>
      <c r="AV580" s="13" t="s">
        <v>83</v>
      </c>
      <c r="AW580" s="13" t="s">
        <v>32</v>
      </c>
      <c r="AX580" s="13" t="s">
        <v>76</v>
      </c>
      <c r="AY580" s="251" t="s">
        <v>204</v>
      </c>
    </row>
    <row r="581" s="14" customFormat="1">
      <c r="A581" s="14"/>
      <c r="B581" s="252"/>
      <c r="C581" s="253"/>
      <c r="D581" s="243" t="s">
        <v>213</v>
      </c>
      <c r="E581" s="254" t="s">
        <v>1</v>
      </c>
      <c r="F581" s="255" t="s">
        <v>222</v>
      </c>
      <c r="G581" s="253"/>
      <c r="H581" s="256">
        <v>3</v>
      </c>
      <c r="I581" s="257"/>
      <c r="J581" s="253"/>
      <c r="K581" s="253"/>
      <c r="L581" s="258"/>
      <c r="M581" s="259"/>
      <c r="N581" s="260"/>
      <c r="O581" s="260"/>
      <c r="P581" s="260"/>
      <c r="Q581" s="260"/>
      <c r="R581" s="260"/>
      <c r="S581" s="260"/>
      <c r="T581" s="26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2" t="s">
        <v>213</v>
      </c>
      <c r="AU581" s="262" t="s">
        <v>85</v>
      </c>
      <c r="AV581" s="14" t="s">
        <v>85</v>
      </c>
      <c r="AW581" s="14" t="s">
        <v>32</v>
      </c>
      <c r="AX581" s="14" t="s">
        <v>83</v>
      </c>
      <c r="AY581" s="262" t="s">
        <v>204</v>
      </c>
    </row>
    <row r="582" s="2" customFormat="1" ht="16.5" customHeight="1">
      <c r="A582" s="39"/>
      <c r="B582" s="40"/>
      <c r="C582" s="285" t="s">
        <v>861</v>
      </c>
      <c r="D582" s="285" t="s">
        <v>467</v>
      </c>
      <c r="E582" s="286" t="s">
        <v>862</v>
      </c>
      <c r="F582" s="287" t="s">
        <v>863</v>
      </c>
      <c r="G582" s="288" t="s">
        <v>522</v>
      </c>
      <c r="H582" s="289">
        <v>3.0449999999999999</v>
      </c>
      <c r="I582" s="290"/>
      <c r="J582" s="291">
        <f>ROUND(I582*H582,2)</f>
        <v>0</v>
      </c>
      <c r="K582" s="287" t="s">
        <v>210</v>
      </c>
      <c r="L582" s="292"/>
      <c r="M582" s="293" t="s">
        <v>1</v>
      </c>
      <c r="N582" s="294" t="s">
        <v>41</v>
      </c>
      <c r="O582" s="92"/>
      <c r="P582" s="237">
        <f>O582*H582</f>
        <v>0</v>
      </c>
      <c r="Q582" s="237">
        <v>0.0095399999999999999</v>
      </c>
      <c r="R582" s="237">
        <f>Q582*H582</f>
        <v>0.0290493</v>
      </c>
      <c r="S582" s="237">
        <v>0</v>
      </c>
      <c r="T582" s="238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9" t="s">
        <v>247</v>
      </c>
      <c r="AT582" s="239" t="s">
        <v>467</v>
      </c>
      <c r="AU582" s="239" t="s">
        <v>85</v>
      </c>
      <c r="AY582" s="18" t="s">
        <v>204</v>
      </c>
      <c r="BE582" s="240">
        <f>IF(N582="základní",J582,0)</f>
        <v>0</v>
      </c>
      <c r="BF582" s="240">
        <f>IF(N582="snížená",J582,0)</f>
        <v>0</v>
      </c>
      <c r="BG582" s="240">
        <f>IF(N582="zákl. přenesená",J582,0)</f>
        <v>0</v>
      </c>
      <c r="BH582" s="240">
        <f>IF(N582="sníž. přenesená",J582,0)</f>
        <v>0</v>
      </c>
      <c r="BI582" s="240">
        <f>IF(N582="nulová",J582,0)</f>
        <v>0</v>
      </c>
      <c r="BJ582" s="18" t="s">
        <v>83</v>
      </c>
      <c r="BK582" s="240">
        <f>ROUND(I582*H582,2)</f>
        <v>0</v>
      </c>
      <c r="BL582" s="18" t="s">
        <v>211</v>
      </c>
      <c r="BM582" s="239" t="s">
        <v>864</v>
      </c>
    </row>
    <row r="583" s="13" customFormat="1">
      <c r="A583" s="13"/>
      <c r="B583" s="241"/>
      <c r="C583" s="242"/>
      <c r="D583" s="243" t="s">
        <v>213</v>
      </c>
      <c r="E583" s="244" t="s">
        <v>1</v>
      </c>
      <c r="F583" s="245" t="s">
        <v>619</v>
      </c>
      <c r="G583" s="242"/>
      <c r="H583" s="244" t="s">
        <v>1</v>
      </c>
      <c r="I583" s="246"/>
      <c r="J583" s="242"/>
      <c r="K583" s="242"/>
      <c r="L583" s="247"/>
      <c r="M583" s="248"/>
      <c r="N583" s="249"/>
      <c r="O583" s="249"/>
      <c r="P583" s="249"/>
      <c r="Q583" s="249"/>
      <c r="R583" s="249"/>
      <c r="S583" s="249"/>
      <c r="T583" s="25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1" t="s">
        <v>213</v>
      </c>
      <c r="AU583" s="251" t="s">
        <v>85</v>
      </c>
      <c r="AV583" s="13" t="s">
        <v>83</v>
      </c>
      <c r="AW583" s="13" t="s">
        <v>32</v>
      </c>
      <c r="AX583" s="13" t="s">
        <v>76</v>
      </c>
      <c r="AY583" s="251" t="s">
        <v>204</v>
      </c>
    </row>
    <row r="584" s="14" customFormat="1">
      <c r="A584" s="14"/>
      <c r="B584" s="252"/>
      <c r="C584" s="253"/>
      <c r="D584" s="243" t="s">
        <v>213</v>
      </c>
      <c r="E584" s="254" t="s">
        <v>1</v>
      </c>
      <c r="F584" s="255" t="s">
        <v>865</v>
      </c>
      <c r="G584" s="253"/>
      <c r="H584" s="256">
        <v>3.0449999999999999</v>
      </c>
      <c r="I584" s="257"/>
      <c r="J584" s="253"/>
      <c r="K584" s="253"/>
      <c r="L584" s="258"/>
      <c r="M584" s="259"/>
      <c r="N584" s="260"/>
      <c r="O584" s="260"/>
      <c r="P584" s="260"/>
      <c r="Q584" s="260"/>
      <c r="R584" s="260"/>
      <c r="S584" s="260"/>
      <c r="T584" s="26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2" t="s">
        <v>213</v>
      </c>
      <c r="AU584" s="262" t="s">
        <v>85</v>
      </c>
      <c r="AV584" s="14" t="s">
        <v>85</v>
      </c>
      <c r="AW584" s="14" t="s">
        <v>32</v>
      </c>
      <c r="AX584" s="14" t="s">
        <v>83</v>
      </c>
      <c r="AY584" s="262" t="s">
        <v>204</v>
      </c>
    </row>
    <row r="585" s="2" customFormat="1" ht="24.15" customHeight="1">
      <c r="A585" s="39"/>
      <c r="B585" s="40"/>
      <c r="C585" s="228" t="s">
        <v>866</v>
      </c>
      <c r="D585" s="228" t="s">
        <v>206</v>
      </c>
      <c r="E585" s="229" t="s">
        <v>867</v>
      </c>
      <c r="F585" s="230" t="s">
        <v>868</v>
      </c>
      <c r="G585" s="231" t="s">
        <v>522</v>
      </c>
      <c r="H585" s="232">
        <v>1</v>
      </c>
      <c r="I585" s="233"/>
      <c r="J585" s="234">
        <f>ROUND(I585*H585,2)</f>
        <v>0</v>
      </c>
      <c r="K585" s="230" t="s">
        <v>210</v>
      </c>
      <c r="L585" s="45"/>
      <c r="M585" s="235" t="s">
        <v>1</v>
      </c>
      <c r="N585" s="236" t="s">
        <v>41</v>
      </c>
      <c r="O585" s="92"/>
      <c r="P585" s="237">
        <f>O585*H585</f>
        <v>0</v>
      </c>
      <c r="Q585" s="237">
        <v>0</v>
      </c>
      <c r="R585" s="237">
        <f>Q585*H585</f>
        <v>0</v>
      </c>
      <c r="S585" s="237">
        <v>0</v>
      </c>
      <c r="T585" s="238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9" t="s">
        <v>211</v>
      </c>
      <c r="AT585" s="239" t="s">
        <v>206</v>
      </c>
      <c r="AU585" s="239" t="s">
        <v>85</v>
      </c>
      <c r="AY585" s="18" t="s">
        <v>204</v>
      </c>
      <c r="BE585" s="240">
        <f>IF(N585="základní",J585,0)</f>
        <v>0</v>
      </c>
      <c r="BF585" s="240">
        <f>IF(N585="snížená",J585,0)</f>
        <v>0</v>
      </c>
      <c r="BG585" s="240">
        <f>IF(N585="zákl. přenesená",J585,0)</f>
        <v>0</v>
      </c>
      <c r="BH585" s="240">
        <f>IF(N585="sníž. přenesená",J585,0)</f>
        <v>0</v>
      </c>
      <c r="BI585" s="240">
        <f>IF(N585="nulová",J585,0)</f>
        <v>0</v>
      </c>
      <c r="BJ585" s="18" t="s">
        <v>83</v>
      </c>
      <c r="BK585" s="240">
        <f>ROUND(I585*H585,2)</f>
        <v>0</v>
      </c>
      <c r="BL585" s="18" t="s">
        <v>211</v>
      </c>
      <c r="BM585" s="239" t="s">
        <v>869</v>
      </c>
    </row>
    <row r="586" s="13" customFormat="1">
      <c r="A586" s="13"/>
      <c r="B586" s="241"/>
      <c r="C586" s="242"/>
      <c r="D586" s="243" t="s">
        <v>213</v>
      </c>
      <c r="E586" s="244" t="s">
        <v>1</v>
      </c>
      <c r="F586" s="245" t="s">
        <v>619</v>
      </c>
      <c r="G586" s="242"/>
      <c r="H586" s="244" t="s">
        <v>1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1" t="s">
        <v>213</v>
      </c>
      <c r="AU586" s="251" t="s">
        <v>85</v>
      </c>
      <c r="AV586" s="13" t="s">
        <v>83</v>
      </c>
      <c r="AW586" s="13" t="s">
        <v>32</v>
      </c>
      <c r="AX586" s="13" t="s">
        <v>76</v>
      </c>
      <c r="AY586" s="251" t="s">
        <v>204</v>
      </c>
    </row>
    <row r="587" s="14" customFormat="1">
      <c r="A587" s="14"/>
      <c r="B587" s="252"/>
      <c r="C587" s="253"/>
      <c r="D587" s="243" t="s">
        <v>213</v>
      </c>
      <c r="E587" s="254" t="s">
        <v>1</v>
      </c>
      <c r="F587" s="255" t="s">
        <v>83</v>
      </c>
      <c r="G587" s="253"/>
      <c r="H587" s="256">
        <v>1</v>
      </c>
      <c r="I587" s="257"/>
      <c r="J587" s="253"/>
      <c r="K587" s="253"/>
      <c r="L587" s="258"/>
      <c r="M587" s="259"/>
      <c r="N587" s="260"/>
      <c r="O587" s="260"/>
      <c r="P587" s="260"/>
      <c r="Q587" s="260"/>
      <c r="R587" s="260"/>
      <c r="S587" s="260"/>
      <c r="T587" s="26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2" t="s">
        <v>213</v>
      </c>
      <c r="AU587" s="262" t="s">
        <v>85</v>
      </c>
      <c r="AV587" s="14" t="s">
        <v>85</v>
      </c>
      <c r="AW587" s="14" t="s">
        <v>32</v>
      </c>
      <c r="AX587" s="14" t="s">
        <v>83</v>
      </c>
      <c r="AY587" s="262" t="s">
        <v>204</v>
      </c>
    </row>
    <row r="588" s="2" customFormat="1" ht="16.5" customHeight="1">
      <c r="A588" s="39"/>
      <c r="B588" s="40"/>
      <c r="C588" s="285" t="s">
        <v>870</v>
      </c>
      <c r="D588" s="285" t="s">
        <v>467</v>
      </c>
      <c r="E588" s="286" t="s">
        <v>871</v>
      </c>
      <c r="F588" s="287" t="s">
        <v>872</v>
      </c>
      <c r="G588" s="288" t="s">
        <v>522</v>
      </c>
      <c r="H588" s="289">
        <v>1.0149999999999999</v>
      </c>
      <c r="I588" s="290"/>
      <c r="J588" s="291">
        <f>ROUND(I588*H588,2)</f>
        <v>0</v>
      </c>
      <c r="K588" s="287" t="s">
        <v>210</v>
      </c>
      <c r="L588" s="292"/>
      <c r="M588" s="293" t="s">
        <v>1</v>
      </c>
      <c r="N588" s="294" t="s">
        <v>41</v>
      </c>
      <c r="O588" s="92"/>
      <c r="P588" s="237">
        <f>O588*H588</f>
        <v>0</v>
      </c>
      <c r="Q588" s="237">
        <v>0.00141</v>
      </c>
      <c r="R588" s="237">
        <f>Q588*H588</f>
        <v>0.00143115</v>
      </c>
      <c r="S588" s="237">
        <v>0</v>
      </c>
      <c r="T588" s="238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9" t="s">
        <v>247</v>
      </c>
      <c r="AT588" s="239" t="s">
        <v>467</v>
      </c>
      <c r="AU588" s="239" t="s">
        <v>85</v>
      </c>
      <c r="AY588" s="18" t="s">
        <v>204</v>
      </c>
      <c r="BE588" s="240">
        <f>IF(N588="základní",J588,0)</f>
        <v>0</v>
      </c>
      <c r="BF588" s="240">
        <f>IF(N588="snížená",J588,0)</f>
        <v>0</v>
      </c>
      <c r="BG588" s="240">
        <f>IF(N588="zákl. přenesená",J588,0)</f>
        <v>0</v>
      </c>
      <c r="BH588" s="240">
        <f>IF(N588="sníž. přenesená",J588,0)</f>
        <v>0</v>
      </c>
      <c r="BI588" s="240">
        <f>IF(N588="nulová",J588,0)</f>
        <v>0</v>
      </c>
      <c r="BJ588" s="18" t="s">
        <v>83</v>
      </c>
      <c r="BK588" s="240">
        <f>ROUND(I588*H588,2)</f>
        <v>0</v>
      </c>
      <c r="BL588" s="18" t="s">
        <v>211</v>
      </c>
      <c r="BM588" s="239" t="s">
        <v>873</v>
      </c>
    </row>
    <row r="589" s="13" customFormat="1">
      <c r="A589" s="13"/>
      <c r="B589" s="241"/>
      <c r="C589" s="242"/>
      <c r="D589" s="243" t="s">
        <v>213</v>
      </c>
      <c r="E589" s="244" t="s">
        <v>1</v>
      </c>
      <c r="F589" s="245" t="s">
        <v>619</v>
      </c>
      <c r="G589" s="242"/>
      <c r="H589" s="244" t="s">
        <v>1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1" t="s">
        <v>213</v>
      </c>
      <c r="AU589" s="251" t="s">
        <v>85</v>
      </c>
      <c r="AV589" s="13" t="s">
        <v>83</v>
      </c>
      <c r="AW589" s="13" t="s">
        <v>32</v>
      </c>
      <c r="AX589" s="13" t="s">
        <v>76</v>
      </c>
      <c r="AY589" s="251" t="s">
        <v>204</v>
      </c>
    </row>
    <row r="590" s="14" customFormat="1">
      <c r="A590" s="14"/>
      <c r="B590" s="252"/>
      <c r="C590" s="253"/>
      <c r="D590" s="243" t="s">
        <v>213</v>
      </c>
      <c r="E590" s="254" t="s">
        <v>1</v>
      </c>
      <c r="F590" s="255" t="s">
        <v>874</v>
      </c>
      <c r="G590" s="253"/>
      <c r="H590" s="256">
        <v>1.0149999999999999</v>
      </c>
      <c r="I590" s="257"/>
      <c r="J590" s="253"/>
      <c r="K590" s="253"/>
      <c r="L590" s="258"/>
      <c r="M590" s="259"/>
      <c r="N590" s="260"/>
      <c r="O590" s="260"/>
      <c r="P590" s="260"/>
      <c r="Q590" s="260"/>
      <c r="R590" s="260"/>
      <c r="S590" s="260"/>
      <c r="T590" s="26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2" t="s">
        <v>213</v>
      </c>
      <c r="AU590" s="262" t="s">
        <v>85</v>
      </c>
      <c r="AV590" s="14" t="s">
        <v>85</v>
      </c>
      <c r="AW590" s="14" t="s">
        <v>32</v>
      </c>
      <c r="AX590" s="14" t="s">
        <v>83</v>
      </c>
      <c r="AY590" s="262" t="s">
        <v>204</v>
      </c>
    </row>
    <row r="591" s="2" customFormat="1" ht="24.15" customHeight="1">
      <c r="A591" s="39"/>
      <c r="B591" s="40"/>
      <c r="C591" s="228" t="s">
        <v>875</v>
      </c>
      <c r="D591" s="228" t="s">
        <v>206</v>
      </c>
      <c r="E591" s="229" t="s">
        <v>876</v>
      </c>
      <c r="F591" s="230" t="s">
        <v>877</v>
      </c>
      <c r="G591" s="231" t="s">
        <v>522</v>
      </c>
      <c r="H591" s="232">
        <v>4</v>
      </c>
      <c r="I591" s="233"/>
      <c r="J591" s="234">
        <f>ROUND(I591*H591,2)</f>
        <v>0</v>
      </c>
      <c r="K591" s="230" t="s">
        <v>1</v>
      </c>
      <c r="L591" s="45"/>
      <c r="M591" s="235" t="s">
        <v>1</v>
      </c>
      <c r="N591" s="236" t="s">
        <v>41</v>
      </c>
      <c r="O591" s="92"/>
      <c r="P591" s="237">
        <f>O591*H591</f>
        <v>0</v>
      </c>
      <c r="Q591" s="237">
        <v>0</v>
      </c>
      <c r="R591" s="237">
        <f>Q591*H591</f>
        <v>0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211</v>
      </c>
      <c r="AT591" s="239" t="s">
        <v>206</v>
      </c>
      <c r="AU591" s="239" t="s">
        <v>85</v>
      </c>
      <c r="AY591" s="18" t="s">
        <v>204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83</v>
      </c>
      <c r="BK591" s="240">
        <f>ROUND(I591*H591,2)</f>
        <v>0</v>
      </c>
      <c r="BL591" s="18" t="s">
        <v>211</v>
      </c>
      <c r="BM591" s="239" t="s">
        <v>878</v>
      </c>
    </row>
    <row r="592" s="13" customFormat="1">
      <c r="A592" s="13"/>
      <c r="B592" s="241"/>
      <c r="C592" s="242"/>
      <c r="D592" s="243" t="s">
        <v>213</v>
      </c>
      <c r="E592" s="244" t="s">
        <v>1</v>
      </c>
      <c r="F592" s="245" t="s">
        <v>619</v>
      </c>
      <c r="G592" s="242"/>
      <c r="H592" s="244" t="s">
        <v>1</v>
      </c>
      <c r="I592" s="246"/>
      <c r="J592" s="242"/>
      <c r="K592" s="242"/>
      <c r="L592" s="247"/>
      <c r="M592" s="248"/>
      <c r="N592" s="249"/>
      <c r="O592" s="249"/>
      <c r="P592" s="249"/>
      <c r="Q592" s="249"/>
      <c r="R592" s="249"/>
      <c r="S592" s="249"/>
      <c r="T592" s="25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1" t="s">
        <v>213</v>
      </c>
      <c r="AU592" s="251" t="s">
        <v>85</v>
      </c>
      <c r="AV592" s="13" t="s">
        <v>83</v>
      </c>
      <c r="AW592" s="13" t="s">
        <v>32</v>
      </c>
      <c r="AX592" s="13" t="s">
        <v>76</v>
      </c>
      <c r="AY592" s="251" t="s">
        <v>204</v>
      </c>
    </row>
    <row r="593" s="14" customFormat="1">
      <c r="A593" s="14"/>
      <c r="B593" s="252"/>
      <c r="C593" s="253"/>
      <c r="D593" s="243" t="s">
        <v>213</v>
      </c>
      <c r="E593" s="254" t="s">
        <v>1</v>
      </c>
      <c r="F593" s="255" t="s">
        <v>211</v>
      </c>
      <c r="G593" s="253"/>
      <c r="H593" s="256">
        <v>4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2" t="s">
        <v>213</v>
      </c>
      <c r="AU593" s="262" t="s">
        <v>85</v>
      </c>
      <c r="AV593" s="14" t="s">
        <v>85</v>
      </c>
      <c r="AW593" s="14" t="s">
        <v>32</v>
      </c>
      <c r="AX593" s="14" t="s">
        <v>83</v>
      </c>
      <c r="AY593" s="262" t="s">
        <v>204</v>
      </c>
    </row>
    <row r="594" s="2" customFormat="1" ht="16.5" customHeight="1">
      <c r="A594" s="39"/>
      <c r="B594" s="40"/>
      <c r="C594" s="285" t="s">
        <v>879</v>
      </c>
      <c r="D594" s="285" t="s">
        <v>467</v>
      </c>
      <c r="E594" s="286" t="s">
        <v>880</v>
      </c>
      <c r="F594" s="287" t="s">
        <v>881</v>
      </c>
      <c r="G594" s="288" t="s">
        <v>522</v>
      </c>
      <c r="H594" s="289">
        <v>4.0599999999999996</v>
      </c>
      <c r="I594" s="290"/>
      <c r="J594" s="291">
        <f>ROUND(I594*H594,2)</f>
        <v>0</v>
      </c>
      <c r="K594" s="287" t="s">
        <v>210</v>
      </c>
      <c r="L594" s="292"/>
      <c r="M594" s="293" t="s">
        <v>1</v>
      </c>
      <c r="N594" s="294" t="s">
        <v>41</v>
      </c>
      <c r="O594" s="92"/>
      <c r="P594" s="237">
        <f>O594*H594</f>
        <v>0</v>
      </c>
      <c r="Q594" s="237">
        <v>0.011220000000000001</v>
      </c>
      <c r="R594" s="237">
        <f>Q594*H594</f>
        <v>0.045553200000000002</v>
      </c>
      <c r="S594" s="237">
        <v>0</v>
      </c>
      <c r="T594" s="238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9" t="s">
        <v>247</v>
      </c>
      <c r="AT594" s="239" t="s">
        <v>467</v>
      </c>
      <c r="AU594" s="239" t="s">
        <v>85</v>
      </c>
      <c r="AY594" s="18" t="s">
        <v>204</v>
      </c>
      <c r="BE594" s="240">
        <f>IF(N594="základní",J594,0)</f>
        <v>0</v>
      </c>
      <c r="BF594" s="240">
        <f>IF(N594="snížená",J594,0)</f>
        <v>0</v>
      </c>
      <c r="BG594" s="240">
        <f>IF(N594="zákl. přenesená",J594,0)</f>
        <v>0</v>
      </c>
      <c r="BH594" s="240">
        <f>IF(N594="sníž. přenesená",J594,0)</f>
        <v>0</v>
      </c>
      <c r="BI594" s="240">
        <f>IF(N594="nulová",J594,0)</f>
        <v>0</v>
      </c>
      <c r="BJ594" s="18" t="s">
        <v>83</v>
      </c>
      <c r="BK594" s="240">
        <f>ROUND(I594*H594,2)</f>
        <v>0</v>
      </c>
      <c r="BL594" s="18" t="s">
        <v>211</v>
      </c>
      <c r="BM594" s="239" t="s">
        <v>882</v>
      </c>
    </row>
    <row r="595" s="13" customFormat="1">
      <c r="A595" s="13"/>
      <c r="B595" s="241"/>
      <c r="C595" s="242"/>
      <c r="D595" s="243" t="s">
        <v>213</v>
      </c>
      <c r="E595" s="244" t="s">
        <v>1</v>
      </c>
      <c r="F595" s="245" t="s">
        <v>619</v>
      </c>
      <c r="G595" s="242"/>
      <c r="H595" s="244" t="s">
        <v>1</v>
      </c>
      <c r="I595" s="246"/>
      <c r="J595" s="242"/>
      <c r="K595" s="242"/>
      <c r="L595" s="247"/>
      <c r="M595" s="248"/>
      <c r="N595" s="249"/>
      <c r="O595" s="249"/>
      <c r="P595" s="249"/>
      <c r="Q595" s="249"/>
      <c r="R595" s="249"/>
      <c r="S595" s="249"/>
      <c r="T595" s="25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1" t="s">
        <v>213</v>
      </c>
      <c r="AU595" s="251" t="s">
        <v>85</v>
      </c>
      <c r="AV595" s="13" t="s">
        <v>83</v>
      </c>
      <c r="AW595" s="13" t="s">
        <v>32</v>
      </c>
      <c r="AX595" s="13" t="s">
        <v>76</v>
      </c>
      <c r="AY595" s="251" t="s">
        <v>204</v>
      </c>
    </row>
    <row r="596" s="14" customFormat="1">
      <c r="A596" s="14"/>
      <c r="B596" s="252"/>
      <c r="C596" s="253"/>
      <c r="D596" s="243" t="s">
        <v>213</v>
      </c>
      <c r="E596" s="254" t="s">
        <v>1</v>
      </c>
      <c r="F596" s="255" t="s">
        <v>883</v>
      </c>
      <c r="G596" s="253"/>
      <c r="H596" s="256">
        <v>4.0599999999999996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2" t="s">
        <v>213</v>
      </c>
      <c r="AU596" s="262" t="s">
        <v>85</v>
      </c>
      <c r="AV596" s="14" t="s">
        <v>85</v>
      </c>
      <c r="AW596" s="14" t="s">
        <v>32</v>
      </c>
      <c r="AX596" s="14" t="s">
        <v>83</v>
      </c>
      <c r="AY596" s="262" t="s">
        <v>204</v>
      </c>
    </row>
    <row r="597" s="2" customFormat="1" ht="24.15" customHeight="1">
      <c r="A597" s="39"/>
      <c r="B597" s="40"/>
      <c r="C597" s="228" t="s">
        <v>884</v>
      </c>
      <c r="D597" s="228" t="s">
        <v>206</v>
      </c>
      <c r="E597" s="229" t="s">
        <v>885</v>
      </c>
      <c r="F597" s="230" t="s">
        <v>886</v>
      </c>
      <c r="G597" s="231" t="s">
        <v>522</v>
      </c>
      <c r="H597" s="232">
        <v>1</v>
      </c>
      <c r="I597" s="233"/>
      <c r="J597" s="234">
        <f>ROUND(I597*H597,2)</f>
        <v>0</v>
      </c>
      <c r="K597" s="230" t="s">
        <v>210</v>
      </c>
      <c r="L597" s="45"/>
      <c r="M597" s="235" t="s">
        <v>1</v>
      </c>
      <c r="N597" s="236" t="s">
        <v>41</v>
      </c>
      <c r="O597" s="92"/>
      <c r="P597" s="237">
        <f>O597*H597</f>
        <v>0</v>
      </c>
      <c r="Q597" s="237">
        <v>0</v>
      </c>
      <c r="R597" s="237">
        <f>Q597*H597</f>
        <v>0</v>
      </c>
      <c r="S597" s="237">
        <v>0</v>
      </c>
      <c r="T597" s="238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9" t="s">
        <v>211</v>
      </c>
      <c r="AT597" s="239" t="s">
        <v>206</v>
      </c>
      <c r="AU597" s="239" t="s">
        <v>85</v>
      </c>
      <c r="AY597" s="18" t="s">
        <v>204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83</v>
      </c>
      <c r="BK597" s="240">
        <f>ROUND(I597*H597,2)</f>
        <v>0</v>
      </c>
      <c r="BL597" s="18" t="s">
        <v>211</v>
      </c>
      <c r="BM597" s="239" t="s">
        <v>887</v>
      </c>
    </row>
    <row r="598" s="13" customFormat="1">
      <c r="A598" s="13"/>
      <c r="B598" s="241"/>
      <c r="C598" s="242"/>
      <c r="D598" s="243" t="s">
        <v>213</v>
      </c>
      <c r="E598" s="244" t="s">
        <v>1</v>
      </c>
      <c r="F598" s="245" t="s">
        <v>619</v>
      </c>
      <c r="G598" s="242"/>
      <c r="H598" s="244" t="s">
        <v>1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1" t="s">
        <v>213</v>
      </c>
      <c r="AU598" s="251" t="s">
        <v>85</v>
      </c>
      <c r="AV598" s="13" t="s">
        <v>83</v>
      </c>
      <c r="AW598" s="13" t="s">
        <v>32</v>
      </c>
      <c r="AX598" s="13" t="s">
        <v>76</v>
      </c>
      <c r="AY598" s="251" t="s">
        <v>204</v>
      </c>
    </row>
    <row r="599" s="14" customFormat="1">
      <c r="A599" s="14"/>
      <c r="B599" s="252"/>
      <c r="C599" s="253"/>
      <c r="D599" s="243" t="s">
        <v>213</v>
      </c>
      <c r="E599" s="254" t="s">
        <v>1</v>
      </c>
      <c r="F599" s="255" t="s">
        <v>83</v>
      </c>
      <c r="G599" s="253"/>
      <c r="H599" s="256">
        <v>1</v>
      </c>
      <c r="I599" s="257"/>
      <c r="J599" s="253"/>
      <c r="K599" s="253"/>
      <c r="L599" s="258"/>
      <c r="M599" s="259"/>
      <c r="N599" s="260"/>
      <c r="O599" s="260"/>
      <c r="P599" s="260"/>
      <c r="Q599" s="260"/>
      <c r="R599" s="260"/>
      <c r="S599" s="260"/>
      <c r="T599" s="26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2" t="s">
        <v>213</v>
      </c>
      <c r="AU599" s="262" t="s">
        <v>85</v>
      </c>
      <c r="AV599" s="14" t="s">
        <v>85</v>
      </c>
      <c r="AW599" s="14" t="s">
        <v>32</v>
      </c>
      <c r="AX599" s="14" t="s">
        <v>83</v>
      </c>
      <c r="AY599" s="262" t="s">
        <v>204</v>
      </c>
    </row>
    <row r="600" s="2" customFormat="1" ht="16.5" customHeight="1">
      <c r="A600" s="39"/>
      <c r="B600" s="40"/>
      <c r="C600" s="285" t="s">
        <v>888</v>
      </c>
      <c r="D600" s="285" t="s">
        <v>467</v>
      </c>
      <c r="E600" s="286" t="s">
        <v>889</v>
      </c>
      <c r="F600" s="287" t="s">
        <v>890</v>
      </c>
      <c r="G600" s="288" t="s">
        <v>522</v>
      </c>
      <c r="H600" s="289">
        <v>1.0149999999999999</v>
      </c>
      <c r="I600" s="290"/>
      <c r="J600" s="291">
        <f>ROUND(I600*H600,2)</f>
        <v>0</v>
      </c>
      <c r="K600" s="287" t="s">
        <v>210</v>
      </c>
      <c r="L600" s="292"/>
      <c r="M600" s="293" t="s">
        <v>1</v>
      </c>
      <c r="N600" s="294" t="s">
        <v>41</v>
      </c>
      <c r="O600" s="92"/>
      <c r="P600" s="237">
        <f>O600*H600</f>
        <v>0</v>
      </c>
      <c r="Q600" s="237">
        <v>0.00022000000000000001</v>
      </c>
      <c r="R600" s="237">
        <f>Q600*H600</f>
        <v>0.00022329999999999998</v>
      </c>
      <c r="S600" s="237">
        <v>0</v>
      </c>
      <c r="T600" s="238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9" t="s">
        <v>247</v>
      </c>
      <c r="AT600" s="239" t="s">
        <v>467</v>
      </c>
      <c r="AU600" s="239" t="s">
        <v>85</v>
      </c>
      <c r="AY600" s="18" t="s">
        <v>204</v>
      </c>
      <c r="BE600" s="240">
        <f>IF(N600="základní",J600,0)</f>
        <v>0</v>
      </c>
      <c r="BF600" s="240">
        <f>IF(N600="snížená",J600,0)</f>
        <v>0</v>
      </c>
      <c r="BG600" s="240">
        <f>IF(N600="zákl. přenesená",J600,0)</f>
        <v>0</v>
      </c>
      <c r="BH600" s="240">
        <f>IF(N600="sníž. přenesená",J600,0)</f>
        <v>0</v>
      </c>
      <c r="BI600" s="240">
        <f>IF(N600="nulová",J600,0)</f>
        <v>0</v>
      </c>
      <c r="BJ600" s="18" t="s">
        <v>83</v>
      </c>
      <c r="BK600" s="240">
        <f>ROUND(I600*H600,2)</f>
        <v>0</v>
      </c>
      <c r="BL600" s="18" t="s">
        <v>211</v>
      </c>
      <c r="BM600" s="239" t="s">
        <v>891</v>
      </c>
    </row>
    <row r="601" s="13" customFormat="1">
      <c r="A601" s="13"/>
      <c r="B601" s="241"/>
      <c r="C601" s="242"/>
      <c r="D601" s="243" t="s">
        <v>213</v>
      </c>
      <c r="E601" s="244" t="s">
        <v>1</v>
      </c>
      <c r="F601" s="245" t="s">
        <v>619</v>
      </c>
      <c r="G601" s="242"/>
      <c r="H601" s="244" t="s">
        <v>1</v>
      </c>
      <c r="I601" s="246"/>
      <c r="J601" s="242"/>
      <c r="K601" s="242"/>
      <c r="L601" s="247"/>
      <c r="M601" s="248"/>
      <c r="N601" s="249"/>
      <c r="O601" s="249"/>
      <c r="P601" s="249"/>
      <c r="Q601" s="249"/>
      <c r="R601" s="249"/>
      <c r="S601" s="249"/>
      <c r="T601" s="25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1" t="s">
        <v>213</v>
      </c>
      <c r="AU601" s="251" t="s">
        <v>85</v>
      </c>
      <c r="AV601" s="13" t="s">
        <v>83</v>
      </c>
      <c r="AW601" s="13" t="s">
        <v>32</v>
      </c>
      <c r="AX601" s="13" t="s">
        <v>76</v>
      </c>
      <c r="AY601" s="251" t="s">
        <v>204</v>
      </c>
    </row>
    <row r="602" s="14" customFormat="1">
      <c r="A602" s="14"/>
      <c r="B602" s="252"/>
      <c r="C602" s="253"/>
      <c r="D602" s="243" t="s">
        <v>213</v>
      </c>
      <c r="E602" s="254" t="s">
        <v>1</v>
      </c>
      <c r="F602" s="255" t="s">
        <v>874</v>
      </c>
      <c r="G602" s="253"/>
      <c r="H602" s="256">
        <v>1.0149999999999999</v>
      </c>
      <c r="I602" s="257"/>
      <c r="J602" s="253"/>
      <c r="K602" s="253"/>
      <c r="L602" s="258"/>
      <c r="M602" s="259"/>
      <c r="N602" s="260"/>
      <c r="O602" s="260"/>
      <c r="P602" s="260"/>
      <c r="Q602" s="260"/>
      <c r="R602" s="260"/>
      <c r="S602" s="260"/>
      <c r="T602" s="26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2" t="s">
        <v>213</v>
      </c>
      <c r="AU602" s="262" t="s">
        <v>85</v>
      </c>
      <c r="AV602" s="14" t="s">
        <v>85</v>
      </c>
      <c r="AW602" s="14" t="s">
        <v>32</v>
      </c>
      <c r="AX602" s="14" t="s">
        <v>83</v>
      </c>
      <c r="AY602" s="262" t="s">
        <v>204</v>
      </c>
    </row>
    <row r="603" s="2" customFormat="1" ht="24.15" customHeight="1">
      <c r="A603" s="39"/>
      <c r="B603" s="40"/>
      <c r="C603" s="228" t="s">
        <v>892</v>
      </c>
      <c r="D603" s="228" t="s">
        <v>206</v>
      </c>
      <c r="E603" s="229" t="s">
        <v>893</v>
      </c>
      <c r="F603" s="230" t="s">
        <v>894</v>
      </c>
      <c r="G603" s="231" t="s">
        <v>522</v>
      </c>
      <c r="H603" s="232">
        <v>10</v>
      </c>
      <c r="I603" s="233"/>
      <c r="J603" s="234">
        <f>ROUND(I603*H603,2)</f>
        <v>0</v>
      </c>
      <c r="K603" s="230" t="s">
        <v>210</v>
      </c>
      <c r="L603" s="45"/>
      <c r="M603" s="235" t="s">
        <v>1</v>
      </c>
      <c r="N603" s="236" t="s">
        <v>41</v>
      </c>
      <c r="O603" s="92"/>
      <c r="P603" s="237">
        <f>O603*H603</f>
        <v>0</v>
      </c>
      <c r="Q603" s="237">
        <v>0</v>
      </c>
      <c r="R603" s="237">
        <f>Q603*H603</f>
        <v>0</v>
      </c>
      <c r="S603" s="237">
        <v>0</v>
      </c>
      <c r="T603" s="238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9" t="s">
        <v>211</v>
      </c>
      <c r="AT603" s="239" t="s">
        <v>206</v>
      </c>
      <c r="AU603" s="239" t="s">
        <v>85</v>
      </c>
      <c r="AY603" s="18" t="s">
        <v>204</v>
      </c>
      <c r="BE603" s="240">
        <f>IF(N603="základní",J603,0)</f>
        <v>0</v>
      </c>
      <c r="BF603" s="240">
        <f>IF(N603="snížená",J603,0)</f>
        <v>0</v>
      </c>
      <c r="BG603" s="240">
        <f>IF(N603="zákl. přenesená",J603,0)</f>
        <v>0</v>
      </c>
      <c r="BH603" s="240">
        <f>IF(N603="sníž. přenesená",J603,0)</f>
        <v>0</v>
      </c>
      <c r="BI603" s="240">
        <f>IF(N603="nulová",J603,0)</f>
        <v>0</v>
      </c>
      <c r="BJ603" s="18" t="s">
        <v>83</v>
      </c>
      <c r="BK603" s="240">
        <f>ROUND(I603*H603,2)</f>
        <v>0</v>
      </c>
      <c r="BL603" s="18" t="s">
        <v>211</v>
      </c>
      <c r="BM603" s="239" t="s">
        <v>895</v>
      </c>
    </row>
    <row r="604" s="13" customFormat="1">
      <c r="A604" s="13"/>
      <c r="B604" s="241"/>
      <c r="C604" s="242"/>
      <c r="D604" s="243" t="s">
        <v>213</v>
      </c>
      <c r="E604" s="244" t="s">
        <v>1</v>
      </c>
      <c r="F604" s="245" t="s">
        <v>619</v>
      </c>
      <c r="G604" s="242"/>
      <c r="H604" s="244" t="s">
        <v>1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1" t="s">
        <v>213</v>
      </c>
      <c r="AU604" s="251" t="s">
        <v>85</v>
      </c>
      <c r="AV604" s="13" t="s">
        <v>83</v>
      </c>
      <c r="AW604" s="13" t="s">
        <v>32</v>
      </c>
      <c r="AX604" s="13" t="s">
        <v>76</v>
      </c>
      <c r="AY604" s="251" t="s">
        <v>204</v>
      </c>
    </row>
    <row r="605" s="14" customFormat="1">
      <c r="A605" s="14"/>
      <c r="B605" s="252"/>
      <c r="C605" s="253"/>
      <c r="D605" s="243" t="s">
        <v>213</v>
      </c>
      <c r="E605" s="254" t="s">
        <v>1</v>
      </c>
      <c r="F605" s="255" t="s">
        <v>896</v>
      </c>
      <c r="G605" s="253"/>
      <c r="H605" s="256">
        <v>10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2" t="s">
        <v>213</v>
      </c>
      <c r="AU605" s="262" t="s">
        <v>85</v>
      </c>
      <c r="AV605" s="14" t="s">
        <v>85</v>
      </c>
      <c r="AW605" s="14" t="s">
        <v>32</v>
      </c>
      <c r="AX605" s="14" t="s">
        <v>83</v>
      </c>
      <c r="AY605" s="262" t="s">
        <v>204</v>
      </c>
    </row>
    <row r="606" s="2" customFormat="1" ht="16.5" customHeight="1">
      <c r="A606" s="39"/>
      <c r="B606" s="40"/>
      <c r="C606" s="285" t="s">
        <v>897</v>
      </c>
      <c r="D606" s="285" t="s">
        <v>467</v>
      </c>
      <c r="E606" s="286" t="s">
        <v>898</v>
      </c>
      <c r="F606" s="287" t="s">
        <v>899</v>
      </c>
      <c r="G606" s="288" t="s">
        <v>522</v>
      </c>
      <c r="H606" s="289">
        <v>10.15</v>
      </c>
      <c r="I606" s="290"/>
      <c r="J606" s="291">
        <f>ROUND(I606*H606,2)</f>
        <v>0</v>
      </c>
      <c r="K606" s="287" t="s">
        <v>210</v>
      </c>
      <c r="L606" s="292"/>
      <c r="M606" s="293" t="s">
        <v>1</v>
      </c>
      <c r="N606" s="294" t="s">
        <v>41</v>
      </c>
      <c r="O606" s="92"/>
      <c r="P606" s="237">
        <f>O606*H606</f>
        <v>0</v>
      </c>
      <c r="Q606" s="237">
        <v>0.00038999999999999999</v>
      </c>
      <c r="R606" s="237">
        <f>Q606*H606</f>
        <v>0.0039585000000000002</v>
      </c>
      <c r="S606" s="237">
        <v>0</v>
      </c>
      <c r="T606" s="238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9" t="s">
        <v>247</v>
      </c>
      <c r="AT606" s="239" t="s">
        <v>467</v>
      </c>
      <c r="AU606" s="239" t="s">
        <v>85</v>
      </c>
      <c r="AY606" s="18" t="s">
        <v>204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8" t="s">
        <v>83</v>
      </c>
      <c r="BK606" s="240">
        <f>ROUND(I606*H606,2)</f>
        <v>0</v>
      </c>
      <c r="BL606" s="18" t="s">
        <v>211</v>
      </c>
      <c r="BM606" s="239" t="s">
        <v>900</v>
      </c>
    </row>
    <row r="607" s="13" customFormat="1">
      <c r="A607" s="13"/>
      <c r="B607" s="241"/>
      <c r="C607" s="242"/>
      <c r="D607" s="243" t="s">
        <v>213</v>
      </c>
      <c r="E607" s="244" t="s">
        <v>1</v>
      </c>
      <c r="F607" s="245" t="s">
        <v>619</v>
      </c>
      <c r="G607" s="242"/>
      <c r="H607" s="244" t="s">
        <v>1</v>
      </c>
      <c r="I607" s="246"/>
      <c r="J607" s="242"/>
      <c r="K607" s="242"/>
      <c r="L607" s="247"/>
      <c r="M607" s="248"/>
      <c r="N607" s="249"/>
      <c r="O607" s="249"/>
      <c r="P607" s="249"/>
      <c r="Q607" s="249"/>
      <c r="R607" s="249"/>
      <c r="S607" s="249"/>
      <c r="T607" s="25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1" t="s">
        <v>213</v>
      </c>
      <c r="AU607" s="251" t="s">
        <v>85</v>
      </c>
      <c r="AV607" s="13" t="s">
        <v>83</v>
      </c>
      <c r="AW607" s="13" t="s">
        <v>32</v>
      </c>
      <c r="AX607" s="13" t="s">
        <v>76</v>
      </c>
      <c r="AY607" s="251" t="s">
        <v>204</v>
      </c>
    </row>
    <row r="608" s="14" customFormat="1">
      <c r="A608" s="14"/>
      <c r="B608" s="252"/>
      <c r="C608" s="253"/>
      <c r="D608" s="243" t="s">
        <v>213</v>
      </c>
      <c r="E608" s="254" t="s">
        <v>1</v>
      </c>
      <c r="F608" s="255" t="s">
        <v>901</v>
      </c>
      <c r="G608" s="253"/>
      <c r="H608" s="256">
        <v>10.15</v>
      </c>
      <c r="I608" s="257"/>
      <c r="J608" s="253"/>
      <c r="K608" s="253"/>
      <c r="L608" s="258"/>
      <c r="M608" s="259"/>
      <c r="N608" s="260"/>
      <c r="O608" s="260"/>
      <c r="P608" s="260"/>
      <c r="Q608" s="260"/>
      <c r="R608" s="260"/>
      <c r="S608" s="260"/>
      <c r="T608" s="26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2" t="s">
        <v>213</v>
      </c>
      <c r="AU608" s="262" t="s">
        <v>85</v>
      </c>
      <c r="AV608" s="14" t="s">
        <v>85</v>
      </c>
      <c r="AW608" s="14" t="s">
        <v>32</v>
      </c>
      <c r="AX608" s="14" t="s">
        <v>83</v>
      </c>
      <c r="AY608" s="262" t="s">
        <v>204</v>
      </c>
    </row>
    <row r="609" s="2" customFormat="1" ht="24.15" customHeight="1">
      <c r="A609" s="39"/>
      <c r="B609" s="40"/>
      <c r="C609" s="228" t="s">
        <v>902</v>
      </c>
      <c r="D609" s="228" t="s">
        <v>206</v>
      </c>
      <c r="E609" s="229" t="s">
        <v>903</v>
      </c>
      <c r="F609" s="230" t="s">
        <v>904</v>
      </c>
      <c r="G609" s="231" t="s">
        <v>522</v>
      </c>
      <c r="H609" s="232">
        <v>10</v>
      </c>
      <c r="I609" s="233"/>
      <c r="J609" s="234">
        <f>ROUND(I609*H609,2)</f>
        <v>0</v>
      </c>
      <c r="K609" s="230" t="s">
        <v>210</v>
      </c>
      <c r="L609" s="45"/>
      <c r="M609" s="235" t="s">
        <v>1</v>
      </c>
      <c r="N609" s="236" t="s">
        <v>41</v>
      </c>
      <c r="O609" s="92"/>
      <c r="P609" s="237">
        <f>O609*H609</f>
        <v>0</v>
      </c>
      <c r="Q609" s="237">
        <v>0</v>
      </c>
      <c r="R609" s="237">
        <f>Q609*H609</f>
        <v>0</v>
      </c>
      <c r="S609" s="237">
        <v>0</v>
      </c>
      <c r="T609" s="238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9" t="s">
        <v>211</v>
      </c>
      <c r="AT609" s="239" t="s">
        <v>206</v>
      </c>
      <c r="AU609" s="239" t="s">
        <v>85</v>
      </c>
      <c r="AY609" s="18" t="s">
        <v>204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83</v>
      </c>
      <c r="BK609" s="240">
        <f>ROUND(I609*H609,2)</f>
        <v>0</v>
      </c>
      <c r="BL609" s="18" t="s">
        <v>211</v>
      </c>
      <c r="BM609" s="239" t="s">
        <v>905</v>
      </c>
    </row>
    <row r="610" s="13" customFormat="1">
      <c r="A610" s="13"/>
      <c r="B610" s="241"/>
      <c r="C610" s="242"/>
      <c r="D610" s="243" t="s">
        <v>213</v>
      </c>
      <c r="E610" s="244" t="s">
        <v>1</v>
      </c>
      <c r="F610" s="245" t="s">
        <v>619</v>
      </c>
      <c r="G610" s="242"/>
      <c r="H610" s="244" t="s">
        <v>1</v>
      </c>
      <c r="I610" s="246"/>
      <c r="J610" s="242"/>
      <c r="K610" s="242"/>
      <c r="L610" s="247"/>
      <c r="M610" s="248"/>
      <c r="N610" s="249"/>
      <c r="O610" s="249"/>
      <c r="P610" s="249"/>
      <c r="Q610" s="249"/>
      <c r="R610" s="249"/>
      <c r="S610" s="249"/>
      <c r="T610" s="25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1" t="s">
        <v>213</v>
      </c>
      <c r="AU610" s="251" t="s">
        <v>85</v>
      </c>
      <c r="AV610" s="13" t="s">
        <v>83</v>
      </c>
      <c r="AW610" s="13" t="s">
        <v>32</v>
      </c>
      <c r="AX610" s="13" t="s">
        <v>76</v>
      </c>
      <c r="AY610" s="251" t="s">
        <v>204</v>
      </c>
    </row>
    <row r="611" s="14" customFormat="1">
      <c r="A611" s="14"/>
      <c r="B611" s="252"/>
      <c r="C611" s="253"/>
      <c r="D611" s="243" t="s">
        <v>213</v>
      </c>
      <c r="E611" s="254" t="s">
        <v>1</v>
      </c>
      <c r="F611" s="255" t="s">
        <v>906</v>
      </c>
      <c r="G611" s="253"/>
      <c r="H611" s="256">
        <v>8</v>
      </c>
      <c r="I611" s="257"/>
      <c r="J611" s="253"/>
      <c r="K611" s="253"/>
      <c r="L611" s="258"/>
      <c r="M611" s="259"/>
      <c r="N611" s="260"/>
      <c r="O611" s="260"/>
      <c r="P611" s="260"/>
      <c r="Q611" s="260"/>
      <c r="R611" s="260"/>
      <c r="S611" s="260"/>
      <c r="T611" s="26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2" t="s">
        <v>213</v>
      </c>
      <c r="AU611" s="262" t="s">
        <v>85</v>
      </c>
      <c r="AV611" s="14" t="s">
        <v>85</v>
      </c>
      <c r="AW611" s="14" t="s">
        <v>32</v>
      </c>
      <c r="AX611" s="14" t="s">
        <v>76</v>
      </c>
      <c r="AY611" s="262" t="s">
        <v>204</v>
      </c>
    </row>
    <row r="612" s="14" customFormat="1">
      <c r="A612" s="14"/>
      <c r="B612" s="252"/>
      <c r="C612" s="253"/>
      <c r="D612" s="243" t="s">
        <v>213</v>
      </c>
      <c r="E612" s="254" t="s">
        <v>1</v>
      </c>
      <c r="F612" s="255" t="s">
        <v>907</v>
      </c>
      <c r="G612" s="253"/>
      <c r="H612" s="256">
        <v>2</v>
      </c>
      <c r="I612" s="257"/>
      <c r="J612" s="253"/>
      <c r="K612" s="253"/>
      <c r="L612" s="258"/>
      <c r="M612" s="259"/>
      <c r="N612" s="260"/>
      <c r="O612" s="260"/>
      <c r="P612" s="260"/>
      <c r="Q612" s="260"/>
      <c r="R612" s="260"/>
      <c r="S612" s="260"/>
      <c r="T612" s="26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2" t="s">
        <v>213</v>
      </c>
      <c r="AU612" s="262" t="s">
        <v>85</v>
      </c>
      <c r="AV612" s="14" t="s">
        <v>85</v>
      </c>
      <c r="AW612" s="14" t="s">
        <v>32</v>
      </c>
      <c r="AX612" s="14" t="s">
        <v>76</v>
      </c>
      <c r="AY612" s="262" t="s">
        <v>204</v>
      </c>
    </row>
    <row r="613" s="15" customFormat="1">
      <c r="A613" s="15"/>
      <c r="B613" s="263"/>
      <c r="C613" s="264"/>
      <c r="D613" s="243" t="s">
        <v>213</v>
      </c>
      <c r="E613" s="265" t="s">
        <v>1</v>
      </c>
      <c r="F613" s="266" t="s">
        <v>160</v>
      </c>
      <c r="G613" s="264"/>
      <c r="H613" s="267">
        <v>10</v>
      </c>
      <c r="I613" s="268"/>
      <c r="J613" s="264"/>
      <c r="K613" s="264"/>
      <c r="L613" s="269"/>
      <c r="M613" s="270"/>
      <c r="N613" s="271"/>
      <c r="O613" s="271"/>
      <c r="P613" s="271"/>
      <c r="Q613" s="271"/>
      <c r="R613" s="271"/>
      <c r="S613" s="271"/>
      <c r="T613" s="272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73" t="s">
        <v>213</v>
      </c>
      <c r="AU613" s="273" t="s">
        <v>85</v>
      </c>
      <c r="AV613" s="15" t="s">
        <v>211</v>
      </c>
      <c r="AW613" s="15" t="s">
        <v>32</v>
      </c>
      <c r="AX613" s="15" t="s">
        <v>83</v>
      </c>
      <c r="AY613" s="273" t="s">
        <v>204</v>
      </c>
    </row>
    <row r="614" s="2" customFormat="1" ht="16.5" customHeight="1">
      <c r="A614" s="39"/>
      <c r="B614" s="40"/>
      <c r="C614" s="285" t="s">
        <v>908</v>
      </c>
      <c r="D614" s="285" t="s">
        <v>467</v>
      </c>
      <c r="E614" s="286" t="s">
        <v>909</v>
      </c>
      <c r="F614" s="287" t="s">
        <v>910</v>
      </c>
      <c r="G614" s="288" t="s">
        <v>522</v>
      </c>
      <c r="H614" s="289">
        <v>8.1199999999999992</v>
      </c>
      <c r="I614" s="290"/>
      <c r="J614" s="291">
        <f>ROUND(I614*H614,2)</f>
        <v>0</v>
      </c>
      <c r="K614" s="287" t="s">
        <v>210</v>
      </c>
      <c r="L614" s="292"/>
      <c r="M614" s="293" t="s">
        <v>1</v>
      </c>
      <c r="N614" s="294" t="s">
        <v>41</v>
      </c>
      <c r="O614" s="92"/>
      <c r="P614" s="237">
        <f>O614*H614</f>
        <v>0</v>
      </c>
      <c r="Q614" s="237">
        <v>0.00072000000000000005</v>
      </c>
      <c r="R614" s="237">
        <f>Q614*H614</f>
        <v>0.0058463999999999999</v>
      </c>
      <c r="S614" s="237">
        <v>0</v>
      </c>
      <c r="T614" s="238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9" t="s">
        <v>247</v>
      </c>
      <c r="AT614" s="239" t="s">
        <v>467</v>
      </c>
      <c r="AU614" s="239" t="s">
        <v>85</v>
      </c>
      <c r="AY614" s="18" t="s">
        <v>204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83</v>
      </c>
      <c r="BK614" s="240">
        <f>ROUND(I614*H614,2)</f>
        <v>0</v>
      </c>
      <c r="BL614" s="18" t="s">
        <v>211</v>
      </c>
      <c r="BM614" s="239" t="s">
        <v>911</v>
      </c>
    </row>
    <row r="615" s="13" customFormat="1">
      <c r="A615" s="13"/>
      <c r="B615" s="241"/>
      <c r="C615" s="242"/>
      <c r="D615" s="243" t="s">
        <v>213</v>
      </c>
      <c r="E615" s="244" t="s">
        <v>1</v>
      </c>
      <c r="F615" s="245" t="s">
        <v>619</v>
      </c>
      <c r="G615" s="242"/>
      <c r="H615" s="244" t="s">
        <v>1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1" t="s">
        <v>213</v>
      </c>
      <c r="AU615" s="251" t="s">
        <v>85</v>
      </c>
      <c r="AV615" s="13" t="s">
        <v>83</v>
      </c>
      <c r="AW615" s="13" t="s">
        <v>32</v>
      </c>
      <c r="AX615" s="13" t="s">
        <v>76</v>
      </c>
      <c r="AY615" s="251" t="s">
        <v>204</v>
      </c>
    </row>
    <row r="616" s="14" customFormat="1">
      <c r="A616" s="14"/>
      <c r="B616" s="252"/>
      <c r="C616" s="253"/>
      <c r="D616" s="243" t="s">
        <v>213</v>
      </c>
      <c r="E616" s="254" t="s">
        <v>1</v>
      </c>
      <c r="F616" s="255" t="s">
        <v>912</v>
      </c>
      <c r="G616" s="253"/>
      <c r="H616" s="256">
        <v>8.1199999999999992</v>
      </c>
      <c r="I616" s="257"/>
      <c r="J616" s="253"/>
      <c r="K616" s="253"/>
      <c r="L616" s="258"/>
      <c r="M616" s="259"/>
      <c r="N616" s="260"/>
      <c r="O616" s="260"/>
      <c r="P616" s="260"/>
      <c r="Q616" s="260"/>
      <c r="R616" s="260"/>
      <c r="S616" s="260"/>
      <c r="T616" s="26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2" t="s">
        <v>213</v>
      </c>
      <c r="AU616" s="262" t="s">
        <v>85</v>
      </c>
      <c r="AV616" s="14" t="s">
        <v>85</v>
      </c>
      <c r="AW616" s="14" t="s">
        <v>32</v>
      </c>
      <c r="AX616" s="14" t="s">
        <v>83</v>
      </c>
      <c r="AY616" s="262" t="s">
        <v>204</v>
      </c>
    </row>
    <row r="617" s="2" customFormat="1" ht="24.15" customHeight="1">
      <c r="A617" s="39"/>
      <c r="B617" s="40"/>
      <c r="C617" s="285" t="s">
        <v>913</v>
      </c>
      <c r="D617" s="285" t="s">
        <v>467</v>
      </c>
      <c r="E617" s="286" t="s">
        <v>914</v>
      </c>
      <c r="F617" s="287" t="s">
        <v>915</v>
      </c>
      <c r="G617" s="288" t="s">
        <v>522</v>
      </c>
      <c r="H617" s="289">
        <v>1.0149999999999999</v>
      </c>
      <c r="I617" s="290"/>
      <c r="J617" s="291">
        <f>ROUND(I617*H617,2)</f>
        <v>0</v>
      </c>
      <c r="K617" s="287" t="s">
        <v>1</v>
      </c>
      <c r="L617" s="292"/>
      <c r="M617" s="293" t="s">
        <v>1</v>
      </c>
      <c r="N617" s="294" t="s">
        <v>41</v>
      </c>
      <c r="O617" s="92"/>
      <c r="P617" s="237">
        <f>O617*H617</f>
        <v>0</v>
      </c>
      <c r="Q617" s="237">
        <v>0.0011999999999999999</v>
      </c>
      <c r="R617" s="237">
        <f>Q617*H617</f>
        <v>0.0012179999999999997</v>
      </c>
      <c r="S617" s="237">
        <v>0</v>
      </c>
      <c r="T617" s="238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9" t="s">
        <v>247</v>
      </c>
      <c r="AT617" s="239" t="s">
        <v>467</v>
      </c>
      <c r="AU617" s="239" t="s">
        <v>85</v>
      </c>
      <c r="AY617" s="18" t="s">
        <v>204</v>
      </c>
      <c r="BE617" s="240">
        <f>IF(N617="základní",J617,0)</f>
        <v>0</v>
      </c>
      <c r="BF617" s="240">
        <f>IF(N617="snížená",J617,0)</f>
        <v>0</v>
      </c>
      <c r="BG617" s="240">
        <f>IF(N617="zákl. přenesená",J617,0)</f>
        <v>0</v>
      </c>
      <c r="BH617" s="240">
        <f>IF(N617="sníž. přenesená",J617,0)</f>
        <v>0</v>
      </c>
      <c r="BI617" s="240">
        <f>IF(N617="nulová",J617,0)</f>
        <v>0</v>
      </c>
      <c r="BJ617" s="18" t="s">
        <v>83</v>
      </c>
      <c r="BK617" s="240">
        <f>ROUND(I617*H617,2)</f>
        <v>0</v>
      </c>
      <c r="BL617" s="18" t="s">
        <v>211</v>
      </c>
      <c r="BM617" s="239" t="s">
        <v>916</v>
      </c>
    </row>
    <row r="618" s="13" customFormat="1">
      <c r="A618" s="13"/>
      <c r="B618" s="241"/>
      <c r="C618" s="242"/>
      <c r="D618" s="243" t="s">
        <v>213</v>
      </c>
      <c r="E618" s="244" t="s">
        <v>1</v>
      </c>
      <c r="F618" s="245" t="s">
        <v>619</v>
      </c>
      <c r="G618" s="242"/>
      <c r="H618" s="244" t="s">
        <v>1</v>
      </c>
      <c r="I618" s="246"/>
      <c r="J618" s="242"/>
      <c r="K618" s="242"/>
      <c r="L618" s="247"/>
      <c r="M618" s="248"/>
      <c r="N618" s="249"/>
      <c r="O618" s="249"/>
      <c r="P618" s="249"/>
      <c r="Q618" s="249"/>
      <c r="R618" s="249"/>
      <c r="S618" s="249"/>
      <c r="T618" s="25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1" t="s">
        <v>213</v>
      </c>
      <c r="AU618" s="251" t="s">
        <v>85</v>
      </c>
      <c r="AV618" s="13" t="s">
        <v>83</v>
      </c>
      <c r="AW618" s="13" t="s">
        <v>32</v>
      </c>
      <c r="AX618" s="13" t="s">
        <v>76</v>
      </c>
      <c r="AY618" s="251" t="s">
        <v>204</v>
      </c>
    </row>
    <row r="619" s="14" customFormat="1">
      <c r="A619" s="14"/>
      <c r="B619" s="252"/>
      <c r="C619" s="253"/>
      <c r="D619" s="243" t="s">
        <v>213</v>
      </c>
      <c r="E619" s="254" t="s">
        <v>1</v>
      </c>
      <c r="F619" s="255" t="s">
        <v>874</v>
      </c>
      <c r="G619" s="253"/>
      <c r="H619" s="256">
        <v>1.0149999999999999</v>
      </c>
      <c r="I619" s="257"/>
      <c r="J619" s="253"/>
      <c r="K619" s="253"/>
      <c r="L619" s="258"/>
      <c r="M619" s="259"/>
      <c r="N619" s="260"/>
      <c r="O619" s="260"/>
      <c r="P619" s="260"/>
      <c r="Q619" s="260"/>
      <c r="R619" s="260"/>
      <c r="S619" s="260"/>
      <c r="T619" s="261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2" t="s">
        <v>213</v>
      </c>
      <c r="AU619" s="262" t="s">
        <v>85</v>
      </c>
      <c r="AV619" s="14" t="s">
        <v>85</v>
      </c>
      <c r="AW619" s="14" t="s">
        <v>32</v>
      </c>
      <c r="AX619" s="14" t="s">
        <v>83</v>
      </c>
      <c r="AY619" s="262" t="s">
        <v>204</v>
      </c>
    </row>
    <row r="620" s="2" customFormat="1" ht="24.15" customHeight="1">
      <c r="A620" s="39"/>
      <c r="B620" s="40"/>
      <c r="C620" s="285" t="s">
        <v>917</v>
      </c>
      <c r="D620" s="285" t="s">
        <v>467</v>
      </c>
      <c r="E620" s="286" t="s">
        <v>918</v>
      </c>
      <c r="F620" s="287" t="s">
        <v>919</v>
      </c>
      <c r="G620" s="288" t="s">
        <v>522</v>
      </c>
      <c r="H620" s="289">
        <v>1.0149999999999999</v>
      </c>
      <c r="I620" s="290"/>
      <c r="J620" s="291">
        <f>ROUND(I620*H620,2)</f>
        <v>0</v>
      </c>
      <c r="K620" s="287" t="s">
        <v>1</v>
      </c>
      <c r="L620" s="292"/>
      <c r="M620" s="293" t="s">
        <v>1</v>
      </c>
      <c r="N620" s="294" t="s">
        <v>41</v>
      </c>
      <c r="O620" s="92"/>
      <c r="P620" s="237">
        <f>O620*H620</f>
        <v>0</v>
      </c>
      <c r="Q620" s="237">
        <v>0.0018</v>
      </c>
      <c r="R620" s="237">
        <f>Q620*H620</f>
        <v>0.0018269999999999999</v>
      </c>
      <c r="S620" s="237">
        <v>0</v>
      </c>
      <c r="T620" s="238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9" t="s">
        <v>247</v>
      </c>
      <c r="AT620" s="239" t="s">
        <v>467</v>
      </c>
      <c r="AU620" s="239" t="s">
        <v>85</v>
      </c>
      <c r="AY620" s="18" t="s">
        <v>204</v>
      </c>
      <c r="BE620" s="240">
        <f>IF(N620="základní",J620,0)</f>
        <v>0</v>
      </c>
      <c r="BF620" s="240">
        <f>IF(N620="snížená",J620,0)</f>
        <v>0</v>
      </c>
      <c r="BG620" s="240">
        <f>IF(N620="zákl. přenesená",J620,0)</f>
        <v>0</v>
      </c>
      <c r="BH620" s="240">
        <f>IF(N620="sníž. přenesená",J620,0)</f>
        <v>0</v>
      </c>
      <c r="BI620" s="240">
        <f>IF(N620="nulová",J620,0)</f>
        <v>0</v>
      </c>
      <c r="BJ620" s="18" t="s">
        <v>83</v>
      </c>
      <c r="BK620" s="240">
        <f>ROUND(I620*H620,2)</f>
        <v>0</v>
      </c>
      <c r="BL620" s="18" t="s">
        <v>211</v>
      </c>
      <c r="BM620" s="239" t="s">
        <v>920</v>
      </c>
    </row>
    <row r="621" s="13" customFormat="1">
      <c r="A621" s="13"/>
      <c r="B621" s="241"/>
      <c r="C621" s="242"/>
      <c r="D621" s="243" t="s">
        <v>213</v>
      </c>
      <c r="E621" s="244" t="s">
        <v>1</v>
      </c>
      <c r="F621" s="245" t="s">
        <v>619</v>
      </c>
      <c r="G621" s="242"/>
      <c r="H621" s="244" t="s">
        <v>1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1" t="s">
        <v>213</v>
      </c>
      <c r="AU621" s="251" t="s">
        <v>85</v>
      </c>
      <c r="AV621" s="13" t="s">
        <v>83</v>
      </c>
      <c r="AW621" s="13" t="s">
        <v>32</v>
      </c>
      <c r="AX621" s="13" t="s">
        <v>76</v>
      </c>
      <c r="AY621" s="251" t="s">
        <v>204</v>
      </c>
    </row>
    <row r="622" s="14" customFormat="1">
      <c r="A622" s="14"/>
      <c r="B622" s="252"/>
      <c r="C622" s="253"/>
      <c r="D622" s="243" t="s">
        <v>213</v>
      </c>
      <c r="E622" s="254" t="s">
        <v>1</v>
      </c>
      <c r="F622" s="255" t="s">
        <v>874</v>
      </c>
      <c r="G622" s="253"/>
      <c r="H622" s="256">
        <v>1.0149999999999999</v>
      </c>
      <c r="I622" s="257"/>
      <c r="J622" s="253"/>
      <c r="K622" s="253"/>
      <c r="L622" s="258"/>
      <c r="M622" s="259"/>
      <c r="N622" s="260"/>
      <c r="O622" s="260"/>
      <c r="P622" s="260"/>
      <c r="Q622" s="260"/>
      <c r="R622" s="260"/>
      <c r="S622" s="260"/>
      <c r="T622" s="261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2" t="s">
        <v>213</v>
      </c>
      <c r="AU622" s="262" t="s">
        <v>85</v>
      </c>
      <c r="AV622" s="14" t="s">
        <v>85</v>
      </c>
      <c r="AW622" s="14" t="s">
        <v>32</v>
      </c>
      <c r="AX622" s="14" t="s">
        <v>83</v>
      </c>
      <c r="AY622" s="262" t="s">
        <v>204</v>
      </c>
    </row>
    <row r="623" s="2" customFormat="1" ht="24.15" customHeight="1">
      <c r="A623" s="39"/>
      <c r="B623" s="40"/>
      <c r="C623" s="228" t="s">
        <v>921</v>
      </c>
      <c r="D623" s="228" t="s">
        <v>206</v>
      </c>
      <c r="E623" s="229" t="s">
        <v>922</v>
      </c>
      <c r="F623" s="230" t="s">
        <v>923</v>
      </c>
      <c r="G623" s="231" t="s">
        <v>522</v>
      </c>
      <c r="H623" s="232">
        <v>8</v>
      </c>
      <c r="I623" s="233"/>
      <c r="J623" s="234">
        <f>ROUND(I623*H623,2)</f>
        <v>0</v>
      </c>
      <c r="K623" s="230" t="s">
        <v>210</v>
      </c>
      <c r="L623" s="45"/>
      <c r="M623" s="235" t="s">
        <v>1</v>
      </c>
      <c r="N623" s="236" t="s">
        <v>41</v>
      </c>
      <c r="O623" s="92"/>
      <c r="P623" s="237">
        <f>O623*H623</f>
        <v>0</v>
      </c>
      <c r="Q623" s="237">
        <v>0</v>
      </c>
      <c r="R623" s="237">
        <f>Q623*H623</f>
        <v>0</v>
      </c>
      <c r="S623" s="237">
        <v>0</v>
      </c>
      <c r="T623" s="238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9" t="s">
        <v>211</v>
      </c>
      <c r="AT623" s="239" t="s">
        <v>206</v>
      </c>
      <c r="AU623" s="239" t="s">
        <v>85</v>
      </c>
      <c r="AY623" s="18" t="s">
        <v>204</v>
      </c>
      <c r="BE623" s="240">
        <f>IF(N623="základní",J623,0)</f>
        <v>0</v>
      </c>
      <c r="BF623" s="240">
        <f>IF(N623="snížená",J623,0)</f>
        <v>0</v>
      </c>
      <c r="BG623" s="240">
        <f>IF(N623="zákl. přenesená",J623,0)</f>
        <v>0</v>
      </c>
      <c r="BH623" s="240">
        <f>IF(N623="sníž. přenesená",J623,0)</f>
        <v>0</v>
      </c>
      <c r="BI623" s="240">
        <f>IF(N623="nulová",J623,0)</f>
        <v>0</v>
      </c>
      <c r="BJ623" s="18" t="s">
        <v>83</v>
      </c>
      <c r="BK623" s="240">
        <f>ROUND(I623*H623,2)</f>
        <v>0</v>
      </c>
      <c r="BL623" s="18" t="s">
        <v>211</v>
      </c>
      <c r="BM623" s="239" t="s">
        <v>924</v>
      </c>
    </row>
    <row r="624" s="13" customFormat="1">
      <c r="A624" s="13"/>
      <c r="B624" s="241"/>
      <c r="C624" s="242"/>
      <c r="D624" s="243" t="s">
        <v>213</v>
      </c>
      <c r="E624" s="244" t="s">
        <v>1</v>
      </c>
      <c r="F624" s="245" t="s">
        <v>619</v>
      </c>
      <c r="G624" s="242"/>
      <c r="H624" s="244" t="s">
        <v>1</v>
      </c>
      <c r="I624" s="246"/>
      <c r="J624" s="242"/>
      <c r="K624" s="242"/>
      <c r="L624" s="247"/>
      <c r="M624" s="248"/>
      <c r="N624" s="249"/>
      <c r="O624" s="249"/>
      <c r="P624" s="249"/>
      <c r="Q624" s="249"/>
      <c r="R624" s="249"/>
      <c r="S624" s="249"/>
      <c r="T624" s="25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1" t="s">
        <v>213</v>
      </c>
      <c r="AU624" s="251" t="s">
        <v>85</v>
      </c>
      <c r="AV624" s="13" t="s">
        <v>83</v>
      </c>
      <c r="AW624" s="13" t="s">
        <v>32</v>
      </c>
      <c r="AX624" s="13" t="s">
        <v>76</v>
      </c>
      <c r="AY624" s="251" t="s">
        <v>204</v>
      </c>
    </row>
    <row r="625" s="14" customFormat="1">
      <c r="A625" s="14"/>
      <c r="B625" s="252"/>
      <c r="C625" s="253"/>
      <c r="D625" s="243" t="s">
        <v>213</v>
      </c>
      <c r="E625" s="254" t="s">
        <v>1</v>
      </c>
      <c r="F625" s="255" t="s">
        <v>925</v>
      </c>
      <c r="G625" s="253"/>
      <c r="H625" s="256">
        <v>6</v>
      </c>
      <c r="I625" s="257"/>
      <c r="J625" s="253"/>
      <c r="K625" s="253"/>
      <c r="L625" s="258"/>
      <c r="M625" s="259"/>
      <c r="N625" s="260"/>
      <c r="O625" s="260"/>
      <c r="P625" s="260"/>
      <c r="Q625" s="260"/>
      <c r="R625" s="260"/>
      <c r="S625" s="260"/>
      <c r="T625" s="261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2" t="s">
        <v>213</v>
      </c>
      <c r="AU625" s="262" t="s">
        <v>85</v>
      </c>
      <c r="AV625" s="14" t="s">
        <v>85</v>
      </c>
      <c r="AW625" s="14" t="s">
        <v>32</v>
      </c>
      <c r="AX625" s="14" t="s">
        <v>76</v>
      </c>
      <c r="AY625" s="262" t="s">
        <v>204</v>
      </c>
    </row>
    <row r="626" s="14" customFormat="1">
      <c r="A626" s="14"/>
      <c r="B626" s="252"/>
      <c r="C626" s="253"/>
      <c r="D626" s="243" t="s">
        <v>213</v>
      </c>
      <c r="E626" s="254" t="s">
        <v>1</v>
      </c>
      <c r="F626" s="255" t="s">
        <v>926</v>
      </c>
      <c r="G626" s="253"/>
      <c r="H626" s="256">
        <v>2</v>
      </c>
      <c r="I626" s="257"/>
      <c r="J626" s="253"/>
      <c r="K626" s="253"/>
      <c r="L626" s="258"/>
      <c r="M626" s="259"/>
      <c r="N626" s="260"/>
      <c r="O626" s="260"/>
      <c r="P626" s="260"/>
      <c r="Q626" s="260"/>
      <c r="R626" s="260"/>
      <c r="S626" s="260"/>
      <c r="T626" s="26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2" t="s">
        <v>213</v>
      </c>
      <c r="AU626" s="262" t="s">
        <v>85</v>
      </c>
      <c r="AV626" s="14" t="s">
        <v>85</v>
      </c>
      <c r="AW626" s="14" t="s">
        <v>32</v>
      </c>
      <c r="AX626" s="14" t="s">
        <v>76</v>
      </c>
      <c r="AY626" s="262" t="s">
        <v>204</v>
      </c>
    </row>
    <row r="627" s="15" customFormat="1">
      <c r="A627" s="15"/>
      <c r="B627" s="263"/>
      <c r="C627" s="264"/>
      <c r="D627" s="243" t="s">
        <v>213</v>
      </c>
      <c r="E627" s="265" t="s">
        <v>1</v>
      </c>
      <c r="F627" s="266" t="s">
        <v>160</v>
      </c>
      <c r="G627" s="264"/>
      <c r="H627" s="267">
        <v>8</v>
      </c>
      <c r="I627" s="268"/>
      <c r="J627" s="264"/>
      <c r="K627" s="264"/>
      <c r="L627" s="269"/>
      <c r="M627" s="270"/>
      <c r="N627" s="271"/>
      <c r="O627" s="271"/>
      <c r="P627" s="271"/>
      <c r="Q627" s="271"/>
      <c r="R627" s="271"/>
      <c r="S627" s="271"/>
      <c r="T627" s="272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73" t="s">
        <v>213</v>
      </c>
      <c r="AU627" s="273" t="s">
        <v>85</v>
      </c>
      <c r="AV627" s="15" t="s">
        <v>211</v>
      </c>
      <c r="AW627" s="15" t="s">
        <v>32</v>
      </c>
      <c r="AX627" s="15" t="s">
        <v>83</v>
      </c>
      <c r="AY627" s="273" t="s">
        <v>204</v>
      </c>
    </row>
    <row r="628" s="2" customFormat="1" ht="16.5" customHeight="1">
      <c r="A628" s="39"/>
      <c r="B628" s="40"/>
      <c r="C628" s="285" t="s">
        <v>927</v>
      </c>
      <c r="D628" s="285" t="s">
        <v>467</v>
      </c>
      <c r="E628" s="286" t="s">
        <v>928</v>
      </c>
      <c r="F628" s="287" t="s">
        <v>929</v>
      </c>
      <c r="G628" s="288" t="s">
        <v>522</v>
      </c>
      <c r="H628" s="289">
        <v>6.0899999999999999</v>
      </c>
      <c r="I628" s="290"/>
      <c r="J628" s="291">
        <f>ROUND(I628*H628,2)</f>
        <v>0</v>
      </c>
      <c r="K628" s="287" t="s">
        <v>210</v>
      </c>
      <c r="L628" s="292"/>
      <c r="M628" s="293" t="s">
        <v>1</v>
      </c>
      <c r="N628" s="294" t="s">
        <v>41</v>
      </c>
      <c r="O628" s="92"/>
      <c r="P628" s="237">
        <f>O628*H628</f>
        <v>0</v>
      </c>
      <c r="Q628" s="237">
        <v>0.00081999999999999998</v>
      </c>
      <c r="R628" s="237">
        <f>Q628*H628</f>
        <v>0.0049937999999999996</v>
      </c>
      <c r="S628" s="237">
        <v>0</v>
      </c>
      <c r="T628" s="238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9" t="s">
        <v>247</v>
      </c>
      <c r="AT628" s="239" t="s">
        <v>467</v>
      </c>
      <c r="AU628" s="239" t="s">
        <v>85</v>
      </c>
      <c r="AY628" s="18" t="s">
        <v>204</v>
      </c>
      <c r="BE628" s="240">
        <f>IF(N628="základní",J628,0)</f>
        <v>0</v>
      </c>
      <c r="BF628" s="240">
        <f>IF(N628="snížená",J628,0)</f>
        <v>0</v>
      </c>
      <c r="BG628" s="240">
        <f>IF(N628="zákl. přenesená",J628,0)</f>
        <v>0</v>
      </c>
      <c r="BH628" s="240">
        <f>IF(N628="sníž. přenesená",J628,0)</f>
        <v>0</v>
      </c>
      <c r="BI628" s="240">
        <f>IF(N628="nulová",J628,0)</f>
        <v>0</v>
      </c>
      <c r="BJ628" s="18" t="s">
        <v>83</v>
      </c>
      <c r="BK628" s="240">
        <f>ROUND(I628*H628,2)</f>
        <v>0</v>
      </c>
      <c r="BL628" s="18" t="s">
        <v>211</v>
      </c>
      <c r="BM628" s="239" t="s">
        <v>930</v>
      </c>
    </row>
    <row r="629" s="13" customFormat="1">
      <c r="A629" s="13"/>
      <c r="B629" s="241"/>
      <c r="C629" s="242"/>
      <c r="D629" s="243" t="s">
        <v>213</v>
      </c>
      <c r="E629" s="244" t="s">
        <v>1</v>
      </c>
      <c r="F629" s="245" t="s">
        <v>619</v>
      </c>
      <c r="G629" s="242"/>
      <c r="H629" s="244" t="s">
        <v>1</v>
      </c>
      <c r="I629" s="246"/>
      <c r="J629" s="242"/>
      <c r="K629" s="242"/>
      <c r="L629" s="247"/>
      <c r="M629" s="248"/>
      <c r="N629" s="249"/>
      <c r="O629" s="249"/>
      <c r="P629" s="249"/>
      <c r="Q629" s="249"/>
      <c r="R629" s="249"/>
      <c r="S629" s="249"/>
      <c r="T629" s="25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1" t="s">
        <v>213</v>
      </c>
      <c r="AU629" s="251" t="s">
        <v>85</v>
      </c>
      <c r="AV629" s="13" t="s">
        <v>83</v>
      </c>
      <c r="AW629" s="13" t="s">
        <v>32</v>
      </c>
      <c r="AX629" s="13" t="s">
        <v>76</v>
      </c>
      <c r="AY629" s="251" t="s">
        <v>204</v>
      </c>
    </row>
    <row r="630" s="14" customFormat="1">
      <c r="A630" s="14"/>
      <c r="B630" s="252"/>
      <c r="C630" s="253"/>
      <c r="D630" s="243" t="s">
        <v>213</v>
      </c>
      <c r="E630" s="254" t="s">
        <v>1</v>
      </c>
      <c r="F630" s="255" t="s">
        <v>931</v>
      </c>
      <c r="G630" s="253"/>
      <c r="H630" s="256">
        <v>6.0899999999999999</v>
      </c>
      <c r="I630" s="257"/>
      <c r="J630" s="253"/>
      <c r="K630" s="253"/>
      <c r="L630" s="258"/>
      <c r="M630" s="259"/>
      <c r="N630" s="260"/>
      <c r="O630" s="260"/>
      <c r="P630" s="260"/>
      <c r="Q630" s="260"/>
      <c r="R630" s="260"/>
      <c r="S630" s="260"/>
      <c r="T630" s="26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2" t="s">
        <v>213</v>
      </c>
      <c r="AU630" s="262" t="s">
        <v>85</v>
      </c>
      <c r="AV630" s="14" t="s">
        <v>85</v>
      </c>
      <c r="AW630" s="14" t="s">
        <v>32</v>
      </c>
      <c r="AX630" s="14" t="s">
        <v>83</v>
      </c>
      <c r="AY630" s="262" t="s">
        <v>204</v>
      </c>
    </row>
    <row r="631" s="2" customFormat="1" ht="24.15" customHeight="1">
      <c r="A631" s="39"/>
      <c r="B631" s="40"/>
      <c r="C631" s="285" t="s">
        <v>932</v>
      </c>
      <c r="D631" s="285" t="s">
        <v>467</v>
      </c>
      <c r="E631" s="286" t="s">
        <v>933</v>
      </c>
      <c r="F631" s="287" t="s">
        <v>934</v>
      </c>
      <c r="G631" s="288" t="s">
        <v>522</v>
      </c>
      <c r="H631" s="289">
        <v>2.0299999999999998</v>
      </c>
      <c r="I631" s="290"/>
      <c r="J631" s="291">
        <f>ROUND(I631*H631,2)</f>
        <v>0</v>
      </c>
      <c r="K631" s="287" t="s">
        <v>1</v>
      </c>
      <c r="L631" s="292"/>
      <c r="M631" s="293" t="s">
        <v>1</v>
      </c>
      <c r="N631" s="294" t="s">
        <v>41</v>
      </c>
      <c r="O631" s="92"/>
      <c r="P631" s="237">
        <f>O631*H631</f>
        <v>0</v>
      </c>
      <c r="Q631" s="237">
        <v>0.0060000000000000001</v>
      </c>
      <c r="R631" s="237">
        <f>Q631*H631</f>
        <v>0.01218</v>
      </c>
      <c r="S631" s="237">
        <v>0</v>
      </c>
      <c r="T631" s="238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9" t="s">
        <v>247</v>
      </c>
      <c r="AT631" s="239" t="s">
        <v>467</v>
      </c>
      <c r="AU631" s="239" t="s">
        <v>85</v>
      </c>
      <c r="AY631" s="18" t="s">
        <v>204</v>
      </c>
      <c r="BE631" s="240">
        <f>IF(N631="základní",J631,0)</f>
        <v>0</v>
      </c>
      <c r="BF631" s="240">
        <f>IF(N631="snížená",J631,0)</f>
        <v>0</v>
      </c>
      <c r="BG631" s="240">
        <f>IF(N631="zákl. přenesená",J631,0)</f>
        <v>0</v>
      </c>
      <c r="BH631" s="240">
        <f>IF(N631="sníž. přenesená",J631,0)</f>
        <v>0</v>
      </c>
      <c r="BI631" s="240">
        <f>IF(N631="nulová",J631,0)</f>
        <v>0</v>
      </c>
      <c r="BJ631" s="18" t="s">
        <v>83</v>
      </c>
      <c r="BK631" s="240">
        <f>ROUND(I631*H631,2)</f>
        <v>0</v>
      </c>
      <c r="BL631" s="18" t="s">
        <v>211</v>
      </c>
      <c r="BM631" s="239" t="s">
        <v>935</v>
      </c>
    </row>
    <row r="632" s="13" customFormat="1">
      <c r="A632" s="13"/>
      <c r="B632" s="241"/>
      <c r="C632" s="242"/>
      <c r="D632" s="243" t="s">
        <v>213</v>
      </c>
      <c r="E632" s="244" t="s">
        <v>1</v>
      </c>
      <c r="F632" s="245" t="s">
        <v>619</v>
      </c>
      <c r="G632" s="242"/>
      <c r="H632" s="244" t="s">
        <v>1</v>
      </c>
      <c r="I632" s="246"/>
      <c r="J632" s="242"/>
      <c r="K632" s="242"/>
      <c r="L632" s="247"/>
      <c r="M632" s="248"/>
      <c r="N632" s="249"/>
      <c r="O632" s="249"/>
      <c r="P632" s="249"/>
      <c r="Q632" s="249"/>
      <c r="R632" s="249"/>
      <c r="S632" s="249"/>
      <c r="T632" s="25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1" t="s">
        <v>213</v>
      </c>
      <c r="AU632" s="251" t="s">
        <v>85</v>
      </c>
      <c r="AV632" s="13" t="s">
        <v>83</v>
      </c>
      <c r="AW632" s="13" t="s">
        <v>32</v>
      </c>
      <c r="AX632" s="13" t="s">
        <v>76</v>
      </c>
      <c r="AY632" s="251" t="s">
        <v>204</v>
      </c>
    </row>
    <row r="633" s="14" customFormat="1">
      <c r="A633" s="14"/>
      <c r="B633" s="252"/>
      <c r="C633" s="253"/>
      <c r="D633" s="243" t="s">
        <v>213</v>
      </c>
      <c r="E633" s="254" t="s">
        <v>1</v>
      </c>
      <c r="F633" s="255" t="s">
        <v>848</v>
      </c>
      <c r="G633" s="253"/>
      <c r="H633" s="256">
        <v>2.0299999999999998</v>
      </c>
      <c r="I633" s="257"/>
      <c r="J633" s="253"/>
      <c r="K633" s="253"/>
      <c r="L633" s="258"/>
      <c r="M633" s="259"/>
      <c r="N633" s="260"/>
      <c r="O633" s="260"/>
      <c r="P633" s="260"/>
      <c r="Q633" s="260"/>
      <c r="R633" s="260"/>
      <c r="S633" s="260"/>
      <c r="T633" s="261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2" t="s">
        <v>213</v>
      </c>
      <c r="AU633" s="262" t="s">
        <v>85</v>
      </c>
      <c r="AV633" s="14" t="s">
        <v>85</v>
      </c>
      <c r="AW633" s="14" t="s">
        <v>32</v>
      </c>
      <c r="AX633" s="14" t="s">
        <v>83</v>
      </c>
      <c r="AY633" s="262" t="s">
        <v>204</v>
      </c>
    </row>
    <row r="634" s="2" customFormat="1" ht="24.15" customHeight="1">
      <c r="A634" s="39"/>
      <c r="B634" s="40"/>
      <c r="C634" s="228" t="s">
        <v>936</v>
      </c>
      <c r="D634" s="228" t="s">
        <v>206</v>
      </c>
      <c r="E634" s="229" t="s">
        <v>937</v>
      </c>
      <c r="F634" s="230" t="s">
        <v>938</v>
      </c>
      <c r="G634" s="231" t="s">
        <v>522</v>
      </c>
      <c r="H634" s="232">
        <v>142</v>
      </c>
      <c r="I634" s="233"/>
      <c r="J634" s="234">
        <f>ROUND(I634*H634,2)</f>
        <v>0</v>
      </c>
      <c r="K634" s="230" t="s">
        <v>210</v>
      </c>
      <c r="L634" s="45"/>
      <c r="M634" s="235" t="s">
        <v>1</v>
      </c>
      <c r="N634" s="236" t="s">
        <v>41</v>
      </c>
      <c r="O634" s="92"/>
      <c r="P634" s="237">
        <f>O634*H634</f>
        <v>0</v>
      </c>
      <c r="Q634" s="237">
        <v>0</v>
      </c>
      <c r="R634" s="237">
        <f>Q634*H634</f>
        <v>0</v>
      </c>
      <c r="S634" s="237">
        <v>0</v>
      </c>
      <c r="T634" s="238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9" t="s">
        <v>211</v>
      </c>
      <c r="AT634" s="239" t="s">
        <v>206</v>
      </c>
      <c r="AU634" s="239" t="s">
        <v>85</v>
      </c>
      <c r="AY634" s="18" t="s">
        <v>204</v>
      </c>
      <c r="BE634" s="240">
        <f>IF(N634="základní",J634,0)</f>
        <v>0</v>
      </c>
      <c r="BF634" s="240">
        <f>IF(N634="snížená",J634,0)</f>
        <v>0</v>
      </c>
      <c r="BG634" s="240">
        <f>IF(N634="zákl. přenesená",J634,0)</f>
        <v>0</v>
      </c>
      <c r="BH634" s="240">
        <f>IF(N634="sníž. přenesená",J634,0)</f>
        <v>0</v>
      </c>
      <c r="BI634" s="240">
        <f>IF(N634="nulová",J634,0)</f>
        <v>0</v>
      </c>
      <c r="BJ634" s="18" t="s">
        <v>83</v>
      </c>
      <c r="BK634" s="240">
        <f>ROUND(I634*H634,2)</f>
        <v>0</v>
      </c>
      <c r="BL634" s="18" t="s">
        <v>211</v>
      </c>
      <c r="BM634" s="239" t="s">
        <v>939</v>
      </c>
    </row>
    <row r="635" s="13" customFormat="1">
      <c r="A635" s="13"/>
      <c r="B635" s="241"/>
      <c r="C635" s="242"/>
      <c r="D635" s="243" t="s">
        <v>213</v>
      </c>
      <c r="E635" s="244" t="s">
        <v>1</v>
      </c>
      <c r="F635" s="245" t="s">
        <v>619</v>
      </c>
      <c r="G635" s="242"/>
      <c r="H635" s="244" t="s">
        <v>1</v>
      </c>
      <c r="I635" s="246"/>
      <c r="J635" s="242"/>
      <c r="K635" s="242"/>
      <c r="L635" s="247"/>
      <c r="M635" s="248"/>
      <c r="N635" s="249"/>
      <c r="O635" s="249"/>
      <c r="P635" s="249"/>
      <c r="Q635" s="249"/>
      <c r="R635" s="249"/>
      <c r="S635" s="249"/>
      <c r="T635" s="25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1" t="s">
        <v>213</v>
      </c>
      <c r="AU635" s="251" t="s">
        <v>85</v>
      </c>
      <c r="AV635" s="13" t="s">
        <v>83</v>
      </c>
      <c r="AW635" s="13" t="s">
        <v>32</v>
      </c>
      <c r="AX635" s="13" t="s">
        <v>76</v>
      </c>
      <c r="AY635" s="251" t="s">
        <v>204</v>
      </c>
    </row>
    <row r="636" s="14" customFormat="1">
      <c r="A636" s="14"/>
      <c r="B636" s="252"/>
      <c r="C636" s="253"/>
      <c r="D636" s="243" t="s">
        <v>213</v>
      </c>
      <c r="E636" s="254" t="s">
        <v>1</v>
      </c>
      <c r="F636" s="255" t="s">
        <v>940</v>
      </c>
      <c r="G636" s="253"/>
      <c r="H636" s="256">
        <v>127</v>
      </c>
      <c r="I636" s="257"/>
      <c r="J636" s="253"/>
      <c r="K636" s="253"/>
      <c r="L636" s="258"/>
      <c r="M636" s="259"/>
      <c r="N636" s="260"/>
      <c r="O636" s="260"/>
      <c r="P636" s="260"/>
      <c r="Q636" s="260"/>
      <c r="R636" s="260"/>
      <c r="S636" s="260"/>
      <c r="T636" s="26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2" t="s">
        <v>213</v>
      </c>
      <c r="AU636" s="262" t="s">
        <v>85</v>
      </c>
      <c r="AV636" s="14" t="s">
        <v>85</v>
      </c>
      <c r="AW636" s="14" t="s">
        <v>32</v>
      </c>
      <c r="AX636" s="14" t="s">
        <v>76</v>
      </c>
      <c r="AY636" s="262" t="s">
        <v>204</v>
      </c>
    </row>
    <row r="637" s="14" customFormat="1">
      <c r="A637" s="14"/>
      <c r="B637" s="252"/>
      <c r="C637" s="253"/>
      <c r="D637" s="243" t="s">
        <v>213</v>
      </c>
      <c r="E637" s="254" t="s">
        <v>1</v>
      </c>
      <c r="F637" s="255" t="s">
        <v>941</v>
      </c>
      <c r="G637" s="253"/>
      <c r="H637" s="256">
        <v>15</v>
      </c>
      <c r="I637" s="257"/>
      <c r="J637" s="253"/>
      <c r="K637" s="253"/>
      <c r="L637" s="258"/>
      <c r="M637" s="259"/>
      <c r="N637" s="260"/>
      <c r="O637" s="260"/>
      <c r="P637" s="260"/>
      <c r="Q637" s="260"/>
      <c r="R637" s="260"/>
      <c r="S637" s="260"/>
      <c r="T637" s="261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2" t="s">
        <v>213</v>
      </c>
      <c r="AU637" s="262" t="s">
        <v>85</v>
      </c>
      <c r="AV637" s="14" t="s">
        <v>85</v>
      </c>
      <c r="AW637" s="14" t="s">
        <v>32</v>
      </c>
      <c r="AX637" s="14" t="s">
        <v>76</v>
      </c>
      <c r="AY637" s="262" t="s">
        <v>204</v>
      </c>
    </row>
    <row r="638" s="15" customFormat="1">
      <c r="A638" s="15"/>
      <c r="B638" s="263"/>
      <c r="C638" s="264"/>
      <c r="D638" s="243" t="s">
        <v>213</v>
      </c>
      <c r="E638" s="265" t="s">
        <v>1</v>
      </c>
      <c r="F638" s="266" t="s">
        <v>160</v>
      </c>
      <c r="G638" s="264"/>
      <c r="H638" s="267">
        <v>142</v>
      </c>
      <c r="I638" s="268"/>
      <c r="J638" s="264"/>
      <c r="K638" s="264"/>
      <c r="L638" s="269"/>
      <c r="M638" s="270"/>
      <c r="N638" s="271"/>
      <c r="O638" s="271"/>
      <c r="P638" s="271"/>
      <c r="Q638" s="271"/>
      <c r="R638" s="271"/>
      <c r="S638" s="271"/>
      <c r="T638" s="272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3" t="s">
        <v>213</v>
      </c>
      <c r="AU638" s="273" t="s">
        <v>85</v>
      </c>
      <c r="AV638" s="15" t="s">
        <v>211</v>
      </c>
      <c r="AW638" s="15" t="s">
        <v>32</v>
      </c>
      <c r="AX638" s="15" t="s">
        <v>83</v>
      </c>
      <c r="AY638" s="273" t="s">
        <v>204</v>
      </c>
    </row>
    <row r="639" s="2" customFormat="1" ht="16.5" customHeight="1">
      <c r="A639" s="39"/>
      <c r="B639" s="40"/>
      <c r="C639" s="285" t="s">
        <v>942</v>
      </c>
      <c r="D639" s="285" t="s">
        <v>467</v>
      </c>
      <c r="E639" s="286" t="s">
        <v>943</v>
      </c>
      <c r="F639" s="287" t="s">
        <v>944</v>
      </c>
      <c r="G639" s="288" t="s">
        <v>522</v>
      </c>
      <c r="H639" s="289">
        <v>128.905</v>
      </c>
      <c r="I639" s="290"/>
      <c r="J639" s="291">
        <f>ROUND(I639*H639,2)</f>
        <v>0</v>
      </c>
      <c r="K639" s="287" t="s">
        <v>210</v>
      </c>
      <c r="L639" s="292"/>
      <c r="M639" s="293" t="s">
        <v>1</v>
      </c>
      <c r="N639" s="294" t="s">
        <v>41</v>
      </c>
      <c r="O639" s="92"/>
      <c r="P639" s="237">
        <f>O639*H639</f>
        <v>0</v>
      </c>
      <c r="Q639" s="237">
        <v>0.0035899999999999999</v>
      </c>
      <c r="R639" s="237">
        <f>Q639*H639</f>
        <v>0.46276895000000001</v>
      </c>
      <c r="S639" s="237">
        <v>0</v>
      </c>
      <c r="T639" s="238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9" t="s">
        <v>247</v>
      </c>
      <c r="AT639" s="239" t="s">
        <v>467</v>
      </c>
      <c r="AU639" s="239" t="s">
        <v>85</v>
      </c>
      <c r="AY639" s="18" t="s">
        <v>204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83</v>
      </c>
      <c r="BK639" s="240">
        <f>ROUND(I639*H639,2)</f>
        <v>0</v>
      </c>
      <c r="BL639" s="18" t="s">
        <v>211</v>
      </c>
      <c r="BM639" s="239" t="s">
        <v>945</v>
      </c>
    </row>
    <row r="640" s="13" customFormat="1">
      <c r="A640" s="13"/>
      <c r="B640" s="241"/>
      <c r="C640" s="242"/>
      <c r="D640" s="243" t="s">
        <v>213</v>
      </c>
      <c r="E640" s="244" t="s">
        <v>1</v>
      </c>
      <c r="F640" s="245" t="s">
        <v>619</v>
      </c>
      <c r="G640" s="242"/>
      <c r="H640" s="244" t="s">
        <v>1</v>
      </c>
      <c r="I640" s="246"/>
      <c r="J640" s="242"/>
      <c r="K640" s="242"/>
      <c r="L640" s="247"/>
      <c r="M640" s="248"/>
      <c r="N640" s="249"/>
      <c r="O640" s="249"/>
      <c r="P640" s="249"/>
      <c r="Q640" s="249"/>
      <c r="R640" s="249"/>
      <c r="S640" s="249"/>
      <c r="T640" s="25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1" t="s">
        <v>213</v>
      </c>
      <c r="AU640" s="251" t="s">
        <v>85</v>
      </c>
      <c r="AV640" s="13" t="s">
        <v>83</v>
      </c>
      <c r="AW640" s="13" t="s">
        <v>32</v>
      </c>
      <c r="AX640" s="13" t="s">
        <v>76</v>
      </c>
      <c r="AY640" s="251" t="s">
        <v>204</v>
      </c>
    </row>
    <row r="641" s="14" customFormat="1">
      <c r="A641" s="14"/>
      <c r="B641" s="252"/>
      <c r="C641" s="253"/>
      <c r="D641" s="243" t="s">
        <v>213</v>
      </c>
      <c r="E641" s="254" t="s">
        <v>1</v>
      </c>
      <c r="F641" s="255" t="s">
        <v>946</v>
      </c>
      <c r="G641" s="253"/>
      <c r="H641" s="256">
        <v>128.905</v>
      </c>
      <c r="I641" s="257"/>
      <c r="J641" s="253"/>
      <c r="K641" s="253"/>
      <c r="L641" s="258"/>
      <c r="M641" s="259"/>
      <c r="N641" s="260"/>
      <c r="O641" s="260"/>
      <c r="P641" s="260"/>
      <c r="Q641" s="260"/>
      <c r="R641" s="260"/>
      <c r="S641" s="260"/>
      <c r="T641" s="261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2" t="s">
        <v>213</v>
      </c>
      <c r="AU641" s="262" t="s">
        <v>85</v>
      </c>
      <c r="AV641" s="14" t="s">
        <v>85</v>
      </c>
      <c r="AW641" s="14" t="s">
        <v>32</v>
      </c>
      <c r="AX641" s="14" t="s">
        <v>83</v>
      </c>
      <c r="AY641" s="262" t="s">
        <v>204</v>
      </c>
    </row>
    <row r="642" s="2" customFormat="1" ht="24.15" customHeight="1">
      <c r="A642" s="39"/>
      <c r="B642" s="40"/>
      <c r="C642" s="285" t="s">
        <v>947</v>
      </c>
      <c r="D642" s="285" t="s">
        <v>467</v>
      </c>
      <c r="E642" s="286" t="s">
        <v>948</v>
      </c>
      <c r="F642" s="287" t="s">
        <v>949</v>
      </c>
      <c r="G642" s="288" t="s">
        <v>522</v>
      </c>
      <c r="H642" s="289">
        <v>3.0449999999999999</v>
      </c>
      <c r="I642" s="290"/>
      <c r="J642" s="291">
        <f>ROUND(I642*H642,2)</f>
        <v>0</v>
      </c>
      <c r="K642" s="287" t="s">
        <v>1</v>
      </c>
      <c r="L642" s="292"/>
      <c r="M642" s="293" t="s">
        <v>1</v>
      </c>
      <c r="N642" s="294" t="s">
        <v>41</v>
      </c>
      <c r="O642" s="92"/>
      <c r="P642" s="237">
        <f>O642*H642</f>
        <v>0</v>
      </c>
      <c r="Q642" s="237">
        <v>0.015800000000000002</v>
      </c>
      <c r="R642" s="237">
        <f>Q642*H642</f>
        <v>0.048111000000000001</v>
      </c>
      <c r="S642" s="237">
        <v>0</v>
      </c>
      <c r="T642" s="238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9" t="s">
        <v>247</v>
      </c>
      <c r="AT642" s="239" t="s">
        <v>467</v>
      </c>
      <c r="AU642" s="239" t="s">
        <v>85</v>
      </c>
      <c r="AY642" s="18" t="s">
        <v>204</v>
      </c>
      <c r="BE642" s="240">
        <f>IF(N642="základní",J642,0)</f>
        <v>0</v>
      </c>
      <c r="BF642" s="240">
        <f>IF(N642="snížená",J642,0)</f>
        <v>0</v>
      </c>
      <c r="BG642" s="240">
        <f>IF(N642="zákl. přenesená",J642,0)</f>
        <v>0</v>
      </c>
      <c r="BH642" s="240">
        <f>IF(N642="sníž. přenesená",J642,0)</f>
        <v>0</v>
      </c>
      <c r="BI642" s="240">
        <f>IF(N642="nulová",J642,0)</f>
        <v>0</v>
      </c>
      <c r="BJ642" s="18" t="s">
        <v>83</v>
      </c>
      <c r="BK642" s="240">
        <f>ROUND(I642*H642,2)</f>
        <v>0</v>
      </c>
      <c r="BL642" s="18" t="s">
        <v>211</v>
      </c>
      <c r="BM642" s="239" t="s">
        <v>950</v>
      </c>
    </row>
    <row r="643" s="13" customFormat="1">
      <c r="A643" s="13"/>
      <c r="B643" s="241"/>
      <c r="C643" s="242"/>
      <c r="D643" s="243" t="s">
        <v>213</v>
      </c>
      <c r="E643" s="244" t="s">
        <v>1</v>
      </c>
      <c r="F643" s="245" t="s">
        <v>619</v>
      </c>
      <c r="G643" s="242"/>
      <c r="H643" s="244" t="s">
        <v>1</v>
      </c>
      <c r="I643" s="246"/>
      <c r="J643" s="242"/>
      <c r="K643" s="242"/>
      <c r="L643" s="247"/>
      <c r="M643" s="248"/>
      <c r="N643" s="249"/>
      <c r="O643" s="249"/>
      <c r="P643" s="249"/>
      <c r="Q643" s="249"/>
      <c r="R643" s="249"/>
      <c r="S643" s="249"/>
      <c r="T643" s="25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1" t="s">
        <v>213</v>
      </c>
      <c r="AU643" s="251" t="s">
        <v>85</v>
      </c>
      <c r="AV643" s="13" t="s">
        <v>83</v>
      </c>
      <c r="AW643" s="13" t="s">
        <v>32</v>
      </c>
      <c r="AX643" s="13" t="s">
        <v>76</v>
      </c>
      <c r="AY643" s="251" t="s">
        <v>204</v>
      </c>
    </row>
    <row r="644" s="14" customFormat="1">
      <c r="A644" s="14"/>
      <c r="B644" s="252"/>
      <c r="C644" s="253"/>
      <c r="D644" s="243" t="s">
        <v>213</v>
      </c>
      <c r="E644" s="254" t="s">
        <v>1</v>
      </c>
      <c r="F644" s="255" t="s">
        <v>865</v>
      </c>
      <c r="G644" s="253"/>
      <c r="H644" s="256">
        <v>3.0449999999999999</v>
      </c>
      <c r="I644" s="257"/>
      <c r="J644" s="253"/>
      <c r="K644" s="253"/>
      <c r="L644" s="258"/>
      <c r="M644" s="259"/>
      <c r="N644" s="260"/>
      <c r="O644" s="260"/>
      <c r="P644" s="260"/>
      <c r="Q644" s="260"/>
      <c r="R644" s="260"/>
      <c r="S644" s="260"/>
      <c r="T644" s="26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2" t="s">
        <v>213</v>
      </c>
      <c r="AU644" s="262" t="s">
        <v>85</v>
      </c>
      <c r="AV644" s="14" t="s">
        <v>85</v>
      </c>
      <c r="AW644" s="14" t="s">
        <v>32</v>
      </c>
      <c r="AX644" s="14" t="s">
        <v>83</v>
      </c>
      <c r="AY644" s="262" t="s">
        <v>204</v>
      </c>
    </row>
    <row r="645" s="2" customFormat="1" ht="24.15" customHeight="1">
      <c r="A645" s="39"/>
      <c r="B645" s="40"/>
      <c r="C645" s="285" t="s">
        <v>951</v>
      </c>
      <c r="D645" s="285" t="s">
        <v>467</v>
      </c>
      <c r="E645" s="286" t="s">
        <v>952</v>
      </c>
      <c r="F645" s="287" t="s">
        <v>953</v>
      </c>
      <c r="G645" s="288" t="s">
        <v>522</v>
      </c>
      <c r="H645" s="289">
        <v>13.195</v>
      </c>
      <c r="I645" s="290"/>
      <c r="J645" s="291">
        <f>ROUND(I645*H645,2)</f>
        <v>0</v>
      </c>
      <c r="K645" s="287" t="s">
        <v>1</v>
      </c>
      <c r="L645" s="292"/>
      <c r="M645" s="293" t="s">
        <v>1</v>
      </c>
      <c r="N645" s="294" t="s">
        <v>41</v>
      </c>
      <c r="O645" s="92"/>
      <c r="P645" s="237">
        <f>O645*H645</f>
        <v>0</v>
      </c>
      <c r="Q645" s="237">
        <v>0.015800000000000002</v>
      </c>
      <c r="R645" s="237">
        <f>Q645*H645</f>
        <v>0.20848100000000003</v>
      </c>
      <c r="S645" s="237">
        <v>0</v>
      </c>
      <c r="T645" s="238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9" t="s">
        <v>247</v>
      </c>
      <c r="AT645" s="239" t="s">
        <v>467</v>
      </c>
      <c r="AU645" s="239" t="s">
        <v>85</v>
      </c>
      <c r="AY645" s="18" t="s">
        <v>204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83</v>
      </c>
      <c r="BK645" s="240">
        <f>ROUND(I645*H645,2)</f>
        <v>0</v>
      </c>
      <c r="BL645" s="18" t="s">
        <v>211</v>
      </c>
      <c r="BM645" s="239" t="s">
        <v>954</v>
      </c>
    </row>
    <row r="646" s="13" customFormat="1">
      <c r="A646" s="13"/>
      <c r="B646" s="241"/>
      <c r="C646" s="242"/>
      <c r="D646" s="243" t="s">
        <v>213</v>
      </c>
      <c r="E646" s="244" t="s">
        <v>1</v>
      </c>
      <c r="F646" s="245" t="s">
        <v>619</v>
      </c>
      <c r="G646" s="242"/>
      <c r="H646" s="244" t="s">
        <v>1</v>
      </c>
      <c r="I646" s="246"/>
      <c r="J646" s="242"/>
      <c r="K646" s="242"/>
      <c r="L646" s="247"/>
      <c r="M646" s="248"/>
      <c r="N646" s="249"/>
      <c r="O646" s="249"/>
      <c r="P646" s="249"/>
      <c r="Q646" s="249"/>
      <c r="R646" s="249"/>
      <c r="S646" s="249"/>
      <c r="T646" s="25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1" t="s">
        <v>213</v>
      </c>
      <c r="AU646" s="251" t="s">
        <v>85</v>
      </c>
      <c r="AV646" s="13" t="s">
        <v>83</v>
      </c>
      <c r="AW646" s="13" t="s">
        <v>32</v>
      </c>
      <c r="AX646" s="13" t="s">
        <v>76</v>
      </c>
      <c r="AY646" s="251" t="s">
        <v>204</v>
      </c>
    </row>
    <row r="647" s="14" customFormat="1">
      <c r="A647" s="14"/>
      <c r="B647" s="252"/>
      <c r="C647" s="253"/>
      <c r="D647" s="243" t="s">
        <v>213</v>
      </c>
      <c r="E647" s="254" t="s">
        <v>1</v>
      </c>
      <c r="F647" s="255" t="s">
        <v>955</v>
      </c>
      <c r="G647" s="253"/>
      <c r="H647" s="256">
        <v>13.195</v>
      </c>
      <c r="I647" s="257"/>
      <c r="J647" s="253"/>
      <c r="K647" s="253"/>
      <c r="L647" s="258"/>
      <c r="M647" s="259"/>
      <c r="N647" s="260"/>
      <c r="O647" s="260"/>
      <c r="P647" s="260"/>
      <c r="Q647" s="260"/>
      <c r="R647" s="260"/>
      <c r="S647" s="260"/>
      <c r="T647" s="261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2" t="s">
        <v>213</v>
      </c>
      <c r="AU647" s="262" t="s">
        <v>85</v>
      </c>
      <c r="AV647" s="14" t="s">
        <v>85</v>
      </c>
      <c r="AW647" s="14" t="s">
        <v>32</v>
      </c>
      <c r="AX647" s="14" t="s">
        <v>83</v>
      </c>
      <c r="AY647" s="262" t="s">
        <v>204</v>
      </c>
    </row>
    <row r="648" s="2" customFormat="1" ht="24.15" customHeight="1">
      <c r="A648" s="39"/>
      <c r="B648" s="40"/>
      <c r="C648" s="228" t="s">
        <v>956</v>
      </c>
      <c r="D648" s="228" t="s">
        <v>206</v>
      </c>
      <c r="E648" s="229" t="s">
        <v>957</v>
      </c>
      <c r="F648" s="230" t="s">
        <v>958</v>
      </c>
      <c r="G648" s="231" t="s">
        <v>522</v>
      </c>
      <c r="H648" s="232">
        <v>1</v>
      </c>
      <c r="I648" s="233"/>
      <c r="J648" s="234">
        <f>ROUND(I648*H648,2)</f>
        <v>0</v>
      </c>
      <c r="K648" s="230" t="s">
        <v>1</v>
      </c>
      <c r="L648" s="45"/>
      <c r="M648" s="235" t="s">
        <v>1</v>
      </c>
      <c r="N648" s="236" t="s">
        <v>41</v>
      </c>
      <c r="O648" s="92"/>
      <c r="P648" s="237">
        <f>O648*H648</f>
        <v>0</v>
      </c>
      <c r="Q648" s="237">
        <v>0</v>
      </c>
      <c r="R648" s="237">
        <f>Q648*H648</f>
        <v>0</v>
      </c>
      <c r="S648" s="237">
        <v>0</v>
      </c>
      <c r="T648" s="238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9" t="s">
        <v>211</v>
      </c>
      <c r="AT648" s="239" t="s">
        <v>206</v>
      </c>
      <c r="AU648" s="239" t="s">
        <v>85</v>
      </c>
      <c r="AY648" s="18" t="s">
        <v>204</v>
      </c>
      <c r="BE648" s="240">
        <f>IF(N648="základní",J648,0)</f>
        <v>0</v>
      </c>
      <c r="BF648" s="240">
        <f>IF(N648="snížená",J648,0)</f>
        <v>0</v>
      </c>
      <c r="BG648" s="240">
        <f>IF(N648="zákl. přenesená",J648,0)</f>
        <v>0</v>
      </c>
      <c r="BH648" s="240">
        <f>IF(N648="sníž. přenesená",J648,0)</f>
        <v>0</v>
      </c>
      <c r="BI648" s="240">
        <f>IF(N648="nulová",J648,0)</f>
        <v>0</v>
      </c>
      <c r="BJ648" s="18" t="s">
        <v>83</v>
      </c>
      <c r="BK648" s="240">
        <f>ROUND(I648*H648,2)</f>
        <v>0</v>
      </c>
      <c r="BL648" s="18" t="s">
        <v>211</v>
      </c>
      <c r="BM648" s="239" t="s">
        <v>959</v>
      </c>
    </row>
    <row r="649" s="13" customFormat="1">
      <c r="A649" s="13"/>
      <c r="B649" s="241"/>
      <c r="C649" s="242"/>
      <c r="D649" s="243" t="s">
        <v>213</v>
      </c>
      <c r="E649" s="244" t="s">
        <v>1</v>
      </c>
      <c r="F649" s="245" t="s">
        <v>619</v>
      </c>
      <c r="G649" s="242"/>
      <c r="H649" s="244" t="s">
        <v>1</v>
      </c>
      <c r="I649" s="246"/>
      <c r="J649" s="242"/>
      <c r="K649" s="242"/>
      <c r="L649" s="247"/>
      <c r="M649" s="248"/>
      <c r="N649" s="249"/>
      <c r="O649" s="249"/>
      <c r="P649" s="249"/>
      <c r="Q649" s="249"/>
      <c r="R649" s="249"/>
      <c r="S649" s="249"/>
      <c r="T649" s="25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1" t="s">
        <v>213</v>
      </c>
      <c r="AU649" s="251" t="s">
        <v>85</v>
      </c>
      <c r="AV649" s="13" t="s">
        <v>83</v>
      </c>
      <c r="AW649" s="13" t="s">
        <v>32</v>
      </c>
      <c r="AX649" s="13" t="s">
        <v>76</v>
      </c>
      <c r="AY649" s="251" t="s">
        <v>204</v>
      </c>
    </row>
    <row r="650" s="14" customFormat="1">
      <c r="A650" s="14"/>
      <c r="B650" s="252"/>
      <c r="C650" s="253"/>
      <c r="D650" s="243" t="s">
        <v>213</v>
      </c>
      <c r="E650" s="254" t="s">
        <v>1</v>
      </c>
      <c r="F650" s="255" t="s">
        <v>83</v>
      </c>
      <c r="G650" s="253"/>
      <c r="H650" s="256">
        <v>1</v>
      </c>
      <c r="I650" s="257"/>
      <c r="J650" s="253"/>
      <c r="K650" s="253"/>
      <c r="L650" s="258"/>
      <c r="M650" s="259"/>
      <c r="N650" s="260"/>
      <c r="O650" s="260"/>
      <c r="P650" s="260"/>
      <c r="Q650" s="260"/>
      <c r="R650" s="260"/>
      <c r="S650" s="260"/>
      <c r="T650" s="26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2" t="s">
        <v>213</v>
      </c>
      <c r="AU650" s="262" t="s">
        <v>85</v>
      </c>
      <c r="AV650" s="14" t="s">
        <v>85</v>
      </c>
      <c r="AW650" s="14" t="s">
        <v>32</v>
      </c>
      <c r="AX650" s="14" t="s">
        <v>83</v>
      </c>
      <c r="AY650" s="262" t="s">
        <v>204</v>
      </c>
    </row>
    <row r="651" s="2" customFormat="1" ht="16.5" customHeight="1">
      <c r="A651" s="39"/>
      <c r="B651" s="40"/>
      <c r="C651" s="285" t="s">
        <v>960</v>
      </c>
      <c r="D651" s="285" t="s">
        <v>467</v>
      </c>
      <c r="E651" s="286" t="s">
        <v>961</v>
      </c>
      <c r="F651" s="287" t="s">
        <v>962</v>
      </c>
      <c r="G651" s="288" t="s">
        <v>522</v>
      </c>
      <c r="H651" s="289">
        <v>1.0149999999999999</v>
      </c>
      <c r="I651" s="290"/>
      <c r="J651" s="291">
        <f>ROUND(I651*H651,2)</f>
        <v>0</v>
      </c>
      <c r="K651" s="287" t="s">
        <v>210</v>
      </c>
      <c r="L651" s="292"/>
      <c r="M651" s="293" t="s">
        <v>1</v>
      </c>
      <c r="N651" s="294" t="s">
        <v>41</v>
      </c>
      <c r="O651" s="92"/>
      <c r="P651" s="237">
        <f>O651*H651</f>
        <v>0</v>
      </c>
      <c r="Q651" s="237">
        <v>0.00019000000000000001</v>
      </c>
      <c r="R651" s="237">
        <f>Q651*H651</f>
        <v>0.00019285</v>
      </c>
      <c r="S651" s="237">
        <v>0</v>
      </c>
      <c r="T651" s="238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9" t="s">
        <v>247</v>
      </c>
      <c r="AT651" s="239" t="s">
        <v>467</v>
      </c>
      <c r="AU651" s="239" t="s">
        <v>85</v>
      </c>
      <c r="AY651" s="18" t="s">
        <v>204</v>
      </c>
      <c r="BE651" s="240">
        <f>IF(N651="základní",J651,0)</f>
        <v>0</v>
      </c>
      <c r="BF651" s="240">
        <f>IF(N651="snížená",J651,0)</f>
        <v>0</v>
      </c>
      <c r="BG651" s="240">
        <f>IF(N651="zákl. přenesená",J651,0)</f>
        <v>0</v>
      </c>
      <c r="BH651" s="240">
        <f>IF(N651="sníž. přenesená",J651,0)</f>
        <v>0</v>
      </c>
      <c r="BI651" s="240">
        <f>IF(N651="nulová",J651,0)</f>
        <v>0</v>
      </c>
      <c r="BJ651" s="18" t="s">
        <v>83</v>
      </c>
      <c r="BK651" s="240">
        <f>ROUND(I651*H651,2)</f>
        <v>0</v>
      </c>
      <c r="BL651" s="18" t="s">
        <v>211</v>
      </c>
      <c r="BM651" s="239" t="s">
        <v>963</v>
      </c>
    </row>
    <row r="652" s="13" customFormat="1">
      <c r="A652" s="13"/>
      <c r="B652" s="241"/>
      <c r="C652" s="242"/>
      <c r="D652" s="243" t="s">
        <v>213</v>
      </c>
      <c r="E652" s="244" t="s">
        <v>1</v>
      </c>
      <c r="F652" s="245" t="s">
        <v>619</v>
      </c>
      <c r="G652" s="242"/>
      <c r="H652" s="244" t="s">
        <v>1</v>
      </c>
      <c r="I652" s="246"/>
      <c r="J652" s="242"/>
      <c r="K652" s="242"/>
      <c r="L652" s="247"/>
      <c r="M652" s="248"/>
      <c r="N652" s="249"/>
      <c r="O652" s="249"/>
      <c r="P652" s="249"/>
      <c r="Q652" s="249"/>
      <c r="R652" s="249"/>
      <c r="S652" s="249"/>
      <c r="T652" s="25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1" t="s">
        <v>213</v>
      </c>
      <c r="AU652" s="251" t="s">
        <v>85</v>
      </c>
      <c r="AV652" s="13" t="s">
        <v>83</v>
      </c>
      <c r="AW652" s="13" t="s">
        <v>32</v>
      </c>
      <c r="AX652" s="13" t="s">
        <v>76</v>
      </c>
      <c r="AY652" s="251" t="s">
        <v>204</v>
      </c>
    </row>
    <row r="653" s="14" customFormat="1">
      <c r="A653" s="14"/>
      <c r="B653" s="252"/>
      <c r="C653" s="253"/>
      <c r="D653" s="243" t="s">
        <v>213</v>
      </c>
      <c r="E653" s="254" t="s">
        <v>1</v>
      </c>
      <c r="F653" s="255" t="s">
        <v>874</v>
      </c>
      <c r="G653" s="253"/>
      <c r="H653" s="256">
        <v>1.0149999999999999</v>
      </c>
      <c r="I653" s="257"/>
      <c r="J653" s="253"/>
      <c r="K653" s="253"/>
      <c r="L653" s="258"/>
      <c r="M653" s="259"/>
      <c r="N653" s="260"/>
      <c r="O653" s="260"/>
      <c r="P653" s="260"/>
      <c r="Q653" s="260"/>
      <c r="R653" s="260"/>
      <c r="S653" s="260"/>
      <c r="T653" s="26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2" t="s">
        <v>213</v>
      </c>
      <c r="AU653" s="262" t="s">
        <v>85</v>
      </c>
      <c r="AV653" s="14" t="s">
        <v>85</v>
      </c>
      <c r="AW653" s="14" t="s">
        <v>32</v>
      </c>
      <c r="AX653" s="14" t="s">
        <v>83</v>
      </c>
      <c r="AY653" s="262" t="s">
        <v>204</v>
      </c>
    </row>
    <row r="654" s="2" customFormat="1" ht="21.75" customHeight="1">
      <c r="A654" s="39"/>
      <c r="B654" s="40"/>
      <c r="C654" s="285" t="s">
        <v>964</v>
      </c>
      <c r="D654" s="285" t="s">
        <v>467</v>
      </c>
      <c r="E654" s="286" t="s">
        <v>965</v>
      </c>
      <c r="F654" s="287" t="s">
        <v>966</v>
      </c>
      <c r="G654" s="288" t="s">
        <v>522</v>
      </c>
      <c r="H654" s="289">
        <v>1.0149999999999999</v>
      </c>
      <c r="I654" s="290"/>
      <c r="J654" s="291">
        <f>ROUND(I654*H654,2)</f>
        <v>0</v>
      </c>
      <c r="K654" s="287" t="s">
        <v>210</v>
      </c>
      <c r="L654" s="292"/>
      <c r="M654" s="293" t="s">
        <v>1</v>
      </c>
      <c r="N654" s="294" t="s">
        <v>41</v>
      </c>
      <c r="O654" s="92"/>
      <c r="P654" s="237">
        <f>O654*H654</f>
        <v>0</v>
      </c>
      <c r="Q654" s="237">
        <v>0.0022000000000000001</v>
      </c>
      <c r="R654" s="237">
        <f>Q654*H654</f>
        <v>0.0022329999999999997</v>
      </c>
      <c r="S654" s="237">
        <v>0</v>
      </c>
      <c r="T654" s="238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9" t="s">
        <v>247</v>
      </c>
      <c r="AT654" s="239" t="s">
        <v>467</v>
      </c>
      <c r="AU654" s="239" t="s">
        <v>85</v>
      </c>
      <c r="AY654" s="18" t="s">
        <v>204</v>
      </c>
      <c r="BE654" s="240">
        <f>IF(N654="základní",J654,0)</f>
        <v>0</v>
      </c>
      <c r="BF654" s="240">
        <f>IF(N654="snížená",J654,0)</f>
        <v>0</v>
      </c>
      <c r="BG654" s="240">
        <f>IF(N654="zákl. přenesená",J654,0)</f>
        <v>0</v>
      </c>
      <c r="BH654" s="240">
        <f>IF(N654="sníž. přenesená",J654,0)</f>
        <v>0</v>
      </c>
      <c r="BI654" s="240">
        <f>IF(N654="nulová",J654,0)</f>
        <v>0</v>
      </c>
      <c r="BJ654" s="18" t="s">
        <v>83</v>
      </c>
      <c r="BK654" s="240">
        <f>ROUND(I654*H654,2)</f>
        <v>0</v>
      </c>
      <c r="BL654" s="18" t="s">
        <v>211</v>
      </c>
      <c r="BM654" s="239" t="s">
        <v>967</v>
      </c>
    </row>
    <row r="655" s="13" customFormat="1">
      <c r="A655" s="13"/>
      <c r="B655" s="241"/>
      <c r="C655" s="242"/>
      <c r="D655" s="243" t="s">
        <v>213</v>
      </c>
      <c r="E655" s="244" t="s">
        <v>1</v>
      </c>
      <c r="F655" s="245" t="s">
        <v>619</v>
      </c>
      <c r="G655" s="242"/>
      <c r="H655" s="244" t="s">
        <v>1</v>
      </c>
      <c r="I655" s="246"/>
      <c r="J655" s="242"/>
      <c r="K655" s="242"/>
      <c r="L655" s="247"/>
      <c r="M655" s="248"/>
      <c r="N655" s="249"/>
      <c r="O655" s="249"/>
      <c r="P655" s="249"/>
      <c r="Q655" s="249"/>
      <c r="R655" s="249"/>
      <c r="S655" s="249"/>
      <c r="T655" s="25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1" t="s">
        <v>213</v>
      </c>
      <c r="AU655" s="251" t="s">
        <v>85</v>
      </c>
      <c r="AV655" s="13" t="s">
        <v>83</v>
      </c>
      <c r="AW655" s="13" t="s">
        <v>32</v>
      </c>
      <c r="AX655" s="13" t="s">
        <v>76</v>
      </c>
      <c r="AY655" s="251" t="s">
        <v>204</v>
      </c>
    </row>
    <row r="656" s="14" customFormat="1">
      <c r="A656" s="14"/>
      <c r="B656" s="252"/>
      <c r="C656" s="253"/>
      <c r="D656" s="243" t="s">
        <v>213</v>
      </c>
      <c r="E656" s="254" t="s">
        <v>1</v>
      </c>
      <c r="F656" s="255" t="s">
        <v>874</v>
      </c>
      <c r="G656" s="253"/>
      <c r="H656" s="256">
        <v>1.0149999999999999</v>
      </c>
      <c r="I656" s="257"/>
      <c r="J656" s="253"/>
      <c r="K656" s="253"/>
      <c r="L656" s="258"/>
      <c r="M656" s="259"/>
      <c r="N656" s="260"/>
      <c r="O656" s="260"/>
      <c r="P656" s="260"/>
      <c r="Q656" s="260"/>
      <c r="R656" s="260"/>
      <c r="S656" s="260"/>
      <c r="T656" s="26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2" t="s">
        <v>213</v>
      </c>
      <c r="AU656" s="262" t="s">
        <v>85</v>
      </c>
      <c r="AV656" s="14" t="s">
        <v>85</v>
      </c>
      <c r="AW656" s="14" t="s">
        <v>32</v>
      </c>
      <c r="AX656" s="14" t="s">
        <v>83</v>
      </c>
      <c r="AY656" s="262" t="s">
        <v>204</v>
      </c>
    </row>
    <row r="657" s="2" customFormat="1" ht="24.15" customHeight="1">
      <c r="A657" s="39"/>
      <c r="B657" s="40"/>
      <c r="C657" s="228" t="s">
        <v>968</v>
      </c>
      <c r="D657" s="228" t="s">
        <v>206</v>
      </c>
      <c r="E657" s="229" t="s">
        <v>969</v>
      </c>
      <c r="F657" s="230" t="s">
        <v>970</v>
      </c>
      <c r="G657" s="231" t="s">
        <v>522</v>
      </c>
      <c r="H657" s="232">
        <v>11</v>
      </c>
      <c r="I657" s="233"/>
      <c r="J657" s="234">
        <f>ROUND(I657*H657,2)</f>
        <v>0</v>
      </c>
      <c r="K657" s="230" t="s">
        <v>1</v>
      </c>
      <c r="L657" s="45"/>
      <c r="M657" s="235" t="s">
        <v>1</v>
      </c>
      <c r="N657" s="236" t="s">
        <v>41</v>
      </c>
      <c r="O657" s="92"/>
      <c r="P657" s="237">
        <f>O657*H657</f>
        <v>0</v>
      </c>
      <c r="Q657" s="237">
        <v>0</v>
      </c>
      <c r="R657" s="237">
        <f>Q657*H657</f>
        <v>0</v>
      </c>
      <c r="S657" s="237">
        <v>0</v>
      </c>
      <c r="T657" s="238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9" t="s">
        <v>211</v>
      </c>
      <c r="AT657" s="239" t="s">
        <v>206</v>
      </c>
      <c r="AU657" s="239" t="s">
        <v>85</v>
      </c>
      <c r="AY657" s="18" t="s">
        <v>204</v>
      </c>
      <c r="BE657" s="240">
        <f>IF(N657="základní",J657,0)</f>
        <v>0</v>
      </c>
      <c r="BF657" s="240">
        <f>IF(N657="snížená",J657,0)</f>
        <v>0</v>
      </c>
      <c r="BG657" s="240">
        <f>IF(N657="zákl. přenesená",J657,0)</f>
        <v>0</v>
      </c>
      <c r="BH657" s="240">
        <f>IF(N657="sníž. přenesená",J657,0)</f>
        <v>0</v>
      </c>
      <c r="BI657" s="240">
        <f>IF(N657="nulová",J657,0)</f>
        <v>0</v>
      </c>
      <c r="BJ657" s="18" t="s">
        <v>83</v>
      </c>
      <c r="BK657" s="240">
        <f>ROUND(I657*H657,2)</f>
        <v>0</v>
      </c>
      <c r="BL657" s="18" t="s">
        <v>211</v>
      </c>
      <c r="BM657" s="239" t="s">
        <v>971</v>
      </c>
    </row>
    <row r="658" s="13" customFormat="1">
      <c r="A658" s="13"/>
      <c r="B658" s="241"/>
      <c r="C658" s="242"/>
      <c r="D658" s="243" t="s">
        <v>213</v>
      </c>
      <c r="E658" s="244" t="s">
        <v>1</v>
      </c>
      <c r="F658" s="245" t="s">
        <v>619</v>
      </c>
      <c r="G658" s="242"/>
      <c r="H658" s="244" t="s">
        <v>1</v>
      </c>
      <c r="I658" s="246"/>
      <c r="J658" s="242"/>
      <c r="K658" s="242"/>
      <c r="L658" s="247"/>
      <c r="M658" s="248"/>
      <c r="N658" s="249"/>
      <c r="O658" s="249"/>
      <c r="P658" s="249"/>
      <c r="Q658" s="249"/>
      <c r="R658" s="249"/>
      <c r="S658" s="249"/>
      <c r="T658" s="25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1" t="s">
        <v>213</v>
      </c>
      <c r="AU658" s="251" t="s">
        <v>85</v>
      </c>
      <c r="AV658" s="13" t="s">
        <v>83</v>
      </c>
      <c r="AW658" s="13" t="s">
        <v>32</v>
      </c>
      <c r="AX658" s="13" t="s">
        <v>76</v>
      </c>
      <c r="AY658" s="251" t="s">
        <v>204</v>
      </c>
    </row>
    <row r="659" s="14" customFormat="1">
      <c r="A659" s="14"/>
      <c r="B659" s="252"/>
      <c r="C659" s="253"/>
      <c r="D659" s="243" t="s">
        <v>213</v>
      </c>
      <c r="E659" s="254" t="s">
        <v>1</v>
      </c>
      <c r="F659" s="255" t="s">
        <v>263</v>
      </c>
      <c r="G659" s="253"/>
      <c r="H659" s="256">
        <v>11</v>
      </c>
      <c r="I659" s="257"/>
      <c r="J659" s="253"/>
      <c r="K659" s="253"/>
      <c r="L659" s="258"/>
      <c r="M659" s="259"/>
      <c r="N659" s="260"/>
      <c r="O659" s="260"/>
      <c r="P659" s="260"/>
      <c r="Q659" s="260"/>
      <c r="R659" s="260"/>
      <c r="S659" s="260"/>
      <c r="T659" s="26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2" t="s">
        <v>213</v>
      </c>
      <c r="AU659" s="262" t="s">
        <v>85</v>
      </c>
      <c r="AV659" s="14" t="s">
        <v>85</v>
      </c>
      <c r="AW659" s="14" t="s">
        <v>32</v>
      </c>
      <c r="AX659" s="14" t="s">
        <v>83</v>
      </c>
      <c r="AY659" s="262" t="s">
        <v>204</v>
      </c>
    </row>
    <row r="660" s="2" customFormat="1" ht="16.5" customHeight="1">
      <c r="A660" s="39"/>
      <c r="B660" s="40"/>
      <c r="C660" s="285" t="s">
        <v>972</v>
      </c>
      <c r="D660" s="285" t="s">
        <v>467</v>
      </c>
      <c r="E660" s="286" t="s">
        <v>973</v>
      </c>
      <c r="F660" s="287" t="s">
        <v>974</v>
      </c>
      <c r="G660" s="288" t="s">
        <v>522</v>
      </c>
      <c r="H660" s="289">
        <v>11.164999999999999</v>
      </c>
      <c r="I660" s="290"/>
      <c r="J660" s="291">
        <f>ROUND(I660*H660,2)</f>
        <v>0</v>
      </c>
      <c r="K660" s="287" t="s">
        <v>210</v>
      </c>
      <c r="L660" s="292"/>
      <c r="M660" s="293" t="s">
        <v>1</v>
      </c>
      <c r="N660" s="294" t="s">
        <v>41</v>
      </c>
      <c r="O660" s="92"/>
      <c r="P660" s="237">
        <f>O660*H660</f>
        <v>0</v>
      </c>
      <c r="Q660" s="237">
        <v>0.00048000000000000001</v>
      </c>
      <c r="R660" s="237">
        <f>Q660*H660</f>
        <v>0.0053591999999999997</v>
      </c>
      <c r="S660" s="237">
        <v>0</v>
      </c>
      <c r="T660" s="238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9" t="s">
        <v>247</v>
      </c>
      <c r="AT660" s="239" t="s">
        <v>467</v>
      </c>
      <c r="AU660" s="239" t="s">
        <v>85</v>
      </c>
      <c r="AY660" s="18" t="s">
        <v>204</v>
      </c>
      <c r="BE660" s="240">
        <f>IF(N660="základní",J660,0)</f>
        <v>0</v>
      </c>
      <c r="BF660" s="240">
        <f>IF(N660="snížená",J660,0)</f>
        <v>0</v>
      </c>
      <c r="BG660" s="240">
        <f>IF(N660="zákl. přenesená",J660,0)</f>
        <v>0</v>
      </c>
      <c r="BH660" s="240">
        <f>IF(N660="sníž. přenesená",J660,0)</f>
        <v>0</v>
      </c>
      <c r="BI660" s="240">
        <f>IF(N660="nulová",J660,0)</f>
        <v>0</v>
      </c>
      <c r="BJ660" s="18" t="s">
        <v>83</v>
      </c>
      <c r="BK660" s="240">
        <f>ROUND(I660*H660,2)</f>
        <v>0</v>
      </c>
      <c r="BL660" s="18" t="s">
        <v>211</v>
      </c>
      <c r="BM660" s="239" t="s">
        <v>975</v>
      </c>
    </row>
    <row r="661" s="13" customFormat="1">
      <c r="A661" s="13"/>
      <c r="B661" s="241"/>
      <c r="C661" s="242"/>
      <c r="D661" s="243" t="s">
        <v>213</v>
      </c>
      <c r="E661" s="244" t="s">
        <v>1</v>
      </c>
      <c r="F661" s="245" t="s">
        <v>619</v>
      </c>
      <c r="G661" s="242"/>
      <c r="H661" s="244" t="s">
        <v>1</v>
      </c>
      <c r="I661" s="246"/>
      <c r="J661" s="242"/>
      <c r="K661" s="242"/>
      <c r="L661" s="247"/>
      <c r="M661" s="248"/>
      <c r="N661" s="249"/>
      <c r="O661" s="249"/>
      <c r="P661" s="249"/>
      <c r="Q661" s="249"/>
      <c r="R661" s="249"/>
      <c r="S661" s="249"/>
      <c r="T661" s="25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1" t="s">
        <v>213</v>
      </c>
      <c r="AU661" s="251" t="s">
        <v>85</v>
      </c>
      <c r="AV661" s="13" t="s">
        <v>83</v>
      </c>
      <c r="AW661" s="13" t="s">
        <v>32</v>
      </c>
      <c r="AX661" s="13" t="s">
        <v>76</v>
      </c>
      <c r="AY661" s="251" t="s">
        <v>204</v>
      </c>
    </row>
    <row r="662" s="14" customFormat="1">
      <c r="A662" s="14"/>
      <c r="B662" s="252"/>
      <c r="C662" s="253"/>
      <c r="D662" s="243" t="s">
        <v>213</v>
      </c>
      <c r="E662" s="254" t="s">
        <v>1</v>
      </c>
      <c r="F662" s="255" t="s">
        <v>976</v>
      </c>
      <c r="G662" s="253"/>
      <c r="H662" s="256">
        <v>11.164999999999999</v>
      </c>
      <c r="I662" s="257"/>
      <c r="J662" s="253"/>
      <c r="K662" s="253"/>
      <c r="L662" s="258"/>
      <c r="M662" s="259"/>
      <c r="N662" s="260"/>
      <c r="O662" s="260"/>
      <c r="P662" s="260"/>
      <c r="Q662" s="260"/>
      <c r="R662" s="260"/>
      <c r="S662" s="260"/>
      <c r="T662" s="26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2" t="s">
        <v>213</v>
      </c>
      <c r="AU662" s="262" t="s">
        <v>85</v>
      </c>
      <c r="AV662" s="14" t="s">
        <v>85</v>
      </c>
      <c r="AW662" s="14" t="s">
        <v>32</v>
      </c>
      <c r="AX662" s="14" t="s">
        <v>83</v>
      </c>
      <c r="AY662" s="262" t="s">
        <v>204</v>
      </c>
    </row>
    <row r="663" s="2" customFormat="1" ht="21.75" customHeight="1">
      <c r="A663" s="39"/>
      <c r="B663" s="40"/>
      <c r="C663" s="285" t="s">
        <v>977</v>
      </c>
      <c r="D663" s="285" t="s">
        <v>467</v>
      </c>
      <c r="E663" s="286" t="s">
        <v>978</v>
      </c>
      <c r="F663" s="287" t="s">
        <v>979</v>
      </c>
      <c r="G663" s="288" t="s">
        <v>522</v>
      </c>
      <c r="H663" s="289">
        <v>11.164999999999999</v>
      </c>
      <c r="I663" s="290"/>
      <c r="J663" s="291">
        <f>ROUND(I663*H663,2)</f>
        <v>0</v>
      </c>
      <c r="K663" s="287" t="s">
        <v>210</v>
      </c>
      <c r="L663" s="292"/>
      <c r="M663" s="293" t="s">
        <v>1</v>
      </c>
      <c r="N663" s="294" t="s">
        <v>41</v>
      </c>
      <c r="O663" s="92"/>
      <c r="P663" s="237">
        <f>O663*H663</f>
        <v>0</v>
      </c>
      <c r="Q663" s="237">
        <v>0.0035999999999999999</v>
      </c>
      <c r="R663" s="237">
        <f>Q663*H663</f>
        <v>0.040193999999999994</v>
      </c>
      <c r="S663" s="237">
        <v>0</v>
      </c>
      <c r="T663" s="238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9" t="s">
        <v>247</v>
      </c>
      <c r="AT663" s="239" t="s">
        <v>467</v>
      </c>
      <c r="AU663" s="239" t="s">
        <v>85</v>
      </c>
      <c r="AY663" s="18" t="s">
        <v>204</v>
      </c>
      <c r="BE663" s="240">
        <f>IF(N663="základní",J663,0)</f>
        <v>0</v>
      </c>
      <c r="BF663" s="240">
        <f>IF(N663="snížená",J663,0)</f>
        <v>0</v>
      </c>
      <c r="BG663" s="240">
        <f>IF(N663="zákl. přenesená",J663,0)</f>
        <v>0</v>
      </c>
      <c r="BH663" s="240">
        <f>IF(N663="sníž. přenesená",J663,0)</f>
        <v>0</v>
      </c>
      <c r="BI663" s="240">
        <f>IF(N663="nulová",J663,0)</f>
        <v>0</v>
      </c>
      <c r="BJ663" s="18" t="s">
        <v>83</v>
      </c>
      <c r="BK663" s="240">
        <f>ROUND(I663*H663,2)</f>
        <v>0</v>
      </c>
      <c r="BL663" s="18" t="s">
        <v>211</v>
      </c>
      <c r="BM663" s="239" t="s">
        <v>980</v>
      </c>
    </row>
    <row r="664" s="13" customFormat="1">
      <c r="A664" s="13"/>
      <c r="B664" s="241"/>
      <c r="C664" s="242"/>
      <c r="D664" s="243" t="s">
        <v>213</v>
      </c>
      <c r="E664" s="244" t="s">
        <v>1</v>
      </c>
      <c r="F664" s="245" t="s">
        <v>619</v>
      </c>
      <c r="G664" s="242"/>
      <c r="H664" s="244" t="s">
        <v>1</v>
      </c>
      <c r="I664" s="246"/>
      <c r="J664" s="242"/>
      <c r="K664" s="242"/>
      <c r="L664" s="247"/>
      <c r="M664" s="248"/>
      <c r="N664" s="249"/>
      <c r="O664" s="249"/>
      <c r="P664" s="249"/>
      <c r="Q664" s="249"/>
      <c r="R664" s="249"/>
      <c r="S664" s="249"/>
      <c r="T664" s="25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1" t="s">
        <v>213</v>
      </c>
      <c r="AU664" s="251" t="s">
        <v>85</v>
      </c>
      <c r="AV664" s="13" t="s">
        <v>83</v>
      </c>
      <c r="AW664" s="13" t="s">
        <v>32</v>
      </c>
      <c r="AX664" s="13" t="s">
        <v>76</v>
      </c>
      <c r="AY664" s="251" t="s">
        <v>204</v>
      </c>
    </row>
    <row r="665" s="14" customFormat="1">
      <c r="A665" s="14"/>
      <c r="B665" s="252"/>
      <c r="C665" s="253"/>
      <c r="D665" s="243" t="s">
        <v>213</v>
      </c>
      <c r="E665" s="254" t="s">
        <v>1</v>
      </c>
      <c r="F665" s="255" t="s">
        <v>976</v>
      </c>
      <c r="G665" s="253"/>
      <c r="H665" s="256">
        <v>11.164999999999999</v>
      </c>
      <c r="I665" s="257"/>
      <c r="J665" s="253"/>
      <c r="K665" s="253"/>
      <c r="L665" s="258"/>
      <c r="M665" s="259"/>
      <c r="N665" s="260"/>
      <c r="O665" s="260"/>
      <c r="P665" s="260"/>
      <c r="Q665" s="260"/>
      <c r="R665" s="260"/>
      <c r="S665" s="260"/>
      <c r="T665" s="26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2" t="s">
        <v>213</v>
      </c>
      <c r="AU665" s="262" t="s">
        <v>85</v>
      </c>
      <c r="AV665" s="14" t="s">
        <v>85</v>
      </c>
      <c r="AW665" s="14" t="s">
        <v>32</v>
      </c>
      <c r="AX665" s="14" t="s">
        <v>83</v>
      </c>
      <c r="AY665" s="262" t="s">
        <v>204</v>
      </c>
    </row>
    <row r="666" s="2" customFormat="1" ht="24.15" customHeight="1">
      <c r="A666" s="39"/>
      <c r="B666" s="40"/>
      <c r="C666" s="228" t="s">
        <v>981</v>
      </c>
      <c r="D666" s="228" t="s">
        <v>206</v>
      </c>
      <c r="E666" s="229" t="s">
        <v>982</v>
      </c>
      <c r="F666" s="230" t="s">
        <v>983</v>
      </c>
      <c r="G666" s="231" t="s">
        <v>522</v>
      </c>
      <c r="H666" s="232">
        <v>3</v>
      </c>
      <c r="I666" s="233"/>
      <c r="J666" s="234">
        <f>ROUND(I666*H666,2)</f>
        <v>0</v>
      </c>
      <c r="K666" s="230" t="s">
        <v>1</v>
      </c>
      <c r="L666" s="45"/>
      <c r="M666" s="235" t="s">
        <v>1</v>
      </c>
      <c r="N666" s="236" t="s">
        <v>41</v>
      </c>
      <c r="O666" s="92"/>
      <c r="P666" s="237">
        <f>O666*H666</f>
        <v>0</v>
      </c>
      <c r="Q666" s="237">
        <v>0</v>
      </c>
      <c r="R666" s="237">
        <f>Q666*H666</f>
        <v>0</v>
      </c>
      <c r="S666" s="237">
        <v>0</v>
      </c>
      <c r="T666" s="238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9" t="s">
        <v>211</v>
      </c>
      <c r="AT666" s="239" t="s">
        <v>206</v>
      </c>
      <c r="AU666" s="239" t="s">
        <v>85</v>
      </c>
      <c r="AY666" s="18" t="s">
        <v>204</v>
      </c>
      <c r="BE666" s="240">
        <f>IF(N666="základní",J666,0)</f>
        <v>0</v>
      </c>
      <c r="BF666" s="240">
        <f>IF(N666="snížená",J666,0)</f>
        <v>0</v>
      </c>
      <c r="BG666" s="240">
        <f>IF(N666="zákl. přenesená",J666,0)</f>
        <v>0</v>
      </c>
      <c r="BH666" s="240">
        <f>IF(N666="sníž. přenesená",J666,0)</f>
        <v>0</v>
      </c>
      <c r="BI666" s="240">
        <f>IF(N666="nulová",J666,0)</f>
        <v>0</v>
      </c>
      <c r="BJ666" s="18" t="s">
        <v>83</v>
      </c>
      <c r="BK666" s="240">
        <f>ROUND(I666*H666,2)</f>
        <v>0</v>
      </c>
      <c r="BL666" s="18" t="s">
        <v>211</v>
      </c>
      <c r="BM666" s="239" t="s">
        <v>984</v>
      </c>
    </row>
    <row r="667" s="13" customFormat="1">
      <c r="A667" s="13"/>
      <c r="B667" s="241"/>
      <c r="C667" s="242"/>
      <c r="D667" s="243" t="s">
        <v>213</v>
      </c>
      <c r="E667" s="244" t="s">
        <v>1</v>
      </c>
      <c r="F667" s="245" t="s">
        <v>619</v>
      </c>
      <c r="G667" s="242"/>
      <c r="H667" s="244" t="s">
        <v>1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1" t="s">
        <v>213</v>
      </c>
      <c r="AU667" s="251" t="s">
        <v>85</v>
      </c>
      <c r="AV667" s="13" t="s">
        <v>83</v>
      </c>
      <c r="AW667" s="13" t="s">
        <v>32</v>
      </c>
      <c r="AX667" s="13" t="s">
        <v>76</v>
      </c>
      <c r="AY667" s="251" t="s">
        <v>204</v>
      </c>
    </row>
    <row r="668" s="14" customFormat="1">
      <c r="A668" s="14"/>
      <c r="B668" s="252"/>
      <c r="C668" s="253"/>
      <c r="D668" s="243" t="s">
        <v>213</v>
      </c>
      <c r="E668" s="254" t="s">
        <v>1</v>
      </c>
      <c r="F668" s="255" t="s">
        <v>222</v>
      </c>
      <c r="G668" s="253"/>
      <c r="H668" s="256">
        <v>3</v>
      </c>
      <c r="I668" s="257"/>
      <c r="J668" s="253"/>
      <c r="K668" s="253"/>
      <c r="L668" s="258"/>
      <c r="M668" s="259"/>
      <c r="N668" s="260"/>
      <c r="O668" s="260"/>
      <c r="P668" s="260"/>
      <c r="Q668" s="260"/>
      <c r="R668" s="260"/>
      <c r="S668" s="260"/>
      <c r="T668" s="26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2" t="s">
        <v>213</v>
      </c>
      <c r="AU668" s="262" t="s">
        <v>85</v>
      </c>
      <c r="AV668" s="14" t="s">
        <v>85</v>
      </c>
      <c r="AW668" s="14" t="s">
        <v>32</v>
      </c>
      <c r="AX668" s="14" t="s">
        <v>83</v>
      </c>
      <c r="AY668" s="262" t="s">
        <v>204</v>
      </c>
    </row>
    <row r="669" s="2" customFormat="1" ht="16.5" customHeight="1">
      <c r="A669" s="39"/>
      <c r="B669" s="40"/>
      <c r="C669" s="285" t="s">
        <v>985</v>
      </c>
      <c r="D669" s="285" t="s">
        <v>467</v>
      </c>
      <c r="E669" s="286" t="s">
        <v>986</v>
      </c>
      <c r="F669" s="287" t="s">
        <v>987</v>
      </c>
      <c r="G669" s="288" t="s">
        <v>522</v>
      </c>
      <c r="H669" s="289">
        <v>3.0449999999999999</v>
      </c>
      <c r="I669" s="290"/>
      <c r="J669" s="291">
        <f>ROUND(I669*H669,2)</f>
        <v>0</v>
      </c>
      <c r="K669" s="287" t="s">
        <v>210</v>
      </c>
      <c r="L669" s="292"/>
      <c r="M669" s="293" t="s">
        <v>1</v>
      </c>
      <c r="N669" s="294" t="s">
        <v>41</v>
      </c>
      <c r="O669" s="92"/>
      <c r="P669" s="237">
        <f>O669*H669</f>
        <v>0</v>
      </c>
      <c r="Q669" s="237">
        <v>0.00072000000000000005</v>
      </c>
      <c r="R669" s="237">
        <f>Q669*H669</f>
        <v>0.0021924000000000002</v>
      </c>
      <c r="S669" s="237">
        <v>0</v>
      </c>
      <c r="T669" s="238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9" t="s">
        <v>247</v>
      </c>
      <c r="AT669" s="239" t="s">
        <v>467</v>
      </c>
      <c r="AU669" s="239" t="s">
        <v>85</v>
      </c>
      <c r="AY669" s="18" t="s">
        <v>204</v>
      </c>
      <c r="BE669" s="240">
        <f>IF(N669="základní",J669,0)</f>
        <v>0</v>
      </c>
      <c r="BF669" s="240">
        <f>IF(N669="snížená",J669,0)</f>
        <v>0</v>
      </c>
      <c r="BG669" s="240">
        <f>IF(N669="zákl. přenesená",J669,0)</f>
        <v>0</v>
      </c>
      <c r="BH669" s="240">
        <f>IF(N669="sníž. přenesená",J669,0)</f>
        <v>0</v>
      </c>
      <c r="BI669" s="240">
        <f>IF(N669="nulová",J669,0)</f>
        <v>0</v>
      </c>
      <c r="BJ669" s="18" t="s">
        <v>83</v>
      </c>
      <c r="BK669" s="240">
        <f>ROUND(I669*H669,2)</f>
        <v>0</v>
      </c>
      <c r="BL669" s="18" t="s">
        <v>211</v>
      </c>
      <c r="BM669" s="239" t="s">
        <v>988</v>
      </c>
    </row>
    <row r="670" s="13" customFormat="1">
      <c r="A670" s="13"/>
      <c r="B670" s="241"/>
      <c r="C670" s="242"/>
      <c r="D670" s="243" t="s">
        <v>213</v>
      </c>
      <c r="E670" s="244" t="s">
        <v>1</v>
      </c>
      <c r="F670" s="245" t="s">
        <v>619</v>
      </c>
      <c r="G670" s="242"/>
      <c r="H670" s="244" t="s">
        <v>1</v>
      </c>
      <c r="I670" s="246"/>
      <c r="J670" s="242"/>
      <c r="K670" s="242"/>
      <c r="L670" s="247"/>
      <c r="M670" s="248"/>
      <c r="N670" s="249"/>
      <c r="O670" s="249"/>
      <c r="P670" s="249"/>
      <c r="Q670" s="249"/>
      <c r="R670" s="249"/>
      <c r="S670" s="249"/>
      <c r="T670" s="25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1" t="s">
        <v>213</v>
      </c>
      <c r="AU670" s="251" t="s">
        <v>85</v>
      </c>
      <c r="AV670" s="13" t="s">
        <v>83</v>
      </c>
      <c r="AW670" s="13" t="s">
        <v>32</v>
      </c>
      <c r="AX670" s="13" t="s">
        <v>76</v>
      </c>
      <c r="AY670" s="251" t="s">
        <v>204</v>
      </c>
    </row>
    <row r="671" s="14" customFormat="1">
      <c r="A671" s="14"/>
      <c r="B671" s="252"/>
      <c r="C671" s="253"/>
      <c r="D671" s="243" t="s">
        <v>213</v>
      </c>
      <c r="E671" s="254" t="s">
        <v>1</v>
      </c>
      <c r="F671" s="255" t="s">
        <v>865</v>
      </c>
      <c r="G671" s="253"/>
      <c r="H671" s="256">
        <v>3.0449999999999999</v>
      </c>
      <c r="I671" s="257"/>
      <c r="J671" s="253"/>
      <c r="K671" s="253"/>
      <c r="L671" s="258"/>
      <c r="M671" s="259"/>
      <c r="N671" s="260"/>
      <c r="O671" s="260"/>
      <c r="P671" s="260"/>
      <c r="Q671" s="260"/>
      <c r="R671" s="260"/>
      <c r="S671" s="260"/>
      <c r="T671" s="26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2" t="s">
        <v>213</v>
      </c>
      <c r="AU671" s="262" t="s">
        <v>85</v>
      </c>
      <c r="AV671" s="14" t="s">
        <v>85</v>
      </c>
      <c r="AW671" s="14" t="s">
        <v>32</v>
      </c>
      <c r="AX671" s="14" t="s">
        <v>83</v>
      </c>
      <c r="AY671" s="262" t="s">
        <v>204</v>
      </c>
    </row>
    <row r="672" s="2" customFormat="1" ht="24.15" customHeight="1">
      <c r="A672" s="39"/>
      <c r="B672" s="40"/>
      <c r="C672" s="285" t="s">
        <v>989</v>
      </c>
      <c r="D672" s="285" t="s">
        <v>467</v>
      </c>
      <c r="E672" s="286" t="s">
        <v>990</v>
      </c>
      <c r="F672" s="287" t="s">
        <v>991</v>
      </c>
      <c r="G672" s="288" t="s">
        <v>522</v>
      </c>
      <c r="H672" s="289">
        <v>3.0449999999999999</v>
      </c>
      <c r="I672" s="290"/>
      <c r="J672" s="291">
        <f>ROUND(I672*H672,2)</f>
        <v>0</v>
      </c>
      <c r="K672" s="287" t="s">
        <v>210</v>
      </c>
      <c r="L672" s="292"/>
      <c r="M672" s="293" t="s">
        <v>1</v>
      </c>
      <c r="N672" s="294" t="s">
        <v>41</v>
      </c>
      <c r="O672" s="92"/>
      <c r="P672" s="237">
        <f>O672*H672</f>
        <v>0</v>
      </c>
      <c r="Q672" s="237">
        <v>0.0040000000000000001</v>
      </c>
      <c r="R672" s="237">
        <f>Q672*H672</f>
        <v>0.01218</v>
      </c>
      <c r="S672" s="237">
        <v>0</v>
      </c>
      <c r="T672" s="238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9" t="s">
        <v>247</v>
      </c>
      <c r="AT672" s="239" t="s">
        <v>467</v>
      </c>
      <c r="AU672" s="239" t="s">
        <v>85</v>
      </c>
      <c r="AY672" s="18" t="s">
        <v>204</v>
      </c>
      <c r="BE672" s="240">
        <f>IF(N672="základní",J672,0)</f>
        <v>0</v>
      </c>
      <c r="BF672" s="240">
        <f>IF(N672="snížená",J672,0)</f>
        <v>0</v>
      </c>
      <c r="BG672" s="240">
        <f>IF(N672="zákl. přenesená",J672,0)</f>
        <v>0</v>
      </c>
      <c r="BH672" s="240">
        <f>IF(N672="sníž. přenesená",J672,0)</f>
        <v>0</v>
      </c>
      <c r="BI672" s="240">
        <f>IF(N672="nulová",J672,0)</f>
        <v>0</v>
      </c>
      <c r="BJ672" s="18" t="s">
        <v>83</v>
      </c>
      <c r="BK672" s="240">
        <f>ROUND(I672*H672,2)</f>
        <v>0</v>
      </c>
      <c r="BL672" s="18" t="s">
        <v>211</v>
      </c>
      <c r="BM672" s="239" t="s">
        <v>992</v>
      </c>
    </row>
    <row r="673" s="13" customFormat="1">
      <c r="A673" s="13"/>
      <c r="B673" s="241"/>
      <c r="C673" s="242"/>
      <c r="D673" s="243" t="s">
        <v>213</v>
      </c>
      <c r="E673" s="244" t="s">
        <v>1</v>
      </c>
      <c r="F673" s="245" t="s">
        <v>619</v>
      </c>
      <c r="G673" s="242"/>
      <c r="H673" s="244" t="s">
        <v>1</v>
      </c>
      <c r="I673" s="246"/>
      <c r="J673" s="242"/>
      <c r="K673" s="242"/>
      <c r="L673" s="247"/>
      <c r="M673" s="248"/>
      <c r="N673" s="249"/>
      <c r="O673" s="249"/>
      <c r="P673" s="249"/>
      <c r="Q673" s="249"/>
      <c r="R673" s="249"/>
      <c r="S673" s="249"/>
      <c r="T673" s="25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1" t="s">
        <v>213</v>
      </c>
      <c r="AU673" s="251" t="s">
        <v>85</v>
      </c>
      <c r="AV673" s="13" t="s">
        <v>83</v>
      </c>
      <c r="AW673" s="13" t="s">
        <v>32</v>
      </c>
      <c r="AX673" s="13" t="s">
        <v>76</v>
      </c>
      <c r="AY673" s="251" t="s">
        <v>204</v>
      </c>
    </row>
    <row r="674" s="14" customFormat="1">
      <c r="A674" s="14"/>
      <c r="B674" s="252"/>
      <c r="C674" s="253"/>
      <c r="D674" s="243" t="s">
        <v>213</v>
      </c>
      <c r="E674" s="254" t="s">
        <v>1</v>
      </c>
      <c r="F674" s="255" t="s">
        <v>865</v>
      </c>
      <c r="G674" s="253"/>
      <c r="H674" s="256">
        <v>3.0449999999999999</v>
      </c>
      <c r="I674" s="257"/>
      <c r="J674" s="253"/>
      <c r="K674" s="253"/>
      <c r="L674" s="258"/>
      <c r="M674" s="259"/>
      <c r="N674" s="260"/>
      <c r="O674" s="260"/>
      <c r="P674" s="260"/>
      <c r="Q674" s="260"/>
      <c r="R674" s="260"/>
      <c r="S674" s="260"/>
      <c r="T674" s="26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2" t="s">
        <v>213</v>
      </c>
      <c r="AU674" s="262" t="s">
        <v>85</v>
      </c>
      <c r="AV674" s="14" t="s">
        <v>85</v>
      </c>
      <c r="AW674" s="14" t="s">
        <v>32</v>
      </c>
      <c r="AX674" s="14" t="s">
        <v>83</v>
      </c>
      <c r="AY674" s="262" t="s">
        <v>204</v>
      </c>
    </row>
    <row r="675" s="2" customFormat="1" ht="24.15" customHeight="1">
      <c r="A675" s="39"/>
      <c r="B675" s="40"/>
      <c r="C675" s="228" t="s">
        <v>993</v>
      </c>
      <c r="D675" s="228" t="s">
        <v>206</v>
      </c>
      <c r="E675" s="229" t="s">
        <v>994</v>
      </c>
      <c r="F675" s="230" t="s">
        <v>995</v>
      </c>
      <c r="G675" s="231" t="s">
        <v>522</v>
      </c>
      <c r="H675" s="232">
        <v>2</v>
      </c>
      <c r="I675" s="233"/>
      <c r="J675" s="234">
        <f>ROUND(I675*H675,2)</f>
        <v>0</v>
      </c>
      <c r="K675" s="230" t="s">
        <v>1</v>
      </c>
      <c r="L675" s="45"/>
      <c r="M675" s="235" t="s">
        <v>1</v>
      </c>
      <c r="N675" s="236" t="s">
        <v>41</v>
      </c>
      <c r="O675" s="92"/>
      <c r="P675" s="237">
        <f>O675*H675</f>
        <v>0</v>
      </c>
      <c r="Q675" s="237">
        <v>0</v>
      </c>
      <c r="R675" s="237">
        <f>Q675*H675</f>
        <v>0</v>
      </c>
      <c r="S675" s="237">
        <v>0</v>
      </c>
      <c r="T675" s="238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9" t="s">
        <v>211</v>
      </c>
      <c r="AT675" s="239" t="s">
        <v>206</v>
      </c>
      <c r="AU675" s="239" t="s">
        <v>85</v>
      </c>
      <c r="AY675" s="18" t="s">
        <v>204</v>
      </c>
      <c r="BE675" s="240">
        <f>IF(N675="základní",J675,0)</f>
        <v>0</v>
      </c>
      <c r="BF675" s="240">
        <f>IF(N675="snížená",J675,0)</f>
        <v>0</v>
      </c>
      <c r="BG675" s="240">
        <f>IF(N675="zákl. přenesená",J675,0)</f>
        <v>0</v>
      </c>
      <c r="BH675" s="240">
        <f>IF(N675="sníž. přenesená",J675,0)</f>
        <v>0</v>
      </c>
      <c r="BI675" s="240">
        <f>IF(N675="nulová",J675,0)</f>
        <v>0</v>
      </c>
      <c r="BJ675" s="18" t="s">
        <v>83</v>
      </c>
      <c r="BK675" s="240">
        <f>ROUND(I675*H675,2)</f>
        <v>0</v>
      </c>
      <c r="BL675" s="18" t="s">
        <v>211</v>
      </c>
      <c r="BM675" s="239" t="s">
        <v>996</v>
      </c>
    </row>
    <row r="676" s="13" customFormat="1">
      <c r="A676" s="13"/>
      <c r="B676" s="241"/>
      <c r="C676" s="242"/>
      <c r="D676" s="243" t="s">
        <v>213</v>
      </c>
      <c r="E676" s="244" t="s">
        <v>1</v>
      </c>
      <c r="F676" s="245" t="s">
        <v>619</v>
      </c>
      <c r="G676" s="242"/>
      <c r="H676" s="244" t="s">
        <v>1</v>
      </c>
      <c r="I676" s="246"/>
      <c r="J676" s="242"/>
      <c r="K676" s="242"/>
      <c r="L676" s="247"/>
      <c r="M676" s="248"/>
      <c r="N676" s="249"/>
      <c r="O676" s="249"/>
      <c r="P676" s="249"/>
      <c r="Q676" s="249"/>
      <c r="R676" s="249"/>
      <c r="S676" s="249"/>
      <c r="T676" s="25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1" t="s">
        <v>213</v>
      </c>
      <c r="AU676" s="251" t="s">
        <v>85</v>
      </c>
      <c r="AV676" s="13" t="s">
        <v>83</v>
      </c>
      <c r="AW676" s="13" t="s">
        <v>32</v>
      </c>
      <c r="AX676" s="13" t="s">
        <v>76</v>
      </c>
      <c r="AY676" s="251" t="s">
        <v>204</v>
      </c>
    </row>
    <row r="677" s="14" customFormat="1">
      <c r="A677" s="14"/>
      <c r="B677" s="252"/>
      <c r="C677" s="253"/>
      <c r="D677" s="243" t="s">
        <v>213</v>
      </c>
      <c r="E677" s="254" t="s">
        <v>1</v>
      </c>
      <c r="F677" s="255" t="s">
        <v>85</v>
      </c>
      <c r="G677" s="253"/>
      <c r="H677" s="256">
        <v>2</v>
      </c>
      <c r="I677" s="257"/>
      <c r="J677" s="253"/>
      <c r="K677" s="253"/>
      <c r="L677" s="258"/>
      <c r="M677" s="259"/>
      <c r="N677" s="260"/>
      <c r="O677" s="260"/>
      <c r="P677" s="260"/>
      <c r="Q677" s="260"/>
      <c r="R677" s="260"/>
      <c r="S677" s="260"/>
      <c r="T677" s="261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2" t="s">
        <v>213</v>
      </c>
      <c r="AU677" s="262" t="s">
        <v>85</v>
      </c>
      <c r="AV677" s="14" t="s">
        <v>85</v>
      </c>
      <c r="AW677" s="14" t="s">
        <v>32</v>
      </c>
      <c r="AX677" s="14" t="s">
        <v>83</v>
      </c>
      <c r="AY677" s="262" t="s">
        <v>204</v>
      </c>
    </row>
    <row r="678" s="2" customFormat="1" ht="16.5" customHeight="1">
      <c r="A678" s="39"/>
      <c r="B678" s="40"/>
      <c r="C678" s="285" t="s">
        <v>997</v>
      </c>
      <c r="D678" s="285" t="s">
        <v>467</v>
      </c>
      <c r="E678" s="286" t="s">
        <v>998</v>
      </c>
      <c r="F678" s="287" t="s">
        <v>999</v>
      </c>
      <c r="G678" s="288" t="s">
        <v>522</v>
      </c>
      <c r="H678" s="289">
        <v>2.0299999999999998</v>
      </c>
      <c r="I678" s="290"/>
      <c r="J678" s="291">
        <f>ROUND(I678*H678,2)</f>
        <v>0</v>
      </c>
      <c r="K678" s="287" t="s">
        <v>210</v>
      </c>
      <c r="L678" s="292"/>
      <c r="M678" s="293" t="s">
        <v>1</v>
      </c>
      <c r="N678" s="294" t="s">
        <v>41</v>
      </c>
      <c r="O678" s="92"/>
      <c r="P678" s="237">
        <f>O678*H678</f>
        <v>0</v>
      </c>
      <c r="Q678" s="237">
        <v>0.00172</v>
      </c>
      <c r="R678" s="237">
        <f>Q678*H678</f>
        <v>0.0034915999999999997</v>
      </c>
      <c r="S678" s="237">
        <v>0</v>
      </c>
      <c r="T678" s="238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9" t="s">
        <v>247</v>
      </c>
      <c r="AT678" s="239" t="s">
        <v>467</v>
      </c>
      <c r="AU678" s="239" t="s">
        <v>85</v>
      </c>
      <c r="AY678" s="18" t="s">
        <v>204</v>
      </c>
      <c r="BE678" s="240">
        <f>IF(N678="základní",J678,0)</f>
        <v>0</v>
      </c>
      <c r="BF678" s="240">
        <f>IF(N678="snížená",J678,0)</f>
        <v>0</v>
      </c>
      <c r="BG678" s="240">
        <f>IF(N678="zákl. přenesená",J678,0)</f>
        <v>0</v>
      </c>
      <c r="BH678" s="240">
        <f>IF(N678="sníž. přenesená",J678,0)</f>
        <v>0</v>
      </c>
      <c r="BI678" s="240">
        <f>IF(N678="nulová",J678,0)</f>
        <v>0</v>
      </c>
      <c r="BJ678" s="18" t="s">
        <v>83</v>
      </c>
      <c r="BK678" s="240">
        <f>ROUND(I678*H678,2)</f>
        <v>0</v>
      </c>
      <c r="BL678" s="18" t="s">
        <v>211</v>
      </c>
      <c r="BM678" s="239" t="s">
        <v>1000</v>
      </c>
    </row>
    <row r="679" s="13" customFormat="1">
      <c r="A679" s="13"/>
      <c r="B679" s="241"/>
      <c r="C679" s="242"/>
      <c r="D679" s="243" t="s">
        <v>213</v>
      </c>
      <c r="E679" s="244" t="s">
        <v>1</v>
      </c>
      <c r="F679" s="245" t="s">
        <v>619</v>
      </c>
      <c r="G679" s="242"/>
      <c r="H679" s="244" t="s">
        <v>1</v>
      </c>
      <c r="I679" s="246"/>
      <c r="J679" s="242"/>
      <c r="K679" s="242"/>
      <c r="L679" s="247"/>
      <c r="M679" s="248"/>
      <c r="N679" s="249"/>
      <c r="O679" s="249"/>
      <c r="P679" s="249"/>
      <c r="Q679" s="249"/>
      <c r="R679" s="249"/>
      <c r="S679" s="249"/>
      <c r="T679" s="25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1" t="s">
        <v>213</v>
      </c>
      <c r="AU679" s="251" t="s">
        <v>85</v>
      </c>
      <c r="AV679" s="13" t="s">
        <v>83</v>
      </c>
      <c r="AW679" s="13" t="s">
        <v>32</v>
      </c>
      <c r="AX679" s="13" t="s">
        <v>76</v>
      </c>
      <c r="AY679" s="251" t="s">
        <v>204</v>
      </c>
    </row>
    <row r="680" s="14" customFormat="1">
      <c r="A680" s="14"/>
      <c r="B680" s="252"/>
      <c r="C680" s="253"/>
      <c r="D680" s="243" t="s">
        <v>213</v>
      </c>
      <c r="E680" s="254" t="s">
        <v>1</v>
      </c>
      <c r="F680" s="255" t="s">
        <v>848</v>
      </c>
      <c r="G680" s="253"/>
      <c r="H680" s="256">
        <v>2.0299999999999998</v>
      </c>
      <c r="I680" s="257"/>
      <c r="J680" s="253"/>
      <c r="K680" s="253"/>
      <c r="L680" s="258"/>
      <c r="M680" s="259"/>
      <c r="N680" s="260"/>
      <c r="O680" s="260"/>
      <c r="P680" s="260"/>
      <c r="Q680" s="260"/>
      <c r="R680" s="260"/>
      <c r="S680" s="260"/>
      <c r="T680" s="26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2" t="s">
        <v>213</v>
      </c>
      <c r="AU680" s="262" t="s">
        <v>85</v>
      </c>
      <c r="AV680" s="14" t="s">
        <v>85</v>
      </c>
      <c r="AW680" s="14" t="s">
        <v>32</v>
      </c>
      <c r="AX680" s="14" t="s">
        <v>83</v>
      </c>
      <c r="AY680" s="262" t="s">
        <v>204</v>
      </c>
    </row>
    <row r="681" s="2" customFormat="1" ht="24.15" customHeight="1">
      <c r="A681" s="39"/>
      <c r="B681" s="40"/>
      <c r="C681" s="285" t="s">
        <v>1001</v>
      </c>
      <c r="D681" s="285" t="s">
        <v>467</v>
      </c>
      <c r="E681" s="286" t="s">
        <v>1002</v>
      </c>
      <c r="F681" s="287" t="s">
        <v>1003</v>
      </c>
      <c r="G681" s="288" t="s">
        <v>522</v>
      </c>
      <c r="H681" s="289">
        <v>2.0299999999999998</v>
      </c>
      <c r="I681" s="290"/>
      <c r="J681" s="291">
        <f>ROUND(I681*H681,2)</f>
        <v>0</v>
      </c>
      <c r="K681" s="287" t="s">
        <v>1</v>
      </c>
      <c r="L681" s="292"/>
      <c r="M681" s="293" t="s">
        <v>1</v>
      </c>
      <c r="N681" s="294" t="s">
        <v>41</v>
      </c>
      <c r="O681" s="92"/>
      <c r="P681" s="237">
        <f>O681*H681</f>
        <v>0</v>
      </c>
      <c r="Q681" s="237">
        <v>0.0040000000000000001</v>
      </c>
      <c r="R681" s="237">
        <f>Q681*H681</f>
        <v>0.0081199999999999987</v>
      </c>
      <c r="S681" s="237">
        <v>0</v>
      </c>
      <c r="T681" s="238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9" t="s">
        <v>247</v>
      </c>
      <c r="AT681" s="239" t="s">
        <v>467</v>
      </c>
      <c r="AU681" s="239" t="s">
        <v>85</v>
      </c>
      <c r="AY681" s="18" t="s">
        <v>204</v>
      </c>
      <c r="BE681" s="240">
        <f>IF(N681="základní",J681,0)</f>
        <v>0</v>
      </c>
      <c r="BF681" s="240">
        <f>IF(N681="snížená",J681,0)</f>
        <v>0</v>
      </c>
      <c r="BG681" s="240">
        <f>IF(N681="zákl. přenesená",J681,0)</f>
        <v>0</v>
      </c>
      <c r="BH681" s="240">
        <f>IF(N681="sníž. přenesená",J681,0)</f>
        <v>0</v>
      </c>
      <c r="BI681" s="240">
        <f>IF(N681="nulová",J681,0)</f>
        <v>0</v>
      </c>
      <c r="BJ681" s="18" t="s">
        <v>83</v>
      </c>
      <c r="BK681" s="240">
        <f>ROUND(I681*H681,2)</f>
        <v>0</v>
      </c>
      <c r="BL681" s="18" t="s">
        <v>211</v>
      </c>
      <c r="BM681" s="239" t="s">
        <v>1004</v>
      </c>
    </row>
    <row r="682" s="13" customFormat="1">
      <c r="A682" s="13"/>
      <c r="B682" s="241"/>
      <c r="C682" s="242"/>
      <c r="D682" s="243" t="s">
        <v>213</v>
      </c>
      <c r="E682" s="244" t="s">
        <v>1</v>
      </c>
      <c r="F682" s="245" t="s">
        <v>619</v>
      </c>
      <c r="G682" s="242"/>
      <c r="H682" s="244" t="s">
        <v>1</v>
      </c>
      <c r="I682" s="246"/>
      <c r="J682" s="242"/>
      <c r="K682" s="242"/>
      <c r="L682" s="247"/>
      <c r="M682" s="248"/>
      <c r="N682" s="249"/>
      <c r="O682" s="249"/>
      <c r="P682" s="249"/>
      <c r="Q682" s="249"/>
      <c r="R682" s="249"/>
      <c r="S682" s="249"/>
      <c r="T682" s="25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1" t="s">
        <v>213</v>
      </c>
      <c r="AU682" s="251" t="s">
        <v>85</v>
      </c>
      <c r="AV682" s="13" t="s">
        <v>83</v>
      </c>
      <c r="AW682" s="13" t="s">
        <v>32</v>
      </c>
      <c r="AX682" s="13" t="s">
        <v>76</v>
      </c>
      <c r="AY682" s="251" t="s">
        <v>204</v>
      </c>
    </row>
    <row r="683" s="14" customFormat="1">
      <c r="A683" s="14"/>
      <c r="B683" s="252"/>
      <c r="C683" s="253"/>
      <c r="D683" s="243" t="s">
        <v>213</v>
      </c>
      <c r="E683" s="254" t="s">
        <v>1</v>
      </c>
      <c r="F683" s="255" t="s">
        <v>848</v>
      </c>
      <c r="G683" s="253"/>
      <c r="H683" s="256">
        <v>2.0299999999999998</v>
      </c>
      <c r="I683" s="257"/>
      <c r="J683" s="253"/>
      <c r="K683" s="253"/>
      <c r="L683" s="258"/>
      <c r="M683" s="259"/>
      <c r="N683" s="260"/>
      <c r="O683" s="260"/>
      <c r="P683" s="260"/>
      <c r="Q683" s="260"/>
      <c r="R683" s="260"/>
      <c r="S683" s="260"/>
      <c r="T683" s="26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2" t="s">
        <v>213</v>
      </c>
      <c r="AU683" s="262" t="s">
        <v>85</v>
      </c>
      <c r="AV683" s="14" t="s">
        <v>85</v>
      </c>
      <c r="AW683" s="14" t="s">
        <v>32</v>
      </c>
      <c r="AX683" s="14" t="s">
        <v>83</v>
      </c>
      <c r="AY683" s="262" t="s">
        <v>204</v>
      </c>
    </row>
    <row r="684" s="2" customFormat="1" ht="24.15" customHeight="1">
      <c r="A684" s="39"/>
      <c r="B684" s="40"/>
      <c r="C684" s="228" t="s">
        <v>1005</v>
      </c>
      <c r="D684" s="228" t="s">
        <v>206</v>
      </c>
      <c r="E684" s="229" t="s">
        <v>1006</v>
      </c>
      <c r="F684" s="230" t="s">
        <v>1007</v>
      </c>
      <c r="G684" s="231" t="s">
        <v>522</v>
      </c>
      <c r="H684" s="232">
        <v>32</v>
      </c>
      <c r="I684" s="233"/>
      <c r="J684" s="234">
        <f>ROUND(I684*H684,2)</f>
        <v>0</v>
      </c>
      <c r="K684" s="230" t="s">
        <v>1</v>
      </c>
      <c r="L684" s="45"/>
      <c r="M684" s="235" t="s">
        <v>1</v>
      </c>
      <c r="N684" s="236" t="s">
        <v>41</v>
      </c>
      <c r="O684" s="92"/>
      <c r="P684" s="237">
        <f>O684*H684</f>
        <v>0</v>
      </c>
      <c r="Q684" s="237">
        <v>0</v>
      </c>
      <c r="R684" s="237">
        <f>Q684*H684</f>
        <v>0</v>
      </c>
      <c r="S684" s="237">
        <v>0</v>
      </c>
      <c r="T684" s="238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9" t="s">
        <v>211</v>
      </c>
      <c r="AT684" s="239" t="s">
        <v>206</v>
      </c>
      <c r="AU684" s="239" t="s">
        <v>85</v>
      </c>
      <c r="AY684" s="18" t="s">
        <v>204</v>
      </c>
      <c r="BE684" s="240">
        <f>IF(N684="základní",J684,0)</f>
        <v>0</v>
      </c>
      <c r="BF684" s="240">
        <f>IF(N684="snížená",J684,0)</f>
        <v>0</v>
      </c>
      <c r="BG684" s="240">
        <f>IF(N684="zákl. přenesená",J684,0)</f>
        <v>0</v>
      </c>
      <c r="BH684" s="240">
        <f>IF(N684="sníž. přenesená",J684,0)</f>
        <v>0</v>
      </c>
      <c r="BI684" s="240">
        <f>IF(N684="nulová",J684,0)</f>
        <v>0</v>
      </c>
      <c r="BJ684" s="18" t="s">
        <v>83</v>
      </c>
      <c r="BK684" s="240">
        <f>ROUND(I684*H684,2)</f>
        <v>0</v>
      </c>
      <c r="BL684" s="18" t="s">
        <v>211</v>
      </c>
      <c r="BM684" s="239" t="s">
        <v>1008</v>
      </c>
    </row>
    <row r="685" s="13" customFormat="1">
      <c r="A685" s="13"/>
      <c r="B685" s="241"/>
      <c r="C685" s="242"/>
      <c r="D685" s="243" t="s">
        <v>213</v>
      </c>
      <c r="E685" s="244" t="s">
        <v>1</v>
      </c>
      <c r="F685" s="245" t="s">
        <v>619</v>
      </c>
      <c r="G685" s="242"/>
      <c r="H685" s="244" t="s">
        <v>1</v>
      </c>
      <c r="I685" s="246"/>
      <c r="J685" s="242"/>
      <c r="K685" s="242"/>
      <c r="L685" s="247"/>
      <c r="M685" s="248"/>
      <c r="N685" s="249"/>
      <c r="O685" s="249"/>
      <c r="P685" s="249"/>
      <c r="Q685" s="249"/>
      <c r="R685" s="249"/>
      <c r="S685" s="249"/>
      <c r="T685" s="25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1" t="s">
        <v>213</v>
      </c>
      <c r="AU685" s="251" t="s">
        <v>85</v>
      </c>
      <c r="AV685" s="13" t="s">
        <v>83</v>
      </c>
      <c r="AW685" s="13" t="s">
        <v>32</v>
      </c>
      <c r="AX685" s="13" t="s">
        <v>76</v>
      </c>
      <c r="AY685" s="251" t="s">
        <v>204</v>
      </c>
    </row>
    <row r="686" s="14" customFormat="1">
      <c r="A686" s="14"/>
      <c r="B686" s="252"/>
      <c r="C686" s="253"/>
      <c r="D686" s="243" t="s">
        <v>213</v>
      </c>
      <c r="E686" s="254" t="s">
        <v>1</v>
      </c>
      <c r="F686" s="255" t="s">
        <v>384</v>
      </c>
      <c r="G686" s="253"/>
      <c r="H686" s="256">
        <v>32</v>
      </c>
      <c r="I686" s="257"/>
      <c r="J686" s="253"/>
      <c r="K686" s="253"/>
      <c r="L686" s="258"/>
      <c r="M686" s="259"/>
      <c r="N686" s="260"/>
      <c r="O686" s="260"/>
      <c r="P686" s="260"/>
      <c r="Q686" s="260"/>
      <c r="R686" s="260"/>
      <c r="S686" s="260"/>
      <c r="T686" s="26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2" t="s">
        <v>213</v>
      </c>
      <c r="AU686" s="262" t="s">
        <v>85</v>
      </c>
      <c r="AV686" s="14" t="s">
        <v>85</v>
      </c>
      <c r="AW686" s="14" t="s">
        <v>32</v>
      </c>
      <c r="AX686" s="14" t="s">
        <v>83</v>
      </c>
      <c r="AY686" s="262" t="s">
        <v>204</v>
      </c>
    </row>
    <row r="687" s="2" customFormat="1" ht="16.5" customHeight="1">
      <c r="A687" s="39"/>
      <c r="B687" s="40"/>
      <c r="C687" s="285" t="s">
        <v>1009</v>
      </c>
      <c r="D687" s="285" t="s">
        <v>467</v>
      </c>
      <c r="E687" s="286" t="s">
        <v>1010</v>
      </c>
      <c r="F687" s="287" t="s">
        <v>1011</v>
      </c>
      <c r="G687" s="288" t="s">
        <v>522</v>
      </c>
      <c r="H687" s="289">
        <v>32.479999999999997</v>
      </c>
      <c r="I687" s="290"/>
      <c r="J687" s="291">
        <f>ROUND(I687*H687,2)</f>
        <v>0</v>
      </c>
      <c r="K687" s="287" t="s">
        <v>210</v>
      </c>
      <c r="L687" s="292"/>
      <c r="M687" s="293" t="s">
        <v>1</v>
      </c>
      <c r="N687" s="294" t="s">
        <v>41</v>
      </c>
      <c r="O687" s="92"/>
      <c r="P687" s="237">
        <f>O687*H687</f>
        <v>0</v>
      </c>
      <c r="Q687" s="237">
        <v>0.00297</v>
      </c>
      <c r="R687" s="237">
        <f>Q687*H687</f>
        <v>0.096465599999999985</v>
      </c>
      <c r="S687" s="237">
        <v>0</v>
      </c>
      <c r="T687" s="238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9" t="s">
        <v>247</v>
      </c>
      <c r="AT687" s="239" t="s">
        <v>467</v>
      </c>
      <c r="AU687" s="239" t="s">
        <v>85</v>
      </c>
      <c r="AY687" s="18" t="s">
        <v>204</v>
      </c>
      <c r="BE687" s="240">
        <f>IF(N687="základní",J687,0)</f>
        <v>0</v>
      </c>
      <c r="BF687" s="240">
        <f>IF(N687="snížená",J687,0)</f>
        <v>0</v>
      </c>
      <c r="BG687" s="240">
        <f>IF(N687="zákl. přenesená",J687,0)</f>
        <v>0</v>
      </c>
      <c r="BH687" s="240">
        <f>IF(N687="sníž. přenesená",J687,0)</f>
        <v>0</v>
      </c>
      <c r="BI687" s="240">
        <f>IF(N687="nulová",J687,0)</f>
        <v>0</v>
      </c>
      <c r="BJ687" s="18" t="s">
        <v>83</v>
      </c>
      <c r="BK687" s="240">
        <f>ROUND(I687*H687,2)</f>
        <v>0</v>
      </c>
      <c r="BL687" s="18" t="s">
        <v>211</v>
      </c>
      <c r="BM687" s="239" t="s">
        <v>1012</v>
      </c>
    </row>
    <row r="688" s="13" customFormat="1">
      <c r="A688" s="13"/>
      <c r="B688" s="241"/>
      <c r="C688" s="242"/>
      <c r="D688" s="243" t="s">
        <v>213</v>
      </c>
      <c r="E688" s="244" t="s">
        <v>1</v>
      </c>
      <c r="F688" s="245" t="s">
        <v>619</v>
      </c>
      <c r="G688" s="242"/>
      <c r="H688" s="244" t="s">
        <v>1</v>
      </c>
      <c r="I688" s="246"/>
      <c r="J688" s="242"/>
      <c r="K688" s="242"/>
      <c r="L688" s="247"/>
      <c r="M688" s="248"/>
      <c r="N688" s="249"/>
      <c r="O688" s="249"/>
      <c r="P688" s="249"/>
      <c r="Q688" s="249"/>
      <c r="R688" s="249"/>
      <c r="S688" s="249"/>
      <c r="T688" s="25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1" t="s">
        <v>213</v>
      </c>
      <c r="AU688" s="251" t="s">
        <v>85</v>
      </c>
      <c r="AV688" s="13" t="s">
        <v>83</v>
      </c>
      <c r="AW688" s="13" t="s">
        <v>32</v>
      </c>
      <c r="AX688" s="13" t="s">
        <v>76</v>
      </c>
      <c r="AY688" s="251" t="s">
        <v>204</v>
      </c>
    </row>
    <row r="689" s="14" customFormat="1">
      <c r="A689" s="14"/>
      <c r="B689" s="252"/>
      <c r="C689" s="253"/>
      <c r="D689" s="243" t="s">
        <v>213</v>
      </c>
      <c r="E689" s="254" t="s">
        <v>1</v>
      </c>
      <c r="F689" s="255" t="s">
        <v>1013</v>
      </c>
      <c r="G689" s="253"/>
      <c r="H689" s="256">
        <v>32.479999999999997</v>
      </c>
      <c r="I689" s="257"/>
      <c r="J689" s="253"/>
      <c r="K689" s="253"/>
      <c r="L689" s="258"/>
      <c r="M689" s="259"/>
      <c r="N689" s="260"/>
      <c r="O689" s="260"/>
      <c r="P689" s="260"/>
      <c r="Q689" s="260"/>
      <c r="R689" s="260"/>
      <c r="S689" s="260"/>
      <c r="T689" s="26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2" t="s">
        <v>213</v>
      </c>
      <c r="AU689" s="262" t="s">
        <v>85</v>
      </c>
      <c r="AV689" s="14" t="s">
        <v>85</v>
      </c>
      <c r="AW689" s="14" t="s">
        <v>32</v>
      </c>
      <c r="AX689" s="14" t="s">
        <v>83</v>
      </c>
      <c r="AY689" s="262" t="s">
        <v>204</v>
      </c>
    </row>
    <row r="690" s="2" customFormat="1" ht="24.15" customHeight="1">
      <c r="A690" s="39"/>
      <c r="B690" s="40"/>
      <c r="C690" s="285" t="s">
        <v>1014</v>
      </c>
      <c r="D690" s="285" t="s">
        <v>467</v>
      </c>
      <c r="E690" s="286" t="s">
        <v>1015</v>
      </c>
      <c r="F690" s="287" t="s">
        <v>1016</v>
      </c>
      <c r="G690" s="288" t="s">
        <v>522</v>
      </c>
      <c r="H690" s="289">
        <v>32.479999999999997</v>
      </c>
      <c r="I690" s="290"/>
      <c r="J690" s="291">
        <f>ROUND(I690*H690,2)</f>
        <v>0</v>
      </c>
      <c r="K690" s="287" t="s">
        <v>1</v>
      </c>
      <c r="L690" s="292"/>
      <c r="M690" s="293" t="s">
        <v>1</v>
      </c>
      <c r="N690" s="294" t="s">
        <v>41</v>
      </c>
      <c r="O690" s="92"/>
      <c r="P690" s="237">
        <f>O690*H690</f>
        <v>0</v>
      </c>
      <c r="Q690" s="237">
        <v>0.0040000000000000001</v>
      </c>
      <c r="R690" s="237">
        <f>Q690*H690</f>
        <v>0.12991999999999998</v>
      </c>
      <c r="S690" s="237">
        <v>0</v>
      </c>
      <c r="T690" s="238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9" t="s">
        <v>247</v>
      </c>
      <c r="AT690" s="239" t="s">
        <v>467</v>
      </c>
      <c r="AU690" s="239" t="s">
        <v>85</v>
      </c>
      <c r="AY690" s="18" t="s">
        <v>204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8" t="s">
        <v>83</v>
      </c>
      <c r="BK690" s="240">
        <f>ROUND(I690*H690,2)</f>
        <v>0</v>
      </c>
      <c r="BL690" s="18" t="s">
        <v>211</v>
      </c>
      <c r="BM690" s="239" t="s">
        <v>1017</v>
      </c>
    </row>
    <row r="691" s="13" customFormat="1">
      <c r="A691" s="13"/>
      <c r="B691" s="241"/>
      <c r="C691" s="242"/>
      <c r="D691" s="243" t="s">
        <v>213</v>
      </c>
      <c r="E691" s="244" t="s">
        <v>1</v>
      </c>
      <c r="F691" s="245" t="s">
        <v>619</v>
      </c>
      <c r="G691" s="242"/>
      <c r="H691" s="244" t="s">
        <v>1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1" t="s">
        <v>213</v>
      </c>
      <c r="AU691" s="251" t="s">
        <v>85</v>
      </c>
      <c r="AV691" s="13" t="s">
        <v>83</v>
      </c>
      <c r="AW691" s="13" t="s">
        <v>32</v>
      </c>
      <c r="AX691" s="13" t="s">
        <v>76</v>
      </c>
      <c r="AY691" s="251" t="s">
        <v>204</v>
      </c>
    </row>
    <row r="692" s="14" customFormat="1">
      <c r="A692" s="14"/>
      <c r="B692" s="252"/>
      <c r="C692" s="253"/>
      <c r="D692" s="243" t="s">
        <v>213</v>
      </c>
      <c r="E692" s="254" t="s">
        <v>1</v>
      </c>
      <c r="F692" s="255" t="s">
        <v>1013</v>
      </c>
      <c r="G692" s="253"/>
      <c r="H692" s="256">
        <v>32.479999999999997</v>
      </c>
      <c r="I692" s="257"/>
      <c r="J692" s="253"/>
      <c r="K692" s="253"/>
      <c r="L692" s="258"/>
      <c r="M692" s="259"/>
      <c r="N692" s="260"/>
      <c r="O692" s="260"/>
      <c r="P692" s="260"/>
      <c r="Q692" s="260"/>
      <c r="R692" s="260"/>
      <c r="S692" s="260"/>
      <c r="T692" s="26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2" t="s">
        <v>213</v>
      </c>
      <c r="AU692" s="262" t="s">
        <v>85</v>
      </c>
      <c r="AV692" s="14" t="s">
        <v>85</v>
      </c>
      <c r="AW692" s="14" t="s">
        <v>32</v>
      </c>
      <c r="AX692" s="14" t="s">
        <v>83</v>
      </c>
      <c r="AY692" s="262" t="s">
        <v>204</v>
      </c>
    </row>
    <row r="693" s="2" customFormat="1" ht="24.15" customHeight="1">
      <c r="A693" s="39"/>
      <c r="B693" s="40"/>
      <c r="C693" s="228" t="s">
        <v>1018</v>
      </c>
      <c r="D693" s="228" t="s">
        <v>206</v>
      </c>
      <c r="E693" s="229" t="s">
        <v>1019</v>
      </c>
      <c r="F693" s="230" t="s">
        <v>1020</v>
      </c>
      <c r="G693" s="231" t="s">
        <v>522</v>
      </c>
      <c r="H693" s="232">
        <v>39</v>
      </c>
      <c r="I693" s="233"/>
      <c r="J693" s="234">
        <f>ROUND(I693*H693,2)</f>
        <v>0</v>
      </c>
      <c r="K693" s="230" t="s">
        <v>210</v>
      </c>
      <c r="L693" s="45"/>
      <c r="M693" s="235" t="s">
        <v>1</v>
      </c>
      <c r="N693" s="236" t="s">
        <v>41</v>
      </c>
      <c r="O693" s="92"/>
      <c r="P693" s="237">
        <f>O693*H693</f>
        <v>0</v>
      </c>
      <c r="Q693" s="237">
        <v>0</v>
      </c>
      <c r="R693" s="237">
        <f>Q693*H693</f>
        <v>0</v>
      </c>
      <c r="S693" s="237">
        <v>0</v>
      </c>
      <c r="T693" s="238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9" t="s">
        <v>211</v>
      </c>
      <c r="AT693" s="239" t="s">
        <v>206</v>
      </c>
      <c r="AU693" s="239" t="s">
        <v>85</v>
      </c>
      <c r="AY693" s="18" t="s">
        <v>204</v>
      </c>
      <c r="BE693" s="240">
        <f>IF(N693="základní",J693,0)</f>
        <v>0</v>
      </c>
      <c r="BF693" s="240">
        <f>IF(N693="snížená",J693,0)</f>
        <v>0</v>
      </c>
      <c r="BG693" s="240">
        <f>IF(N693="zákl. přenesená",J693,0)</f>
        <v>0</v>
      </c>
      <c r="BH693" s="240">
        <f>IF(N693="sníž. přenesená",J693,0)</f>
        <v>0</v>
      </c>
      <c r="BI693" s="240">
        <f>IF(N693="nulová",J693,0)</f>
        <v>0</v>
      </c>
      <c r="BJ693" s="18" t="s">
        <v>83</v>
      </c>
      <c r="BK693" s="240">
        <f>ROUND(I693*H693,2)</f>
        <v>0</v>
      </c>
      <c r="BL693" s="18" t="s">
        <v>211</v>
      </c>
      <c r="BM693" s="239" t="s">
        <v>1021</v>
      </c>
    </row>
    <row r="694" s="13" customFormat="1">
      <c r="A694" s="13"/>
      <c r="B694" s="241"/>
      <c r="C694" s="242"/>
      <c r="D694" s="243" t="s">
        <v>213</v>
      </c>
      <c r="E694" s="244" t="s">
        <v>1</v>
      </c>
      <c r="F694" s="245" t="s">
        <v>619</v>
      </c>
      <c r="G694" s="242"/>
      <c r="H694" s="244" t="s">
        <v>1</v>
      </c>
      <c r="I694" s="246"/>
      <c r="J694" s="242"/>
      <c r="K694" s="242"/>
      <c r="L694" s="247"/>
      <c r="M694" s="248"/>
      <c r="N694" s="249"/>
      <c r="O694" s="249"/>
      <c r="P694" s="249"/>
      <c r="Q694" s="249"/>
      <c r="R694" s="249"/>
      <c r="S694" s="249"/>
      <c r="T694" s="25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1" t="s">
        <v>213</v>
      </c>
      <c r="AU694" s="251" t="s">
        <v>85</v>
      </c>
      <c r="AV694" s="13" t="s">
        <v>83</v>
      </c>
      <c r="AW694" s="13" t="s">
        <v>32</v>
      </c>
      <c r="AX694" s="13" t="s">
        <v>76</v>
      </c>
      <c r="AY694" s="251" t="s">
        <v>204</v>
      </c>
    </row>
    <row r="695" s="14" customFormat="1">
      <c r="A695" s="14"/>
      <c r="B695" s="252"/>
      <c r="C695" s="253"/>
      <c r="D695" s="243" t="s">
        <v>213</v>
      </c>
      <c r="E695" s="254" t="s">
        <v>1</v>
      </c>
      <c r="F695" s="255" t="s">
        <v>1022</v>
      </c>
      <c r="G695" s="253"/>
      <c r="H695" s="256">
        <v>39</v>
      </c>
      <c r="I695" s="257"/>
      <c r="J695" s="253"/>
      <c r="K695" s="253"/>
      <c r="L695" s="258"/>
      <c r="M695" s="259"/>
      <c r="N695" s="260"/>
      <c r="O695" s="260"/>
      <c r="P695" s="260"/>
      <c r="Q695" s="260"/>
      <c r="R695" s="260"/>
      <c r="S695" s="260"/>
      <c r="T695" s="261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2" t="s">
        <v>213</v>
      </c>
      <c r="AU695" s="262" t="s">
        <v>85</v>
      </c>
      <c r="AV695" s="14" t="s">
        <v>85</v>
      </c>
      <c r="AW695" s="14" t="s">
        <v>32</v>
      </c>
      <c r="AX695" s="14" t="s">
        <v>83</v>
      </c>
      <c r="AY695" s="262" t="s">
        <v>204</v>
      </c>
    </row>
    <row r="696" s="2" customFormat="1" ht="24.15" customHeight="1">
      <c r="A696" s="39"/>
      <c r="B696" s="40"/>
      <c r="C696" s="285" t="s">
        <v>1023</v>
      </c>
      <c r="D696" s="285" t="s">
        <v>467</v>
      </c>
      <c r="E696" s="286" t="s">
        <v>1024</v>
      </c>
      <c r="F696" s="287" t="s">
        <v>1025</v>
      </c>
      <c r="G696" s="288" t="s">
        <v>522</v>
      </c>
      <c r="H696" s="289">
        <v>9.0899999999999999</v>
      </c>
      <c r="I696" s="290"/>
      <c r="J696" s="291">
        <f>ROUND(I696*H696,2)</f>
        <v>0</v>
      </c>
      <c r="K696" s="287" t="s">
        <v>1</v>
      </c>
      <c r="L696" s="292"/>
      <c r="M696" s="293" t="s">
        <v>1</v>
      </c>
      <c r="N696" s="294" t="s">
        <v>41</v>
      </c>
      <c r="O696" s="92"/>
      <c r="P696" s="237">
        <f>O696*H696</f>
        <v>0</v>
      </c>
      <c r="Q696" s="237">
        <v>0.016</v>
      </c>
      <c r="R696" s="237">
        <f>Q696*H696</f>
        <v>0.14544000000000001</v>
      </c>
      <c r="S696" s="237">
        <v>0</v>
      </c>
      <c r="T696" s="238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9" t="s">
        <v>247</v>
      </c>
      <c r="AT696" s="239" t="s">
        <v>467</v>
      </c>
      <c r="AU696" s="239" t="s">
        <v>85</v>
      </c>
      <c r="AY696" s="18" t="s">
        <v>204</v>
      </c>
      <c r="BE696" s="240">
        <f>IF(N696="základní",J696,0)</f>
        <v>0</v>
      </c>
      <c r="BF696" s="240">
        <f>IF(N696="snížená",J696,0)</f>
        <v>0</v>
      </c>
      <c r="BG696" s="240">
        <f>IF(N696="zákl. přenesená",J696,0)</f>
        <v>0</v>
      </c>
      <c r="BH696" s="240">
        <f>IF(N696="sníž. přenesená",J696,0)</f>
        <v>0</v>
      </c>
      <c r="BI696" s="240">
        <f>IF(N696="nulová",J696,0)</f>
        <v>0</v>
      </c>
      <c r="BJ696" s="18" t="s">
        <v>83</v>
      </c>
      <c r="BK696" s="240">
        <f>ROUND(I696*H696,2)</f>
        <v>0</v>
      </c>
      <c r="BL696" s="18" t="s">
        <v>211</v>
      </c>
      <c r="BM696" s="239" t="s">
        <v>1026</v>
      </c>
    </row>
    <row r="697" s="13" customFormat="1">
      <c r="A697" s="13"/>
      <c r="B697" s="241"/>
      <c r="C697" s="242"/>
      <c r="D697" s="243" t="s">
        <v>213</v>
      </c>
      <c r="E697" s="244" t="s">
        <v>1</v>
      </c>
      <c r="F697" s="245" t="s">
        <v>619</v>
      </c>
      <c r="G697" s="242"/>
      <c r="H697" s="244" t="s">
        <v>1</v>
      </c>
      <c r="I697" s="246"/>
      <c r="J697" s="242"/>
      <c r="K697" s="242"/>
      <c r="L697" s="247"/>
      <c r="M697" s="248"/>
      <c r="N697" s="249"/>
      <c r="O697" s="249"/>
      <c r="P697" s="249"/>
      <c r="Q697" s="249"/>
      <c r="R697" s="249"/>
      <c r="S697" s="249"/>
      <c r="T697" s="25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1" t="s">
        <v>213</v>
      </c>
      <c r="AU697" s="251" t="s">
        <v>85</v>
      </c>
      <c r="AV697" s="13" t="s">
        <v>83</v>
      </c>
      <c r="AW697" s="13" t="s">
        <v>32</v>
      </c>
      <c r="AX697" s="13" t="s">
        <v>76</v>
      </c>
      <c r="AY697" s="251" t="s">
        <v>204</v>
      </c>
    </row>
    <row r="698" s="14" customFormat="1">
      <c r="A698" s="14"/>
      <c r="B698" s="252"/>
      <c r="C698" s="253"/>
      <c r="D698" s="243" t="s">
        <v>213</v>
      </c>
      <c r="E698" s="254" t="s">
        <v>1</v>
      </c>
      <c r="F698" s="255" t="s">
        <v>1027</v>
      </c>
      <c r="G698" s="253"/>
      <c r="H698" s="256">
        <v>9.0899999999999999</v>
      </c>
      <c r="I698" s="257"/>
      <c r="J698" s="253"/>
      <c r="K698" s="253"/>
      <c r="L698" s="258"/>
      <c r="M698" s="259"/>
      <c r="N698" s="260"/>
      <c r="O698" s="260"/>
      <c r="P698" s="260"/>
      <c r="Q698" s="260"/>
      <c r="R698" s="260"/>
      <c r="S698" s="260"/>
      <c r="T698" s="261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2" t="s">
        <v>213</v>
      </c>
      <c r="AU698" s="262" t="s">
        <v>85</v>
      </c>
      <c r="AV698" s="14" t="s">
        <v>85</v>
      </c>
      <c r="AW698" s="14" t="s">
        <v>32</v>
      </c>
      <c r="AX698" s="14" t="s">
        <v>83</v>
      </c>
      <c r="AY698" s="262" t="s">
        <v>204</v>
      </c>
    </row>
    <row r="699" s="2" customFormat="1" ht="24.15" customHeight="1">
      <c r="A699" s="39"/>
      <c r="B699" s="40"/>
      <c r="C699" s="285" t="s">
        <v>1028</v>
      </c>
      <c r="D699" s="285" t="s">
        <v>467</v>
      </c>
      <c r="E699" s="286" t="s">
        <v>1029</v>
      </c>
      <c r="F699" s="287" t="s">
        <v>1030</v>
      </c>
      <c r="G699" s="288" t="s">
        <v>522</v>
      </c>
      <c r="H699" s="289">
        <v>30.300000000000001</v>
      </c>
      <c r="I699" s="290"/>
      <c r="J699" s="291">
        <f>ROUND(I699*H699,2)</f>
        <v>0</v>
      </c>
      <c r="K699" s="287" t="s">
        <v>1</v>
      </c>
      <c r="L699" s="292"/>
      <c r="M699" s="293" t="s">
        <v>1</v>
      </c>
      <c r="N699" s="294" t="s">
        <v>41</v>
      </c>
      <c r="O699" s="92"/>
      <c r="P699" s="237">
        <f>O699*H699</f>
        <v>0</v>
      </c>
      <c r="Q699" s="237">
        <v>0.016</v>
      </c>
      <c r="R699" s="237">
        <f>Q699*H699</f>
        <v>0.48480000000000001</v>
      </c>
      <c r="S699" s="237">
        <v>0</v>
      </c>
      <c r="T699" s="238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9" t="s">
        <v>247</v>
      </c>
      <c r="AT699" s="239" t="s">
        <v>467</v>
      </c>
      <c r="AU699" s="239" t="s">
        <v>85</v>
      </c>
      <c r="AY699" s="18" t="s">
        <v>204</v>
      </c>
      <c r="BE699" s="240">
        <f>IF(N699="základní",J699,0)</f>
        <v>0</v>
      </c>
      <c r="BF699" s="240">
        <f>IF(N699="snížená",J699,0)</f>
        <v>0</v>
      </c>
      <c r="BG699" s="240">
        <f>IF(N699="zákl. přenesená",J699,0)</f>
        <v>0</v>
      </c>
      <c r="BH699" s="240">
        <f>IF(N699="sníž. přenesená",J699,0)</f>
        <v>0</v>
      </c>
      <c r="BI699" s="240">
        <f>IF(N699="nulová",J699,0)</f>
        <v>0</v>
      </c>
      <c r="BJ699" s="18" t="s">
        <v>83</v>
      </c>
      <c r="BK699" s="240">
        <f>ROUND(I699*H699,2)</f>
        <v>0</v>
      </c>
      <c r="BL699" s="18" t="s">
        <v>211</v>
      </c>
      <c r="BM699" s="239" t="s">
        <v>1031</v>
      </c>
    </row>
    <row r="700" s="13" customFormat="1">
      <c r="A700" s="13"/>
      <c r="B700" s="241"/>
      <c r="C700" s="242"/>
      <c r="D700" s="243" t="s">
        <v>213</v>
      </c>
      <c r="E700" s="244" t="s">
        <v>1</v>
      </c>
      <c r="F700" s="245" t="s">
        <v>619</v>
      </c>
      <c r="G700" s="242"/>
      <c r="H700" s="244" t="s">
        <v>1</v>
      </c>
      <c r="I700" s="246"/>
      <c r="J700" s="242"/>
      <c r="K700" s="242"/>
      <c r="L700" s="247"/>
      <c r="M700" s="248"/>
      <c r="N700" s="249"/>
      <c r="O700" s="249"/>
      <c r="P700" s="249"/>
      <c r="Q700" s="249"/>
      <c r="R700" s="249"/>
      <c r="S700" s="249"/>
      <c r="T700" s="25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1" t="s">
        <v>213</v>
      </c>
      <c r="AU700" s="251" t="s">
        <v>85</v>
      </c>
      <c r="AV700" s="13" t="s">
        <v>83</v>
      </c>
      <c r="AW700" s="13" t="s">
        <v>32</v>
      </c>
      <c r="AX700" s="13" t="s">
        <v>76</v>
      </c>
      <c r="AY700" s="251" t="s">
        <v>204</v>
      </c>
    </row>
    <row r="701" s="14" customFormat="1">
      <c r="A701" s="14"/>
      <c r="B701" s="252"/>
      <c r="C701" s="253"/>
      <c r="D701" s="243" t="s">
        <v>213</v>
      </c>
      <c r="E701" s="254" t="s">
        <v>1</v>
      </c>
      <c r="F701" s="255" t="s">
        <v>1032</v>
      </c>
      <c r="G701" s="253"/>
      <c r="H701" s="256">
        <v>30.300000000000001</v>
      </c>
      <c r="I701" s="257"/>
      <c r="J701" s="253"/>
      <c r="K701" s="253"/>
      <c r="L701" s="258"/>
      <c r="M701" s="259"/>
      <c r="N701" s="260"/>
      <c r="O701" s="260"/>
      <c r="P701" s="260"/>
      <c r="Q701" s="260"/>
      <c r="R701" s="260"/>
      <c r="S701" s="260"/>
      <c r="T701" s="26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2" t="s">
        <v>213</v>
      </c>
      <c r="AU701" s="262" t="s">
        <v>85</v>
      </c>
      <c r="AV701" s="14" t="s">
        <v>85</v>
      </c>
      <c r="AW701" s="14" t="s">
        <v>32</v>
      </c>
      <c r="AX701" s="14" t="s">
        <v>83</v>
      </c>
      <c r="AY701" s="262" t="s">
        <v>204</v>
      </c>
    </row>
    <row r="702" s="2" customFormat="1" ht="24.15" customHeight="1">
      <c r="A702" s="39"/>
      <c r="B702" s="40"/>
      <c r="C702" s="228" t="s">
        <v>1033</v>
      </c>
      <c r="D702" s="228" t="s">
        <v>206</v>
      </c>
      <c r="E702" s="229" t="s">
        <v>1034</v>
      </c>
      <c r="F702" s="230" t="s">
        <v>1035</v>
      </c>
      <c r="G702" s="231" t="s">
        <v>522</v>
      </c>
      <c r="H702" s="232">
        <v>9</v>
      </c>
      <c r="I702" s="233"/>
      <c r="J702" s="234">
        <f>ROUND(I702*H702,2)</f>
        <v>0</v>
      </c>
      <c r="K702" s="230" t="s">
        <v>210</v>
      </c>
      <c r="L702" s="45"/>
      <c r="M702" s="235" t="s">
        <v>1</v>
      </c>
      <c r="N702" s="236" t="s">
        <v>41</v>
      </c>
      <c r="O702" s="92"/>
      <c r="P702" s="237">
        <f>O702*H702</f>
        <v>0</v>
      </c>
      <c r="Q702" s="237">
        <v>0.00060999999999999997</v>
      </c>
      <c r="R702" s="237">
        <f>Q702*H702</f>
        <v>0.0054900000000000001</v>
      </c>
      <c r="S702" s="237">
        <v>0</v>
      </c>
      <c r="T702" s="238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9" t="s">
        <v>211</v>
      </c>
      <c r="AT702" s="239" t="s">
        <v>206</v>
      </c>
      <c r="AU702" s="239" t="s">
        <v>85</v>
      </c>
      <c r="AY702" s="18" t="s">
        <v>204</v>
      </c>
      <c r="BE702" s="240">
        <f>IF(N702="základní",J702,0)</f>
        <v>0</v>
      </c>
      <c r="BF702" s="240">
        <f>IF(N702="snížená",J702,0)</f>
        <v>0</v>
      </c>
      <c r="BG702" s="240">
        <f>IF(N702="zákl. přenesená",J702,0)</f>
        <v>0</v>
      </c>
      <c r="BH702" s="240">
        <f>IF(N702="sníž. přenesená",J702,0)</f>
        <v>0</v>
      </c>
      <c r="BI702" s="240">
        <f>IF(N702="nulová",J702,0)</f>
        <v>0</v>
      </c>
      <c r="BJ702" s="18" t="s">
        <v>83</v>
      </c>
      <c r="BK702" s="240">
        <f>ROUND(I702*H702,2)</f>
        <v>0</v>
      </c>
      <c r="BL702" s="18" t="s">
        <v>211</v>
      </c>
      <c r="BM702" s="239" t="s">
        <v>1036</v>
      </c>
    </row>
    <row r="703" s="13" customFormat="1">
      <c r="A703" s="13"/>
      <c r="B703" s="241"/>
      <c r="C703" s="242"/>
      <c r="D703" s="243" t="s">
        <v>213</v>
      </c>
      <c r="E703" s="244" t="s">
        <v>1</v>
      </c>
      <c r="F703" s="245" t="s">
        <v>619</v>
      </c>
      <c r="G703" s="242"/>
      <c r="H703" s="244" t="s">
        <v>1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1" t="s">
        <v>213</v>
      </c>
      <c r="AU703" s="251" t="s">
        <v>85</v>
      </c>
      <c r="AV703" s="13" t="s">
        <v>83</v>
      </c>
      <c r="AW703" s="13" t="s">
        <v>32</v>
      </c>
      <c r="AX703" s="13" t="s">
        <v>76</v>
      </c>
      <c r="AY703" s="251" t="s">
        <v>204</v>
      </c>
    </row>
    <row r="704" s="14" customFormat="1">
      <c r="A704" s="14"/>
      <c r="B704" s="252"/>
      <c r="C704" s="253"/>
      <c r="D704" s="243" t="s">
        <v>213</v>
      </c>
      <c r="E704" s="254" t="s">
        <v>1</v>
      </c>
      <c r="F704" s="255" t="s">
        <v>1037</v>
      </c>
      <c r="G704" s="253"/>
      <c r="H704" s="256">
        <v>9</v>
      </c>
      <c r="I704" s="257"/>
      <c r="J704" s="253"/>
      <c r="K704" s="253"/>
      <c r="L704" s="258"/>
      <c r="M704" s="259"/>
      <c r="N704" s="260"/>
      <c r="O704" s="260"/>
      <c r="P704" s="260"/>
      <c r="Q704" s="260"/>
      <c r="R704" s="260"/>
      <c r="S704" s="260"/>
      <c r="T704" s="26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2" t="s">
        <v>213</v>
      </c>
      <c r="AU704" s="262" t="s">
        <v>85</v>
      </c>
      <c r="AV704" s="14" t="s">
        <v>85</v>
      </c>
      <c r="AW704" s="14" t="s">
        <v>32</v>
      </c>
      <c r="AX704" s="14" t="s">
        <v>83</v>
      </c>
      <c r="AY704" s="262" t="s">
        <v>204</v>
      </c>
    </row>
    <row r="705" s="2" customFormat="1" ht="16.5" customHeight="1">
      <c r="A705" s="39"/>
      <c r="B705" s="40"/>
      <c r="C705" s="285" t="s">
        <v>1038</v>
      </c>
      <c r="D705" s="285" t="s">
        <v>467</v>
      </c>
      <c r="E705" s="286" t="s">
        <v>1039</v>
      </c>
      <c r="F705" s="287" t="s">
        <v>1040</v>
      </c>
      <c r="G705" s="288" t="s">
        <v>522</v>
      </c>
      <c r="H705" s="289">
        <v>5.0499999999999998</v>
      </c>
      <c r="I705" s="290"/>
      <c r="J705" s="291">
        <f>ROUND(I705*H705,2)</f>
        <v>0</v>
      </c>
      <c r="K705" s="287" t="s">
        <v>1</v>
      </c>
      <c r="L705" s="292"/>
      <c r="M705" s="293" t="s">
        <v>1</v>
      </c>
      <c r="N705" s="294" t="s">
        <v>41</v>
      </c>
      <c r="O705" s="92"/>
      <c r="P705" s="237">
        <f>O705*H705</f>
        <v>0</v>
      </c>
      <c r="Q705" s="237">
        <v>0.0054200000000000003</v>
      </c>
      <c r="R705" s="237">
        <f>Q705*H705</f>
        <v>0.027370999999999999</v>
      </c>
      <c r="S705" s="237">
        <v>0</v>
      </c>
      <c r="T705" s="238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9" t="s">
        <v>247</v>
      </c>
      <c r="AT705" s="239" t="s">
        <v>467</v>
      </c>
      <c r="AU705" s="239" t="s">
        <v>85</v>
      </c>
      <c r="AY705" s="18" t="s">
        <v>204</v>
      </c>
      <c r="BE705" s="240">
        <f>IF(N705="základní",J705,0)</f>
        <v>0</v>
      </c>
      <c r="BF705" s="240">
        <f>IF(N705="snížená",J705,0)</f>
        <v>0</v>
      </c>
      <c r="BG705" s="240">
        <f>IF(N705="zákl. přenesená",J705,0)</f>
        <v>0</v>
      </c>
      <c r="BH705" s="240">
        <f>IF(N705="sníž. přenesená",J705,0)</f>
        <v>0</v>
      </c>
      <c r="BI705" s="240">
        <f>IF(N705="nulová",J705,0)</f>
        <v>0</v>
      </c>
      <c r="BJ705" s="18" t="s">
        <v>83</v>
      </c>
      <c r="BK705" s="240">
        <f>ROUND(I705*H705,2)</f>
        <v>0</v>
      </c>
      <c r="BL705" s="18" t="s">
        <v>211</v>
      </c>
      <c r="BM705" s="239" t="s">
        <v>1041</v>
      </c>
    </row>
    <row r="706" s="13" customFormat="1">
      <c r="A706" s="13"/>
      <c r="B706" s="241"/>
      <c r="C706" s="242"/>
      <c r="D706" s="243" t="s">
        <v>213</v>
      </c>
      <c r="E706" s="244" t="s">
        <v>1</v>
      </c>
      <c r="F706" s="245" t="s">
        <v>619</v>
      </c>
      <c r="G706" s="242"/>
      <c r="H706" s="244" t="s">
        <v>1</v>
      </c>
      <c r="I706" s="246"/>
      <c r="J706" s="242"/>
      <c r="K706" s="242"/>
      <c r="L706" s="247"/>
      <c r="M706" s="248"/>
      <c r="N706" s="249"/>
      <c r="O706" s="249"/>
      <c r="P706" s="249"/>
      <c r="Q706" s="249"/>
      <c r="R706" s="249"/>
      <c r="S706" s="249"/>
      <c r="T706" s="25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1" t="s">
        <v>213</v>
      </c>
      <c r="AU706" s="251" t="s">
        <v>85</v>
      </c>
      <c r="AV706" s="13" t="s">
        <v>83</v>
      </c>
      <c r="AW706" s="13" t="s">
        <v>32</v>
      </c>
      <c r="AX706" s="13" t="s">
        <v>76</v>
      </c>
      <c r="AY706" s="251" t="s">
        <v>204</v>
      </c>
    </row>
    <row r="707" s="14" customFormat="1">
      <c r="A707" s="14"/>
      <c r="B707" s="252"/>
      <c r="C707" s="253"/>
      <c r="D707" s="243" t="s">
        <v>213</v>
      </c>
      <c r="E707" s="254" t="s">
        <v>1</v>
      </c>
      <c r="F707" s="255" t="s">
        <v>1042</v>
      </c>
      <c r="G707" s="253"/>
      <c r="H707" s="256">
        <v>5.0499999999999998</v>
      </c>
      <c r="I707" s="257"/>
      <c r="J707" s="253"/>
      <c r="K707" s="253"/>
      <c r="L707" s="258"/>
      <c r="M707" s="259"/>
      <c r="N707" s="260"/>
      <c r="O707" s="260"/>
      <c r="P707" s="260"/>
      <c r="Q707" s="260"/>
      <c r="R707" s="260"/>
      <c r="S707" s="260"/>
      <c r="T707" s="261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2" t="s">
        <v>213</v>
      </c>
      <c r="AU707" s="262" t="s">
        <v>85</v>
      </c>
      <c r="AV707" s="14" t="s">
        <v>85</v>
      </c>
      <c r="AW707" s="14" t="s">
        <v>32</v>
      </c>
      <c r="AX707" s="14" t="s">
        <v>83</v>
      </c>
      <c r="AY707" s="262" t="s">
        <v>204</v>
      </c>
    </row>
    <row r="708" s="2" customFormat="1" ht="16.5" customHeight="1">
      <c r="A708" s="39"/>
      <c r="B708" s="40"/>
      <c r="C708" s="285" t="s">
        <v>1043</v>
      </c>
      <c r="D708" s="285" t="s">
        <v>467</v>
      </c>
      <c r="E708" s="286" t="s">
        <v>1044</v>
      </c>
      <c r="F708" s="287" t="s">
        <v>1045</v>
      </c>
      <c r="G708" s="288" t="s">
        <v>522</v>
      </c>
      <c r="H708" s="289">
        <v>4.04</v>
      </c>
      <c r="I708" s="290"/>
      <c r="J708" s="291">
        <f>ROUND(I708*H708,2)</f>
        <v>0</v>
      </c>
      <c r="K708" s="287" t="s">
        <v>1</v>
      </c>
      <c r="L708" s="292"/>
      <c r="M708" s="293" t="s">
        <v>1</v>
      </c>
      <c r="N708" s="294" t="s">
        <v>41</v>
      </c>
      <c r="O708" s="92"/>
      <c r="P708" s="237">
        <f>O708*H708</f>
        <v>0</v>
      </c>
      <c r="Q708" s="237">
        <v>0.0054200000000000003</v>
      </c>
      <c r="R708" s="237">
        <f>Q708*H708</f>
        <v>0.021896800000000001</v>
      </c>
      <c r="S708" s="237">
        <v>0</v>
      </c>
      <c r="T708" s="238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39" t="s">
        <v>247</v>
      </c>
      <c r="AT708" s="239" t="s">
        <v>467</v>
      </c>
      <c r="AU708" s="239" t="s">
        <v>85</v>
      </c>
      <c r="AY708" s="18" t="s">
        <v>204</v>
      </c>
      <c r="BE708" s="240">
        <f>IF(N708="základní",J708,0)</f>
        <v>0</v>
      </c>
      <c r="BF708" s="240">
        <f>IF(N708="snížená",J708,0)</f>
        <v>0</v>
      </c>
      <c r="BG708" s="240">
        <f>IF(N708="zákl. přenesená",J708,0)</f>
        <v>0</v>
      </c>
      <c r="BH708" s="240">
        <f>IF(N708="sníž. přenesená",J708,0)</f>
        <v>0</v>
      </c>
      <c r="BI708" s="240">
        <f>IF(N708="nulová",J708,0)</f>
        <v>0</v>
      </c>
      <c r="BJ708" s="18" t="s">
        <v>83</v>
      </c>
      <c r="BK708" s="240">
        <f>ROUND(I708*H708,2)</f>
        <v>0</v>
      </c>
      <c r="BL708" s="18" t="s">
        <v>211</v>
      </c>
      <c r="BM708" s="239" t="s">
        <v>1046</v>
      </c>
    </row>
    <row r="709" s="13" customFormat="1">
      <c r="A709" s="13"/>
      <c r="B709" s="241"/>
      <c r="C709" s="242"/>
      <c r="D709" s="243" t="s">
        <v>213</v>
      </c>
      <c r="E709" s="244" t="s">
        <v>1</v>
      </c>
      <c r="F709" s="245" t="s">
        <v>619</v>
      </c>
      <c r="G709" s="242"/>
      <c r="H709" s="244" t="s">
        <v>1</v>
      </c>
      <c r="I709" s="246"/>
      <c r="J709" s="242"/>
      <c r="K709" s="242"/>
      <c r="L709" s="247"/>
      <c r="M709" s="248"/>
      <c r="N709" s="249"/>
      <c r="O709" s="249"/>
      <c r="P709" s="249"/>
      <c r="Q709" s="249"/>
      <c r="R709" s="249"/>
      <c r="S709" s="249"/>
      <c r="T709" s="25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1" t="s">
        <v>213</v>
      </c>
      <c r="AU709" s="251" t="s">
        <v>85</v>
      </c>
      <c r="AV709" s="13" t="s">
        <v>83</v>
      </c>
      <c r="AW709" s="13" t="s">
        <v>32</v>
      </c>
      <c r="AX709" s="13" t="s">
        <v>76</v>
      </c>
      <c r="AY709" s="251" t="s">
        <v>204</v>
      </c>
    </row>
    <row r="710" s="14" customFormat="1">
      <c r="A710" s="14"/>
      <c r="B710" s="252"/>
      <c r="C710" s="253"/>
      <c r="D710" s="243" t="s">
        <v>213</v>
      </c>
      <c r="E710" s="254" t="s">
        <v>1</v>
      </c>
      <c r="F710" s="255" t="s">
        <v>810</v>
      </c>
      <c r="G710" s="253"/>
      <c r="H710" s="256">
        <v>4.04</v>
      </c>
      <c r="I710" s="257"/>
      <c r="J710" s="253"/>
      <c r="K710" s="253"/>
      <c r="L710" s="258"/>
      <c r="M710" s="259"/>
      <c r="N710" s="260"/>
      <c r="O710" s="260"/>
      <c r="P710" s="260"/>
      <c r="Q710" s="260"/>
      <c r="R710" s="260"/>
      <c r="S710" s="260"/>
      <c r="T710" s="261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2" t="s">
        <v>213</v>
      </c>
      <c r="AU710" s="262" t="s">
        <v>85</v>
      </c>
      <c r="AV710" s="14" t="s">
        <v>85</v>
      </c>
      <c r="AW710" s="14" t="s">
        <v>32</v>
      </c>
      <c r="AX710" s="14" t="s">
        <v>83</v>
      </c>
      <c r="AY710" s="262" t="s">
        <v>204</v>
      </c>
    </row>
    <row r="711" s="2" customFormat="1" ht="24.15" customHeight="1">
      <c r="A711" s="39"/>
      <c r="B711" s="40"/>
      <c r="C711" s="228" t="s">
        <v>1047</v>
      </c>
      <c r="D711" s="228" t="s">
        <v>206</v>
      </c>
      <c r="E711" s="229" t="s">
        <v>1048</v>
      </c>
      <c r="F711" s="230" t="s">
        <v>1049</v>
      </c>
      <c r="G711" s="231" t="s">
        <v>522</v>
      </c>
      <c r="H711" s="232">
        <v>30</v>
      </c>
      <c r="I711" s="233"/>
      <c r="J711" s="234">
        <f>ROUND(I711*H711,2)</f>
        <v>0</v>
      </c>
      <c r="K711" s="230" t="s">
        <v>210</v>
      </c>
      <c r="L711" s="45"/>
      <c r="M711" s="235" t="s">
        <v>1</v>
      </c>
      <c r="N711" s="236" t="s">
        <v>41</v>
      </c>
      <c r="O711" s="92"/>
      <c r="P711" s="237">
        <f>O711*H711</f>
        <v>0</v>
      </c>
      <c r="Q711" s="237">
        <v>0.00024000000000000001</v>
      </c>
      <c r="R711" s="237">
        <f>Q711*H711</f>
        <v>0.0071999999999999998</v>
      </c>
      <c r="S711" s="237">
        <v>0</v>
      </c>
      <c r="T711" s="238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9" t="s">
        <v>211</v>
      </c>
      <c r="AT711" s="239" t="s">
        <v>206</v>
      </c>
      <c r="AU711" s="239" t="s">
        <v>85</v>
      </c>
      <c r="AY711" s="18" t="s">
        <v>204</v>
      </c>
      <c r="BE711" s="240">
        <f>IF(N711="základní",J711,0)</f>
        <v>0</v>
      </c>
      <c r="BF711" s="240">
        <f>IF(N711="snížená",J711,0)</f>
        <v>0</v>
      </c>
      <c r="BG711" s="240">
        <f>IF(N711="zákl. přenesená",J711,0)</f>
        <v>0</v>
      </c>
      <c r="BH711" s="240">
        <f>IF(N711="sníž. přenesená",J711,0)</f>
        <v>0</v>
      </c>
      <c r="BI711" s="240">
        <f>IF(N711="nulová",J711,0)</f>
        <v>0</v>
      </c>
      <c r="BJ711" s="18" t="s">
        <v>83</v>
      </c>
      <c r="BK711" s="240">
        <f>ROUND(I711*H711,2)</f>
        <v>0</v>
      </c>
      <c r="BL711" s="18" t="s">
        <v>211</v>
      </c>
      <c r="BM711" s="239" t="s">
        <v>1050</v>
      </c>
    </row>
    <row r="712" s="13" customFormat="1">
      <c r="A712" s="13"/>
      <c r="B712" s="241"/>
      <c r="C712" s="242"/>
      <c r="D712" s="243" t="s">
        <v>213</v>
      </c>
      <c r="E712" s="244" t="s">
        <v>1</v>
      </c>
      <c r="F712" s="245" t="s">
        <v>619</v>
      </c>
      <c r="G712" s="242"/>
      <c r="H712" s="244" t="s">
        <v>1</v>
      </c>
      <c r="I712" s="246"/>
      <c r="J712" s="242"/>
      <c r="K712" s="242"/>
      <c r="L712" s="247"/>
      <c r="M712" s="248"/>
      <c r="N712" s="249"/>
      <c r="O712" s="249"/>
      <c r="P712" s="249"/>
      <c r="Q712" s="249"/>
      <c r="R712" s="249"/>
      <c r="S712" s="249"/>
      <c r="T712" s="25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1" t="s">
        <v>213</v>
      </c>
      <c r="AU712" s="251" t="s">
        <v>85</v>
      </c>
      <c r="AV712" s="13" t="s">
        <v>83</v>
      </c>
      <c r="AW712" s="13" t="s">
        <v>32</v>
      </c>
      <c r="AX712" s="13" t="s">
        <v>76</v>
      </c>
      <c r="AY712" s="251" t="s">
        <v>204</v>
      </c>
    </row>
    <row r="713" s="14" customFormat="1">
      <c r="A713" s="14"/>
      <c r="B713" s="252"/>
      <c r="C713" s="253"/>
      <c r="D713" s="243" t="s">
        <v>213</v>
      </c>
      <c r="E713" s="254" t="s">
        <v>1</v>
      </c>
      <c r="F713" s="255" t="s">
        <v>374</v>
      </c>
      <c r="G713" s="253"/>
      <c r="H713" s="256">
        <v>30</v>
      </c>
      <c r="I713" s="257"/>
      <c r="J713" s="253"/>
      <c r="K713" s="253"/>
      <c r="L713" s="258"/>
      <c r="M713" s="259"/>
      <c r="N713" s="260"/>
      <c r="O713" s="260"/>
      <c r="P713" s="260"/>
      <c r="Q713" s="260"/>
      <c r="R713" s="260"/>
      <c r="S713" s="260"/>
      <c r="T713" s="26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2" t="s">
        <v>213</v>
      </c>
      <c r="AU713" s="262" t="s">
        <v>85</v>
      </c>
      <c r="AV713" s="14" t="s">
        <v>85</v>
      </c>
      <c r="AW713" s="14" t="s">
        <v>32</v>
      </c>
      <c r="AX713" s="14" t="s">
        <v>83</v>
      </c>
      <c r="AY713" s="262" t="s">
        <v>204</v>
      </c>
    </row>
    <row r="714" s="2" customFormat="1" ht="16.5" customHeight="1">
      <c r="A714" s="39"/>
      <c r="B714" s="40"/>
      <c r="C714" s="285" t="s">
        <v>1051</v>
      </c>
      <c r="D714" s="285" t="s">
        <v>467</v>
      </c>
      <c r="E714" s="286" t="s">
        <v>1052</v>
      </c>
      <c r="F714" s="287" t="s">
        <v>1053</v>
      </c>
      <c r="G714" s="288" t="s">
        <v>522</v>
      </c>
      <c r="H714" s="289">
        <v>30.300000000000001</v>
      </c>
      <c r="I714" s="290"/>
      <c r="J714" s="291">
        <f>ROUND(I714*H714,2)</f>
        <v>0</v>
      </c>
      <c r="K714" s="287" t="s">
        <v>1</v>
      </c>
      <c r="L714" s="292"/>
      <c r="M714" s="293" t="s">
        <v>1</v>
      </c>
      <c r="N714" s="294" t="s">
        <v>41</v>
      </c>
      <c r="O714" s="92"/>
      <c r="P714" s="237">
        <f>O714*H714</f>
        <v>0</v>
      </c>
      <c r="Q714" s="237">
        <v>0.0054200000000000003</v>
      </c>
      <c r="R714" s="237">
        <f>Q714*H714</f>
        <v>0.16422600000000001</v>
      </c>
      <c r="S714" s="237">
        <v>0</v>
      </c>
      <c r="T714" s="238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39" t="s">
        <v>247</v>
      </c>
      <c r="AT714" s="239" t="s">
        <v>467</v>
      </c>
      <c r="AU714" s="239" t="s">
        <v>85</v>
      </c>
      <c r="AY714" s="18" t="s">
        <v>204</v>
      </c>
      <c r="BE714" s="240">
        <f>IF(N714="základní",J714,0)</f>
        <v>0</v>
      </c>
      <c r="BF714" s="240">
        <f>IF(N714="snížená",J714,0)</f>
        <v>0</v>
      </c>
      <c r="BG714" s="240">
        <f>IF(N714="zákl. přenesená",J714,0)</f>
        <v>0</v>
      </c>
      <c r="BH714" s="240">
        <f>IF(N714="sníž. přenesená",J714,0)</f>
        <v>0</v>
      </c>
      <c r="BI714" s="240">
        <f>IF(N714="nulová",J714,0)</f>
        <v>0</v>
      </c>
      <c r="BJ714" s="18" t="s">
        <v>83</v>
      </c>
      <c r="BK714" s="240">
        <f>ROUND(I714*H714,2)</f>
        <v>0</v>
      </c>
      <c r="BL714" s="18" t="s">
        <v>211</v>
      </c>
      <c r="BM714" s="239" t="s">
        <v>1054</v>
      </c>
    </row>
    <row r="715" s="13" customFormat="1">
      <c r="A715" s="13"/>
      <c r="B715" s="241"/>
      <c r="C715" s="242"/>
      <c r="D715" s="243" t="s">
        <v>213</v>
      </c>
      <c r="E715" s="244" t="s">
        <v>1</v>
      </c>
      <c r="F715" s="245" t="s">
        <v>619</v>
      </c>
      <c r="G715" s="242"/>
      <c r="H715" s="244" t="s">
        <v>1</v>
      </c>
      <c r="I715" s="246"/>
      <c r="J715" s="242"/>
      <c r="K715" s="242"/>
      <c r="L715" s="247"/>
      <c r="M715" s="248"/>
      <c r="N715" s="249"/>
      <c r="O715" s="249"/>
      <c r="P715" s="249"/>
      <c r="Q715" s="249"/>
      <c r="R715" s="249"/>
      <c r="S715" s="249"/>
      <c r="T715" s="25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1" t="s">
        <v>213</v>
      </c>
      <c r="AU715" s="251" t="s">
        <v>85</v>
      </c>
      <c r="AV715" s="13" t="s">
        <v>83</v>
      </c>
      <c r="AW715" s="13" t="s">
        <v>32</v>
      </c>
      <c r="AX715" s="13" t="s">
        <v>76</v>
      </c>
      <c r="AY715" s="251" t="s">
        <v>204</v>
      </c>
    </row>
    <row r="716" s="14" customFormat="1">
      <c r="A716" s="14"/>
      <c r="B716" s="252"/>
      <c r="C716" s="253"/>
      <c r="D716" s="243" t="s">
        <v>213</v>
      </c>
      <c r="E716" s="254" t="s">
        <v>1</v>
      </c>
      <c r="F716" s="255" t="s">
        <v>1032</v>
      </c>
      <c r="G716" s="253"/>
      <c r="H716" s="256">
        <v>30.300000000000001</v>
      </c>
      <c r="I716" s="257"/>
      <c r="J716" s="253"/>
      <c r="K716" s="253"/>
      <c r="L716" s="258"/>
      <c r="M716" s="259"/>
      <c r="N716" s="260"/>
      <c r="O716" s="260"/>
      <c r="P716" s="260"/>
      <c r="Q716" s="260"/>
      <c r="R716" s="260"/>
      <c r="S716" s="260"/>
      <c r="T716" s="26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2" t="s">
        <v>213</v>
      </c>
      <c r="AU716" s="262" t="s">
        <v>85</v>
      </c>
      <c r="AV716" s="14" t="s">
        <v>85</v>
      </c>
      <c r="AW716" s="14" t="s">
        <v>32</v>
      </c>
      <c r="AX716" s="14" t="s">
        <v>83</v>
      </c>
      <c r="AY716" s="262" t="s">
        <v>204</v>
      </c>
    </row>
    <row r="717" s="2" customFormat="1" ht="24.15" customHeight="1">
      <c r="A717" s="39"/>
      <c r="B717" s="40"/>
      <c r="C717" s="285" t="s">
        <v>1055</v>
      </c>
      <c r="D717" s="285" t="s">
        <v>467</v>
      </c>
      <c r="E717" s="286" t="s">
        <v>1056</v>
      </c>
      <c r="F717" s="287" t="s">
        <v>1057</v>
      </c>
      <c r="G717" s="288" t="s">
        <v>522</v>
      </c>
      <c r="H717" s="289">
        <v>39</v>
      </c>
      <c r="I717" s="290"/>
      <c r="J717" s="291">
        <f>ROUND(I717*H717,2)</f>
        <v>0</v>
      </c>
      <c r="K717" s="287" t="s">
        <v>1</v>
      </c>
      <c r="L717" s="292"/>
      <c r="M717" s="293" t="s">
        <v>1</v>
      </c>
      <c r="N717" s="294" t="s">
        <v>41</v>
      </c>
      <c r="O717" s="92"/>
      <c r="P717" s="237">
        <f>O717*H717</f>
        <v>0</v>
      </c>
      <c r="Q717" s="237">
        <v>0.0073000000000000001</v>
      </c>
      <c r="R717" s="237">
        <f>Q717*H717</f>
        <v>0.28470000000000001</v>
      </c>
      <c r="S717" s="237">
        <v>0</v>
      </c>
      <c r="T717" s="238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9" t="s">
        <v>247</v>
      </c>
      <c r="AT717" s="239" t="s">
        <v>467</v>
      </c>
      <c r="AU717" s="239" t="s">
        <v>85</v>
      </c>
      <c r="AY717" s="18" t="s">
        <v>204</v>
      </c>
      <c r="BE717" s="240">
        <f>IF(N717="základní",J717,0)</f>
        <v>0</v>
      </c>
      <c r="BF717" s="240">
        <f>IF(N717="snížená",J717,0)</f>
        <v>0</v>
      </c>
      <c r="BG717" s="240">
        <f>IF(N717="zákl. přenesená",J717,0)</f>
        <v>0</v>
      </c>
      <c r="BH717" s="240">
        <f>IF(N717="sníž. přenesená",J717,0)</f>
        <v>0</v>
      </c>
      <c r="BI717" s="240">
        <f>IF(N717="nulová",J717,0)</f>
        <v>0</v>
      </c>
      <c r="BJ717" s="18" t="s">
        <v>83</v>
      </c>
      <c r="BK717" s="240">
        <f>ROUND(I717*H717,2)</f>
        <v>0</v>
      </c>
      <c r="BL717" s="18" t="s">
        <v>211</v>
      </c>
      <c r="BM717" s="239" t="s">
        <v>1058</v>
      </c>
    </row>
    <row r="718" s="13" customFormat="1">
      <c r="A718" s="13"/>
      <c r="B718" s="241"/>
      <c r="C718" s="242"/>
      <c r="D718" s="243" t="s">
        <v>213</v>
      </c>
      <c r="E718" s="244" t="s">
        <v>1</v>
      </c>
      <c r="F718" s="245" t="s">
        <v>619</v>
      </c>
      <c r="G718" s="242"/>
      <c r="H718" s="244" t="s">
        <v>1</v>
      </c>
      <c r="I718" s="246"/>
      <c r="J718" s="242"/>
      <c r="K718" s="242"/>
      <c r="L718" s="247"/>
      <c r="M718" s="248"/>
      <c r="N718" s="249"/>
      <c r="O718" s="249"/>
      <c r="P718" s="249"/>
      <c r="Q718" s="249"/>
      <c r="R718" s="249"/>
      <c r="S718" s="249"/>
      <c r="T718" s="25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1" t="s">
        <v>213</v>
      </c>
      <c r="AU718" s="251" t="s">
        <v>85</v>
      </c>
      <c r="AV718" s="13" t="s">
        <v>83</v>
      </c>
      <c r="AW718" s="13" t="s">
        <v>32</v>
      </c>
      <c r="AX718" s="13" t="s">
        <v>76</v>
      </c>
      <c r="AY718" s="251" t="s">
        <v>204</v>
      </c>
    </row>
    <row r="719" s="14" customFormat="1">
      <c r="A719" s="14"/>
      <c r="B719" s="252"/>
      <c r="C719" s="253"/>
      <c r="D719" s="243" t="s">
        <v>213</v>
      </c>
      <c r="E719" s="254" t="s">
        <v>1</v>
      </c>
      <c r="F719" s="255" t="s">
        <v>439</v>
      </c>
      <c r="G719" s="253"/>
      <c r="H719" s="256">
        <v>39</v>
      </c>
      <c r="I719" s="257"/>
      <c r="J719" s="253"/>
      <c r="K719" s="253"/>
      <c r="L719" s="258"/>
      <c r="M719" s="259"/>
      <c r="N719" s="260"/>
      <c r="O719" s="260"/>
      <c r="P719" s="260"/>
      <c r="Q719" s="260"/>
      <c r="R719" s="260"/>
      <c r="S719" s="260"/>
      <c r="T719" s="26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2" t="s">
        <v>213</v>
      </c>
      <c r="AU719" s="262" t="s">
        <v>85</v>
      </c>
      <c r="AV719" s="14" t="s">
        <v>85</v>
      </c>
      <c r="AW719" s="14" t="s">
        <v>32</v>
      </c>
      <c r="AX719" s="14" t="s">
        <v>83</v>
      </c>
      <c r="AY719" s="262" t="s">
        <v>204</v>
      </c>
    </row>
    <row r="720" s="2" customFormat="1" ht="21.75" customHeight="1">
      <c r="A720" s="39"/>
      <c r="B720" s="40"/>
      <c r="C720" s="228" t="s">
        <v>1059</v>
      </c>
      <c r="D720" s="228" t="s">
        <v>206</v>
      </c>
      <c r="E720" s="229" t="s">
        <v>1060</v>
      </c>
      <c r="F720" s="230" t="s">
        <v>1061</v>
      </c>
      <c r="G720" s="231" t="s">
        <v>522</v>
      </c>
      <c r="H720" s="232">
        <v>1</v>
      </c>
      <c r="I720" s="233"/>
      <c r="J720" s="234">
        <f>ROUND(I720*H720,2)</f>
        <v>0</v>
      </c>
      <c r="K720" s="230" t="s">
        <v>210</v>
      </c>
      <c r="L720" s="45"/>
      <c r="M720" s="235" t="s">
        <v>1</v>
      </c>
      <c r="N720" s="236" t="s">
        <v>41</v>
      </c>
      <c r="O720" s="92"/>
      <c r="P720" s="237">
        <f>O720*H720</f>
        <v>0</v>
      </c>
      <c r="Q720" s="237">
        <v>0.00072000000000000005</v>
      </c>
      <c r="R720" s="237">
        <f>Q720*H720</f>
        <v>0.00072000000000000005</v>
      </c>
      <c r="S720" s="237">
        <v>0</v>
      </c>
      <c r="T720" s="238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39" t="s">
        <v>211</v>
      </c>
      <c r="AT720" s="239" t="s">
        <v>206</v>
      </c>
      <c r="AU720" s="239" t="s">
        <v>85</v>
      </c>
      <c r="AY720" s="18" t="s">
        <v>204</v>
      </c>
      <c r="BE720" s="240">
        <f>IF(N720="základní",J720,0)</f>
        <v>0</v>
      </c>
      <c r="BF720" s="240">
        <f>IF(N720="snížená",J720,0)</f>
        <v>0</v>
      </c>
      <c r="BG720" s="240">
        <f>IF(N720="zákl. přenesená",J720,0)</f>
        <v>0</v>
      </c>
      <c r="BH720" s="240">
        <f>IF(N720="sníž. přenesená",J720,0)</f>
        <v>0</v>
      </c>
      <c r="BI720" s="240">
        <f>IF(N720="nulová",J720,0)</f>
        <v>0</v>
      </c>
      <c r="BJ720" s="18" t="s">
        <v>83</v>
      </c>
      <c r="BK720" s="240">
        <f>ROUND(I720*H720,2)</f>
        <v>0</v>
      </c>
      <c r="BL720" s="18" t="s">
        <v>211</v>
      </c>
      <c r="BM720" s="239" t="s">
        <v>1062</v>
      </c>
    </row>
    <row r="721" s="13" customFormat="1">
      <c r="A721" s="13"/>
      <c r="B721" s="241"/>
      <c r="C721" s="242"/>
      <c r="D721" s="243" t="s">
        <v>213</v>
      </c>
      <c r="E721" s="244" t="s">
        <v>1</v>
      </c>
      <c r="F721" s="245" t="s">
        <v>619</v>
      </c>
      <c r="G721" s="242"/>
      <c r="H721" s="244" t="s">
        <v>1</v>
      </c>
      <c r="I721" s="246"/>
      <c r="J721" s="242"/>
      <c r="K721" s="242"/>
      <c r="L721" s="247"/>
      <c r="M721" s="248"/>
      <c r="N721" s="249"/>
      <c r="O721" s="249"/>
      <c r="P721" s="249"/>
      <c r="Q721" s="249"/>
      <c r="R721" s="249"/>
      <c r="S721" s="249"/>
      <c r="T721" s="25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1" t="s">
        <v>213</v>
      </c>
      <c r="AU721" s="251" t="s">
        <v>85</v>
      </c>
      <c r="AV721" s="13" t="s">
        <v>83</v>
      </c>
      <c r="AW721" s="13" t="s">
        <v>32</v>
      </c>
      <c r="AX721" s="13" t="s">
        <v>76</v>
      </c>
      <c r="AY721" s="251" t="s">
        <v>204</v>
      </c>
    </row>
    <row r="722" s="14" customFormat="1">
      <c r="A722" s="14"/>
      <c r="B722" s="252"/>
      <c r="C722" s="253"/>
      <c r="D722" s="243" t="s">
        <v>213</v>
      </c>
      <c r="E722" s="254" t="s">
        <v>1</v>
      </c>
      <c r="F722" s="255" t="s">
        <v>83</v>
      </c>
      <c r="G722" s="253"/>
      <c r="H722" s="256">
        <v>1</v>
      </c>
      <c r="I722" s="257"/>
      <c r="J722" s="253"/>
      <c r="K722" s="253"/>
      <c r="L722" s="258"/>
      <c r="M722" s="259"/>
      <c r="N722" s="260"/>
      <c r="O722" s="260"/>
      <c r="P722" s="260"/>
      <c r="Q722" s="260"/>
      <c r="R722" s="260"/>
      <c r="S722" s="260"/>
      <c r="T722" s="26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2" t="s">
        <v>213</v>
      </c>
      <c r="AU722" s="262" t="s">
        <v>85</v>
      </c>
      <c r="AV722" s="14" t="s">
        <v>85</v>
      </c>
      <c r="AW722" s="14" t="s">
        <v>32</v>
      </c>
      <c r="AX722" s="14" t="s">
        <v>83</v>
      </c>
      <c r="AY722" s="262" t="s">
        <v>204</v>
      </c>
    </row>
    <row r="723" s="2" customFormat="1" ht="21.75" customHeight="1">
      <c r="A723" s="39"/>
      <c r="B723" s="40"/>
      <c r="C723" s="285" t="s">
        <v>1063</v>
      </c>
      <c r="D723" s="285" t="s">
        <v>467</v>
      </c>
      <c r="E723" s="286" t="s">
        <v>1064</v>
      </c>
      <c r="F723" s="287" t="s">
        <v>1065</v>
      </c>
      <c r="G723" s="288" t="s">
        <v>522</v>
      </c>
      <c r="H723" s="289">
        <v>1.01</v>
      </c>
      <c r="I723" s="290"/>
      <c r="J723" s="291">
        <f>ROUND(I723*H723,2)</f>
        <v>0</v>
      </c>
      <c r="K723" s="287" t="s">
        <v>1</v>
      </c>
      <c r="L723" s="292"/>
      <c r="M723" s="293" t="s">
        <v>1</v>
      </c>
      <c r="N723" s="294" t="s">
        <v>41</v>
      </c>
      <c r="O723" s="92"/>
      <c r="P723" s="237">
        <f>O723*H723</f>
        <v>0</v>
      </c>
      <c r="Q723" s="237">
        <v>0.012</v>
      </c>
      <c r="R723" s="237">
        <f>Q723*H723</f>
        <v>0.012120000000000001</v>
      </c>
      <c r="S723" s="237">
        <v>0</v>
      </c>
      <c r="T723" s="238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9" t="s">
        <v>247</v>
      </c>
      <c r="AT723" s="239" t="s">
        <v>467</v>
      </c>
      <c r="AU723" s="239" t="s">
        <v>85</v>
      </c>
      <c r="AY723" s="18" t="s">
        <v>204</v>
      </c>
      <c r="BE723" s="240">
        <f>IF(N723="základní",J723,0)</f>
        <v>0</v>
      </c>
      <c r="BF723" s="240">
        <f>IF(N723="snížená",J723,0)</f>
        <v>0</v>
      </c>
      <c r="BG723" s="240">
        <f>IF(N723="zákl. přenesená",J723,0)</f>
        <v>0</v>
      </c>
      <c r="BH723" s="240">
        <f>IF(N723="sníž. přenesená",J723,0)</f>
        <v>0</v>
      </c>
      <c r="BI723" s="240">
        <f>IF(N723="nulová",J723,0)</f>
        <v>0</v>
      </c>
      <c r="BJ723" s="18" t="s">
        <v>83</v>
      </c>
      <c r="BK723" s="240">
        <f>ROUND(I723*H723,2)</f>
        <v>0</v>
      </c>
      <c r="BL723" s="18" t="s">
        <v>211</v>
      </c>
      <c r="BM723" s="239" t="s">
        <v>1066</v>
      </c>
    </row>
    <row r="724" s="13" customFormat="1">
      <c r="A724" s="13"/>
      <c r="B724" s="241"/>
      <c r="C724" s="242"/>
      <c r="D724" s="243" t="s">
        <v>213</v>
      </c>
      <c r="E724" s="244" t="s">
        <v>1</v>
      </c>
      <c r="F724" s="245" t="s">
        <v>619</v>
      </c>
      <c r="G724" s="242"/>
      <c r="H724" s="244" t="s">
        <v>1</v>
      </c>
      <c r="I724" s="246"/>
      <c r="J724" s="242"/>
      <c r="K724" s="242"/>
      <c r="L724" s="247"/>
      <c r="M724" s="248"/>
      <c r="N724" s="249"/>
      <c r="O724" s="249"/>
      <c r="P724" s="249"/>
      <c r="Q724" s="249"/>
      <c r="R724" s="249"/>
      <c r="S724" s="249"/>
      <c r="T724" s="25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1" t="s">
        <v>213</v>
      </c>
      <c r="AU724" s="251" t="s">
        <v>85</v>
      </c>
      <c r="AV724" s="13" t="s">
        <v>83</v>
      </c>
      <c r="AW724" s="13" t="s">
        <v>32</v>
      </c>
      <c r="AX724" s="13" t="s">
        <v>76</v>
      </c>
      <c r="AY724" s="251" t="s">
        <v>204</v>
      </c>
    </row>
    <row r="725" s="14" customFormat="1">
      <c r="A725" s="14"/>
      <c r="B725" s="252"/>
      <c r="C725" s="253"/>
      <c r="D725" s="243" t="s">
        <v>213</v>
      </c>
      <c r="E725" s="254" t="s">
        <v>1</v>
      </c>
      <c r="F725" s="255" t="s">
        <v>805</v>
      </c>
      <c r="G725" s="253"/>
      <c r="H725" s="256">
        <v>1.01</v>
      </c>
      <c r="I725" s="257"/>
      <c r="J725" s="253"/>
      <c r="K725" s="253"/>
      <c r="L725" s="258"/>
      <c r="M725" s="259"/>
      <c r="N725" s="260"/>
      <c r="O725" s="260"/>
      <c r="P725" s="260"/>
      <c r="Q725" s="260"/>
      <c r="R725" s="260"/>
      <c r="S725" s="260"/>
      <c r="T725" s="26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2" t="s">
        <v>213</v>
      </c>
      <c r="AU725" s="262" t="s">
        <v>85</v>
      </c>
      <c r="AV725" s="14" t="s">
        <v>85</v>
      </c>
      <c r="AW725" s="14" t="s">
        <v>32</v>
      </c>
      <c r="AX725" s="14" t="s">
        <v>83</v>
      </c>
      <c r="AY725" s="262" t="s">
        <v>204</v>
      </c>
    </row>
    <row r="726" s="2" customFormat="1" ht="24.15" customHeight="1">
      <c r="A726" s="39"/>
      <c r="B726" s="40"/>
      <c r="C726" s="285" t="s">
        <v>1067</v>
      </c>
      <c r="D726" s="285" t="s">
        <v>467</v>
      </c>
      <c r="E726" s="286" t="s">
        <v>1068</v>
      </c>
      <c r="F726" s="287" t="s">
        <v>1069</v>
      </c>
      <c r="G726" s="288" t="s">
        <v>522</v>
      </c>
      <c r="H726" s="289">
        <v>1</v>
      </c>
      <c r="I726" s="290"/>
      <c r="J726" s="291">
        <f>ROUND(I726*H726,2)</f>
        <v>0</v>
      </c>
      <c r="K726" s="287" t="s">
        <v>1</v>
      </c>
      <c r="L726" s="292"/>
      <c r="M726" s="293" t="s">
        <v>1</v>
      </c>
      <c r="N726" s="294" t="s">
        <v>41</v>
      </c>
      <c r="O726" s="92"/>
      <c r="P726" s="237">
        <f>O726*H726</f>
        <v>0</v>
      </c>
      <c r="Q726" s="237">
        <v>0.0060000000000000001</v>
      </c>
      <c r="R726" s="237">
        <f>Q726*H726</f>
        <v>0.0060000000000000001</v>
      </c>
      <c r="S726" s="237">
        <v>0</v>
      </c>
      <c r="T726" s="238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9" t="s">
        <v>247</v>
      </c>
      <c r="AT726" s="239" t="s">
        <v>467</v>
      </c>
      <c r="AU726" s="239" t="s">
        <v>85</v>
      </c>
      <c r="AY726" s="18" t="s">
        <v>204</v>
      </c>
      <c r="BE726" s="240">
        <f>IF(N726="základní",J726,0)</f>
        <v>0</v>
      </c>
      <c r="BF726" s="240">
        <f>IF(N726="snížená",J726,0)</f>
        <v>0</v>
      </c>
      <c r="BG726" s="240">
        <f>IF(N726="zákl. přenesená",J726,0)</f>
        <v>0</v>
      </c>
      <c r="BH726" s="240">
        <f>IF(N726="sníž. přenesená",J726,0)</f>
        <v>0</v>
      </c>
      <c r="BI726" s="240">
        <f>IF(N726="nulová",J726,0)</f>
        <v>0</v>
      </c>
      <c r="BJ726" s="18" t="s">
        <v>83</v>
      </c>
      <c r="BK726" s="240">
        <f>ROUND(I726*H726,2)</f>
        <v>0</v>
      </c>
      <c r="BL726" s="18" t="s">
        <v>211</v>
      </c>
      <c r="BM726" s="239" t="s">
        <v>1070</v>
      </c>
    </row>
    <row r="727" s="13" customFormat="1">
      <c r="A727" s="13"/>
      <c r="B727" s="241"/>
      <c r="C727" s="242"/>
      <c r="D727" s="243" t="s">
        <v>213</v>
      </c>
      <c r="E727" s="244" t="s">
        <v>1</v>
      </c>
      <c r="F727" s="245" t="s">
        <v>619</v>
      </c>
      <c r="G727" s="242"/>
      <c r="H727" s="244" t="s">
        <v>1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1" t="s">
        <v>213</v>
      </c>
      <c r="AU727" s="251" t="s">
        <v>85</v>
      </c>
      <c r="AV727" s="13" t="s">
        <v>83</v>
      </c>
      <c r="AW727" s="13" t="s">
        <v>32</v>
      </c>
      <c r="AX727" s="13" t="s">
        <v>76</v>
      </c>
      <c r="AY727" s="251" t="s">
        <v>204</v>
      </c>
    </row>
    <row r="728" s="14" customFormat="1">
      <c r="A728" s="14"/>
      <c r="B728" s="252"/>
      <c r="C728" s="253"/>
      <c r="D728" s="243" t="s">
        <v>213</v>
      </c>
      <c r="E728" s="254" t="s">
        <v>1</v>
      </c>
      <c r="F728" s="255" t="s">
        <v>83</v>
      </c>
      <c r="G728" s="253"/>
      <c r="H728" s="256">
        <v>1</v>
      </c>
      <c r="I728" s="257"/>
      <c r="J728" s="253"/>
      <c r="K728" s="253"/>
      <c r="L728" s="258"/>
      <c r="M728" s="259"/>
      <c r="N728" s="260"/>
      <c r="O728" s="260"/>
      <c r="P728" s="260"/>
      <c r="Q728" s="260"/>
      <c r="R728" s="260"/>
      <c r="S728" s="260"/>
      <c r="T728" s="261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2" t="s">
        <v>213</v>
      </c>
      <c r="AU728" s="262" t="s">
        <v>85</v>
      </c>
      <c r="AV728" s="14" t="s">
        <v>85</v>
      </c>
      <c r="AW728" s="14" t="s">
        <v>32</v>
      </c>
      <c r="AX728" s="14" t="s">
        <v>83</v>
      </c>
      <c r="AY728" s="262" t="s">
        <v>204</v>
      </c>
    </row>
    <row r="729" s="2" customFormat="1" ht="21.75" customHeight="1">
      <c r="A729" s="39"/>
      <c r="B729" s="40"/>
      <c r="C729" s="228" t="s">
        <v>1071</v>
      </c>
      <c r="D729" s="228" t="s">
        <v>206</v>
      </c>
      <c r="E729" s="229" t="s">
        <v>1072</v>
      </c>
      <c r="F729" s="230" t="s">
        <v>1073</v>
      </c>
      <c r="G729" s="231" t="s">
        <v>522</v>
      </c>
      <c r="H729" s="232">
        <v>11</v>
      </c>
      <c r="I729" s="233"/>
      <c r="J729" s="234">
        <f>ROUND(I729*H729,2)</f>
        <v>0</v>
      </c>
      <c r="K729" s="230" t="s">
        <v>210</v>
      </c>
      <c r="L729" s="45"/>
      <c r="M729" s="235" t="s">
        <v>1</v>
      </c>
      <c r="N729" s="236" t="s">
        <v>41</v>
      </c>
      <c r="O729" s="92"/>
      <c r="P729" s="237">
        <f>O729*H729</f>
        <v>0</v>
      </c>
      <c r="Q729" s="237">
        <v>0.0016199999999999999</v>
      </c>
      <c r="R729" s="237">
        <f>Q729*H729</f>
        <v>0.017819999999999999</v>
      </c>
      <c r="S729" s="237">
        <v>0</v>
      </c>
      <c r="T729" s="238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39" t="s">
        <v>211</v>
      </c>
      <c r="AT729" s="239" t="s">
        <v>206</v>
      </c>
      <c r="AU729" s="239" t="s">
        <v>85</v>
      </c>
      <c r="AY729" s="18" t="s">
        <v>204</v>
      </c>
      <c r="BE729" s="240">
        <f>IF(N729="základní",J729,0)</f>
        <v>0</v>
      </c>
      <c r="BF729" s="240">
        <f>IF(N729="snížená",J729,0)</f>
        <v>0</v>
      </c>
      <c r="BG729" s="240">
        <f>IF(N729="zákl. přenesená",J729,0)</f>
        <v>0</v>
      </c>
      <c r="BH729" s="240">
        <f>IF(N729="sníž. přenesená",J729,0)</f>
        <v>0</v>
      </c>
      <c r="BI729" s="240">
        <f>IF(N729="nulová",J729,0)</f>
        <v>0</v>
      </c>
      <c r="BJ729" s="18" t="s">
        <v>83</v>
      </c>
      <c r="BK729" s="240">
        <f>ROUND(I729*H729,2)</f>
        <v>0</v>
      </c>
      <c r="BL729" s="18" t="s">
        <v>211</v>
      </c>
      <c r="BM729" s="239" t="s">
        <v>1074</v>
      </c>
    </row>
    <row r="730" s="13" customFormat="1">
      <c r="A730" s="13"/>
      <c r="B730" s="241"/>
      <c r="C730" s="242"/>
      <c r="D730" s="243" t="s">
        <v>213</v>
      </c>
      <c r="E730" s="244" t="s">
        <v>1</v>
      </c>
      <c r="F730" s="245" t="s">
        <v>619</v>
      </c>
      <c r="G730" s="242"/>
      <c r="H730" s="244" t="s">
        <v>1</v>
      </c>
      <c r="I730" s="246"/>
      <c r="J730" s="242"/>
      <c r="K730" s="242"/>
      <c r="L730" s="247"/>
      <c r="M730" s="248"/>
      <c r="N730" s="249"/>
      <c r="O730" s="249"/>
      <c r="P730" s="249"/>
      <c r="Q730" s="249"/>
      <c r="R730" s="249"/>
      <c r="S730" s="249"/>
      <c r="T730" s="25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1" t="s">
        <v>213</v>
      </c>
      <c r="AU730" s="251" t="s">
        <v>85</v>
      </c>
      <c r="AV730" s="13" t="s">
        <v>83</v>
      </c>
      <c r="AW730" s="13" t="s">
        <v>32</v>
      </c>
      <c r="AX730" s="13" t="s">
        <v>76</v>
      </c>
      <c r="AY730" s="251" t="s">
        <v>204</v>
      </c>
    </row>
    <row r="731" s="14" customFormat="1">
      <c r="A731" s="14"/>
      <c r="B731" s="252"/>
      <c r="C731" s="253"/>
      <c r="D731" s="243" t="s">
        <v>213</v>
      </c>
      <c r="E731" s="254" t="s">
        <v>1</v>
      </c>
      <c r="F731" s="255" t="s">
        <v>263</v>
      </c>
      <c r="G731" s="253"/>
      <c r="H731" s="256">
        <v>11</v>
      </c>
      <c r="I731" s="257"/>
      <c r="J731" s="253"/>
      <c r="K731" s="253"/>
      <c r="L731" s="258"/>
      <c r="M731" s="259"/>
      <c r="N731" s="260"/>
      <c r="O731" s="260"/>
      <c r="P731" s="260"/>
      <c r="Q731" s="260"/>
      <c r="R731" s="260"/>
      <c r="S731" s="260"/>
      <c r="T731" s="261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2" t="s">
        <v>213</v>
      </c>
      <c r="AU731" s="262" t="s">
        <v>85</v>
      </c>
      <c r="AV731" s="14" t="s">
        <v>85</v>
      </c>
      <c r="AW731" s="14" t="s">
        <v>32</v>
      </c>
      <c r="AX731" s="14" t="s">
        <v>83</v>
      </c>
      <c r="AY731" s="262" t="s">
        <v>204</v>
      </c>
    </row>
    <row r="732" s="2" customFormat="1" ht="21.75" customHeight="1">
      <c r="A732" s="39"/>
      <c r="B732" s="40"/>
      <c r="C732" s="285" t="s">
        <v>1075</v>
      </c>
      <c r="D732" s="285" t="s">
        <v>467</v>
      </c>
      <c r="E732" s="286" t="s">
        <v>1076</v>
      </c>
      <c r="F732" s="287" t="s">
        <v>1077</v>
      </c>
      <c r="G732" s="288" t="s">
        <v>522</v>
      </c>
      <c r="H732" s="289">
        <v>11.109999999999999</v>
      </c>
      <c r="I732" s="290"/>
      <c r="J732" s="291">
        <f>ROUND(I732*H732,2)</f>
        <v>0</v>
      </c>
      <c r="K732" s="287" t="s">
        <v>1</v>
      </c>
      <c r="L732" s="292"/>
      <c r="M732" s="293" t="s">
        <v>1</v>
      </c>
      <c r="N732" s="294" t="s">
        <v>41</v>
      </c>
      <c r="O732" s="92"/>
      <c r="P732" s="237">
        <f>O732*H732</f>
        <v>0</v>
      </c>
      <c r="Q732" s="237">
        <v>0.017999999999999999</v>
      </c>
      <c r="R732" s="237">
        <f>Q732*H732</f>
        <v>0.19997999999999996</v>
      </c>
      <c r="S732" s="237">
        <v>0</v>
      </c>
      <c r="T732" s="238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39" t="s">
        <v>247</v>
      </c>
      <c r="AT732" s="239" t="s">
        <v>467</v>
      </c>
      <c r="AU732" s="239" t="s">
        <v>85</v>
      </c>
      <c r="AY732" s="18" t="s">
        <v>204</v>
      </c>
      <c r="BE732" s="240">
        <f>IF(N732="základní",J732,0)</f>
        <v>0</v>
      </c>
      <c r="BF732" s="240">
        <f>IF(N732="snížená",J732,0)</f>
        <v>0</v>
      </c>
      <c r="BG732" s="240">
        <f>IF(N732="zákl. přenesená",J732,0)</f>
        <v>0</v>
      </c>
      <c r="BH732" s="240">
        <f>IF(N732="sníž. přenesená",J732,0)</f>
        <v>0</v>
      </c>
      <c r="BI732" s="240">
        <f>IF(N732="nulová",J732,0)</f>
        <v>0</v>
      </c>
      <c r="BJ732" s="18" t="s">
        <v>83</v>
      </c>
      <c r="BK732" s="240">
        <f>ROUND(I732*H732,2)</f>
        <v>0</v>
      </c>
      <c r="BL732" s="18" t="s">
        <v>211</v>
      </c>
      <c r="BM732" s="239" t="s">
        <v>1078</v>
      </c>
    </row>
    <row r="733" s="13" customFormat="1">
      <c r="A733" s="13"/>
      <c r="B733" s="241"/>
      <c r="C733" s="242"/>
      <c r="D733" s="243" t="s">
        <v>213</v>
      </c>
      <c r="E733" s="244" t="s">
        <v>1</v>
      </c>
      <c r="F733" s="245" t="s">
        <v>619</v>
      </c>
      <c r="G733" s="242"/>
      <c r="H733" s="244" t="s">
        <v>1</v>
      </c>
      <c r="I733" s="246"/>
      <c r="J733" s="242"/>
      <c r="K733" s="242"/>
      <c r="L733" s="247"/>
      <c r="M733" s="248"/>
      <c r="N733" s="249"/>
      <c r="O733" s="249"/>
      <c r="P733" s="249"/>
      <c r="Q733" s="249"/>
      <c r="R733" s="249"/>
      <c r="S733" s="249"/>
      <c r="T733" s="25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1" t="s">
        <v>213</v>
      </c>
      <c r="AU733" s="251" t="s">
        <v>85</v>
      </c>
      <c r="AV733" s="13" t="s">
        <v>83</v>
      </c>
      <c r="AW733" s="13" t="s">
        <v>32</v>
      </c>
      <c r="AX733" s="13" t="s">
        <v>76</v>
      </c>
      <c r="AY733" s="251" t="s">
        <v>204</v>
      </c>
    </row>
    <row r="734" s="14" customFormat="1">
      <c r="A734" s="14"/>
      <c r="B734" s="252"/>
      <c r="C734" s="253"/>
      <c r="D734" s="243" t="s">
        <v>213</v>
      </c>
      <c r="E734" s="254" t="s">
        <v>1</v>
      </c>
      <c r="F734" s="255" t="s">
        <v>1079</v>
      </c>
      <c r="G734" s="253"/>
      <c r="H734" s="256">
        <v>11.109999999999999</v>
      </c>
      <c r="I734" s="257"/>
      <c r="J734" s="253"/>
      <c r="K734" s="253"/>
      <c r="L734" s="258"/>
      <c r="M734" s="259"/>
      <c r="N734" s="260"/>
      <c r="O734" s="260"/>
      <c r="P734" s="260"/>
      <c r="Q734" s="260"/>
      <c r="R734" s="260"/>
      <c r="S734" s="260"/>
      <c r="T734" s="26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2" t="s">
        <v>213</v>
      </c>
      <c r="AU734" s="262" t="s">
        <v>85</v>
      </c>
      <c r="AV734" s="14" t="s">
        <v>85</v>
      </c>
      <c r="AW734" s="14" t="s">
        <v>32</v>
      </c>
      <c r="AX734" s="14" t="s">
        <v>83</v>
      </c>
      <c r="AY734" s="262" t="s">
        <v>204</v>
      </c>
    </row>
    <row r="735" s="2" customFormat="1" ht="24.15" customHeight="1">
      <c r="A735" s="39"/>
      <c r="B735" s="40"/>
      <c r="C735" s="285" t="s">
        <v>1080</v>
      </c>
      <c r="D735" s="285" t="s">
        <v>467</v>
      </c>
      <c r="E735" s="286" t="s">
        <v>1081</v>
      </c>
      <c r="F735" s="287" t="s">
        <v>1082</v>
      </c>
      <c r="G735" s="288" t="s">
        <v>522</v>
      </c>
      <c r="H735" s="289">
        <v>11</v>
      </c>
      <c r="I735" s="290"/>
      <c r="J735" s="291">
        <f>ROUND(I735*H735,2)</f>
        <v>0</v>
      </c>
      <c r="K735" s="287" t="s">
        <v>1</v>
      </c>
      <c r="L735" s="292"/>
      <c r="M735" s="293" t="s">
        <v>1</v>
      </c>
      <c r="N735" s="294" t="s">
        <v>41</v>
      </c>
      <c r="O735" s="92"/>
      <c r="P735" s="237">
        <f>O735*H735</f>
        <v>0</v>
      </c>
      <c r="Q735" s="237">
        <v>0.0060000000000000001</v>
      </c>
      <c r="R735" s="237">
        <f>Q735*H735</f>
        <v>0.066000000000000003</v>
      </c>
      <c r="S735" s="237">
        <v>0</v>
      </c>
      <c r="T735" s="238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9" t="s">
        <v>247</v>
      </c>
      <c r="AT735" s="239" t="s">
        <v>467</v>
      </c>
      <c r="AU735" s="239" t="s">
        <v>85</v>
      </c>
      <c r="AY735" s="18" t="s">
        <v>204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83</v>
      </c>
      <c r="BK735" s="240">
        <f>ROUND(I735*H735,2)</f>
        <v>0</v>
      </c>
      <c r="BL735" s="18" t="s">
        <v>211</v>
      </c>
      <c r="BM735" s="239" t="s">
        <v>1083</v>
      </c>
    </row>
    <row r="736" s="13" customFormat="1">
      <c r="A736" s="13"/>
      <c r="B736" s="241"/>
      <c r="C736" s="242"/>
      <c r="D736" s="243" t="s">
        <v>213</v>
      </c>
      <c r="E736" s="244" t="s">
        <v>1</v>
      </c>
      <c r="F736" s="245" t="s">
        <v>619</v>
      </c>
      <c r="G736" s="242"/>
      <c r="H736" s="244" t="s">
        <v>1</v>
      </c>
      <c r="I736" s="246"/>
      <c r="J736" s="242"/>
      <c r="K736" s="242"/>
      <c r="L736" s="247"/>
      <c r="M736" s="248"/>
      <c r="N736" s="249"/>
      <c r="O736" s="249"/>
      <c r="P736" s="249"/>
      <c r="Q736" s="249"/>
      <c r="R736" s="249"/>
      <c r="S736" s="249"/>
      <c r="T736" s="25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1" t="s">
        <v>213</v>
      </c>
      <c r="AU736" s="251" t="s">
        <v>85</v>
      </c>
      <c r="AV736" s="13" t="s">
        <v>83</v>
      </c>
      <c r="AW736" s="13" t="s">
        <v>32</v>
      </c>
      <c r="AX736" s="13" t="s">
        <v>76</v>
      </c>
      <c r="AY736" s="251" t="s">
        <v>204</v>
      </c>
    </row>
    <row r="737" s="14" customFormat="1">
      <c r="A737" s="14"/>
      <c r="B737" s="252"/>
      <c r="C737" s="253"/>
      <c r="D737" s="243" t="s">
        <v>213</v>
      </c>
      <c r="E737" s="254" t="s">
        <v>1</v>
      </c>
      <c r="F737" s="255" t="s">
        <v>263</v>
      </c>
      <c r="G737" s="253"/>
      <c r="H737" s="256">
        <v>11</v>
      </c>
      <c r="I737" s="257"/>
      <c r="J737" s="253"/>
      <c r="K737" s="253"/>
      <c r="L737" s="258"/>
      <c r="M737" s="259"/>
      <c r="N737" s="260"/>
      <c r="O737" s="260"/>
      <c r="P737" s="260"/>
      <c r="Q737" s="260"/>
      <c r="R737" s="260"/>
      <c r="S737" s="260"/>
      <c r="T737" s="261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2" t="s">
        <v>213</v>
      </c>
      <c r="AU737" s="262" t="s">
        <v>85</v>
      </c>
      <c r="AV737" s="14" t="s">
        <v>85</v>
      </c>
      <c r="AW737" s="14" t="s">
        <v>32</v>
      </c>
      <c r="AX737" s="14" t="s">
        <v>83</v>
      </c>
      <c r="AY737" s="262" t="s">
        <v>204</v>
      </c>
    </row>
    <row r="738" s="2" customFormat="1" ht="21.75" customHeight="1">
      <c r="A738" s="39"/>
      <c r="B738" s="40"/>
      <c r="C738" s="228" t="s">
        <v>1084</v>
      </c>
      <c r="D738" s="228" t="s">
        <v>206</v>
      </c>
      <c r="E738" s="229" t="s">
        <v>1085</v>
      </c>
      <c r="F738" s="230" t="s">
        <v>1086</v>
      </c>
      <c r="G738" s="231" t="s">
        <v>522</v>
      </c>
      <c r="H738" s="232">
        <v>4</v>
      </c>
      <c r="I738" s="233"/>
      <c r="J738" s="234">
        <f>ROUND(I738*H738,2)</f>
        <v>0</v>
      </c>
      <c r="K738" s="230" t="s">
        <v>210</v>
      </c>
      <c r="L738" s="45"/>
      <c r="M738" s="235" t="s">
        <v>1</v>
      </c>
      <c r="N738" s="236" t="s">
        <v>41</v>
      </c>
      <c r="O738" s="92"/>
      <c r="P738" s="237">
        <f>O738*H738</f>
        <v>0</v>
      </c>
      <c r="Q738" s="237">
        <v>0.00165</v>
      </c>
      <c r="R738" s="237">
        <f>Q738*H738</f>
        <v>0.0066</v>
      </c>
      <c r="S738" s="237">
        <v>0</v>
      </c>
      <c r="T738" s="238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9" t="s">
        <v>211</v>
      </c>
      <c r="AT738" s="239" t="s">
        <v>206</v>
      </c>
      <c r="AU738" s="239" t="s">
        <v>85</v>
      </c>
      <c r="AY738" s="18" t="s">
        <v>204</v>
      </c>
      <c r="BE738" s="240">
        <f>IF(N738="základní",J738,0)</f>
        <v>0</v>
      </c>
      <c r="BF738" s="240">
        <f>IF(N738="snížená",J738,0)</f>
        <v>0</v>
      </c>
      <c r="BG738" s="240">
        <f>IF(N738="zákl. přenesená",J738,0)</f>
        <v>0</v>
      </c>
      <c r="BH738" s="240">
        <f>IF(N738="sníž. přenesená",J738,0)</f>
        <v>0</v>
      </c>
      <c r="BI738" s="240">
        <f>IF(N738="nulová",J738,0)</f>
        <v>0</v>
      </c>
      <c r="BJ738" s="18" t="s">
        <v>83</v>
      </c>
      <c r="BK738" s="240">
        <f>ROUND(I738*H738,2)</f>
        <v>0</v>
      </c>
      <c r="BL738" s="18" t="s">
        <v>211</v>
      </c>
      <c r="BM738" s="239" t="s">
        <v>1087</v>
      </c>
    </row>
    <row r="739" s="13" customFormat="1">
      <c r="A739" s="13"/>
      <c r="B739" s="241"/>
      <c r="C739" s="242"/>
      <c r="D739" s="243" t="s">
        <v>213</v>
      </c>
      <c r="E739" s="244" t="s">
        <v>1</v>
      </c>
      <c r="F739" s="245" t="s">
        <v>619</v>
      </c>
      <c r="G739" s="242"/>
      <c r="H739" s="244" t="s">
        <v>1</v>
      </c>
      <c r="I739" s="246"/>
      <c r="J739" s="242"/>
      <c r="K739" s="242"/>
      <c r="L739" s="247"/>
      <c r="M739" s="248"/>
      <c r="N739" s="249"/>
      <c r="O739" s="249"/>
      <c r="P739" s="249"/>
      <c r="Q739" s="249"/>
      <c r="R739" s="249"/>
      <c r="S739" s="249"/>
      <c r="T739" s="25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1" t="s">
        <v>213</v>
      </c>
      <c r="AU739" s="251" t="s">
        <v>85</v>
      </c>
      <c r="AV739" s="13" t="s">
        <v>83</v>
      </c>
      <c r="AW739" s="13" t="s">
        <v>32</v>
      </c>
      <c r="AX739" s="13" t="s">
        <v>76</v>
      </c>
      <c r="AY739" s="251" t="s">
        <v>204</v>
      </c>
    </row>
    <row r="740" s="14" customFormat="1">
      <c r="A740" s="14"/>
      <c r="B740" s="252"/>
      <c r="C740" s="253"/>
      <c r="D740" s="243" t="s">
        <v>213</v>
      </c>
      <c r="E740" s="254" t="s">
        <v>1</v>
      </c>
      <c r="F740" s="255" t="s">
        <v>211</v>
      </c>
      <c r="G740" s="253"/>
      <c r="H740" s="256">
        <v>4</v>
      </c>
      <c r="I740" s="257"/>
      <c r="J740" s="253"/>
      <c r="K740" s="253"/>
      <c r="L740" s="258"/>
      <c r="M740" s="259"/>
      <c r="N740" s="260"/>
      <c r="O740" s="260"/>
      <c r="P740" s="260"/>
      <c r="Q740" s="260"/>
      <c r="R740" s="260"/>
      <c r="S740" s="260"/>
      <c r="T740" s="261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2" t="s">
        <v>213</v>
      </c>
      <c r="AU740" s="262" t="s">
        <v>85</v>
      </c>
      <c r="AV740" s="14" t="s">
        <v>85</v>
      </c>
      <c r="AW740" s="14" t="s">
        <v>32</v>
      </c>
      <c r="AX740" s="14" t="s">
        <v>83</v>
      </c>
      <c r="AY740" s="262" t="s">
        <v>204</v>
      </c>
    </row>
    <row r="741" s="2" customFormat="1" ht="24.15" customHeight="1">
      <c r="A741" s="39"/>
      <c r="B741" s="40"/>
      <c r="C741" s="285" t="s">
        <v>1088</v>
      </c>
      <c r="D741" s="285" t="s">
        <v>467</v>
      </c>
      <c r="E741" s="286" t="s">
        <v>1089</v>
      </c>
      <c r="F741" s="287" t="s">
        <v>1090</v>
      </c>
      <c r="G741" s="288" t="s">
        <v>522</v>
      </c>
      <c r="H741" s="289">
        <v>4.04</v>
      </c>
      <c r="I741" s="290"/>
      <c r="J741" s="291">
        <f>ROUND(I741*H741,2)</f>
        <v>0</v>
      </c>
      <c r="K741" s="287" t="s">
        <v>1</v>
      </c>
      <c r="L741" s="292"/>
      <c r="M741" s="293" t="s">
        <v>1</v>
      </c>
      <c r="N741" s="294" t="s">
        <v>41</v>
      </c>
      <c r="O741" s="92"/>
      <c r="P741" s="237">
        <f>O741*H741</f>
        <v>0</v>
      </c>
      <c r="Q741" s="237">
        <v>0.023</v>
      </c>
      <c r="R741" s="237">
        <f>Q741*H741</f>
        <v>0.092920000000000003</v>
      </c>
      <c r="S741" s="237">
        <v>0</v>
      </c>
      <c r="T741" s="238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9" t="s">
        <v>247</v>
      </c>
      <c r="AT741" s="239" t="s">
        <v>467</v>
      </c>
      <c r="AU741" s="239" t="s">
        <v>85</v>
      </c>
      <c r="AY741" s="18" t="s">
        <v>204</v>
      </c>
      <c r="BE741" s="240">
        <f>IF(N741="základní",J741,0)</f>
        <v>0</v>
      </c>
      <c r="BF741" s="240">
        <f>IF(N741="snížená",J741,0)</f>
        <v>0</v>
      </c>
      <c r="BG741" s="240">
        <f>IF(N741="zákl. přenesená",J741,0)</f>
        <v>0</v>
      </c>
      <c r="BH741" s="240">
        <f>IF(N741="sníž. přenesená",J741,0)</f>
        <v>0</v>
      </c>
      <c r="BI741" s="240">
        <f>IF(N741="nulová",J741,0)</f>
        <v>0</v>
      </c>
      <c r="BJ741" s="18" t="s">
        <v>83</v>
      </c>
      <c r="BK741" s="240">
        <f>ROUND(I741*H741,2)</f>
        <v>0</v>
      </c>
      <c r="BL741" s="18" t="s">
        <v>211</v>
      </c>
      <c r="BM741" s="239" t="s">
        <v>1091</v>
      </c>
    </row>
    <row r="742" s="13" customFormat="1">
      <c r="A742" s="13"/>
      <c r="B742" s="241"/>
      <c r="C742" s="242"/>
      <c r="D742" s="243" t="s">
        <v>213</v>
      </c>
      <c r="E742" s="244" t="s">
        <v>1</v>
      </c>
      <c r="F742" s="245" t="s">
        <v>619</v>
      </c>
      <c r="G742" s="242"/>
      <c r="H742" s="244" t="s">
        <v>1</v>
      </c>
      <c r="I742" s="246"/>
      <c r="J742" s="242"/>
      <c r="K742" s="242"/>
      <c r="L742" s="247"/>
      <c r="M742" s="248"/>
      <c r="N742" s="249"/>
      <c r="O742" s="249"/>
      <c r="P742" s="249"/>
      <c r="Q742" s="249"/>
      <c r="R742" s="249"/>
      <c r="S742" s="249"/>
      <c r="T742" s="25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1" t="s">
        <v>213</v>
      </c>
      <c r="AU742" s="251" t="s">
        <v>85</v>
      </c>
      <c r="AV742" s="13" t="s">
        <v>83</v>
      </c>
      <c r="AW742" s="13" t="s">
        <v>32</v>
      </c>
      <c r="AX742" s="13" t="s">
        <v>76</v>
      </c>
      <c r="AY742" s="251" t="s">
        <v>204</v>
      </c>
    </row>
    <row r="743" s="14" customFormat="1">
      <c r="A743" s="14"/>
      <c r="B743" s="252"/>
      <c r="C743" s="253"/>
      <c r="D743" s="243" t="s">
        <v>213</v>
      </c>
      <c r="E743" s="254" t="s">
        <v>1</v>
      </c>
      <c r="F743" s="255" t="s">
        <v>810</v>
      </c>
      <c r="G743" s="253"/>
      <c r="H743" s="256">
        <v>4.04</v>
      </c>
      <c r="I743" s="257"/>
      <c r="J743" s="253"/>
      <c r="K743" s="253"/>
      <c r="L743" s="258"/>
      <c r="M743" s="259"/>
      <c r="N743" s="260"/>
      <c r="O743" s="260"/>
      <c r="P743" s="260"/>
      <c r="Q743" s="260"/>
      <c r="R743" s="260"/>
      <c r="S743" s="260"/>
      <c r="T743" s="26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2" t="s">
        <v>213</v>
      </c>
      <c r="AU743" s="262" t="s">
        <v>85</v>
      </c>
      <c r="AV743" s="14" t="s">
        <v>85</v>
      </c>
      <c r="AW743" s="14" t="s">
        <v>32</v>
      </c>
      <c r="AX743" s="14" t="s">
        <v>83</v>
      </c>
      <c r="AY743" s="262" t="s">
        <v>204</v>
      </c>
    </row>
    <row r="744" s="2" customFormat="1" ht="21.75" customHeight="1">
      <c r="A744" s="39"/>
      <c r="B744" s="40"/>
      <c r="C744" s="228" t="s">
        <v>1092</v>
      </c>
      <c r="D744" s="228" t="s">
        <v>206</v>
      </c>
      <c r="E744" s="229" t="s">
        <v>1093</v>
      </c>
      <c r="F744" s="230" t="s">
        <v>1094</v>
      </c>
      <c r="G744" s="231" t="s">
        <v>522</v>
      </c>
      <c r="H744" s="232">
        <v>2</v>
      </c>
      <c r="I744" s="233"/>
      <c r="J744" s="234">
        <f>ROUND(I744*H744,2)</f>
        <v>0</v>
      </c>
      <c r="K744" s="230" t="s">
        <v>210</v>
      </c>
      <c r="L744" s="45"/>
      <c r="M744" s="235" t="s">
        <v>1</v>
      </c>
      <c r="N744" s="236" t="s">
        <v>41</v>
      </c>
      <c r="O744" s="92"/>
      <c r="P744" s="237">
        <f>O744*H744</f>
        <v>0</v>
      </c>
      <c r="Q744" s="237">
        <v>0.00281</v>
      </c>
      <c r="R744" s="237">
        <f>Q744*H744</f>
        <v>0.00562</v>
      </c>
      <c r="S744" s="237">
        <v>0</v>
      </c>
      <c r="T744" s="238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39" t="s">
        <v>211</v>
      </c>
      <c r="AT744" s="239" t="s">
        <v>206</v>
      </c>
      <c r="AU744" s="239" t="s">
        <v>85</v>
      </c>
      <c r="AY744" s="18" t="s">
        <v>204</v>
      </c>
      <c r="BE744" s="240">
        <f>IF(N744="základní",J744,0)</f>
        <v>0</v>
      </c>
      <c r="BF744" s="240">
        <f>IF(N744="snížená",J744,0)</f>
        <v>0</v>
      </c>
      <c r="BG744" s="240">
        <f>IF(N744="zákl. přenesená",J744,0)</f>
        <v>0</v>
      </c>
      <c r="BH744" s="240">
        <f>IF(N744="sníž. přenesená",J744,0)</f>
        <v>0</v>
      </c>
      <c r="BI744" s="240">
        <f>IF(N744="nulová",J744,0)</f>
        <v>0</v>
      </c>
      <c r="BJ744" s="18" t="s">
        <v>83</v>
      </c>
      <c r="BK744" s="240">
        <f>ROUND(I744*H744,2)</f>
        <v>0</v>
      </c>
      <c r="BL744" s="18" t="s">
        <v>211</v>
      </c>
      <c r="BM744" s="239" t="s">
        <v>1095</v>
      </c>
    </row>
    <row r="745" s="13" customFormat="1">
      <c r="A745" s="13"/>
      <c r="B745" s="241"/>
      <c r="C745" s="242"/>
      <c r="D745" s="243" t="s">
        <v>213</v>
      </c>
      <c r="E745" s="244" t="s">
        <v>1</v>
      </c>
      <c r="F745" s="245" t="s">
        <v>619</v>
      </c>
      <c r="G745" s="242"/>
      <c r="H745" s="244" t="s">
        <v>1</v>
      </c>
      <c r="I745" s="246"/>
      <c r="J745" s="242"/>
      <c r="K745" s="242"/>
      <c r="L745" s="247"/>
      <c r="M745" s="248"/>
      <c r="N745" s="249"/>
      <c r="O745" s="249"/>
      <c r="P745" s="249"/>
      <c r="Q745" s="249"/>
      <c r="R745" s="249"/>
      <c r="S745" s="249"/>
      <c r="T745" s="25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1" t="s">
        <v>213</v>
      </c>
      <c r="AU745" s="251" t="s">
        <v>85</v>
      </c>
      <c r="AV745" s="13" t="s">
        <v>83</v>
      </c>
      <c r="AW745" s="13" t="s">
        <v>32</v>
      </c>
      <c r="AX745" s="13" t="s">
        <v>76</v>
      </c>
      <c r="AY745" s="251" t="s">
        <v>204</v>
      </c>
    </row>
    <row r="746" s="14" customFormat="1">
      <c r="A746" s="14"/>
      <c r="B746" s="252"/>
      <c r="C746" s="253"/>
      <c r="D746" s="243" t="s">
        <v>213</v>
      </c>
      <c r="E746" s="254" t="s">
        <v>1</v>
      </c>
      <c r="F746" s="255" t="s">
        <v>85</v>
      </c>
      <c r="G746" s="253"/>
      <c r="H746" s="256">
        <v>2</v>
      </c>
      <c r="I746" s="257"/>
      <c r="J746" s="253"/>
      <c r="K746" s="253"/>
      <c r="L746" s="258"/>
      <c r="M746" s="259"/>
      <c r="N746" s="260"/>
      <c r="O746" s="260"/>
      <c r="P746" s="260"/>
      <c r="Q746" s="260"/>
      <c r="R746" s="260"/>
      <c r="S746" s="260"/>
      <c r="T746" s="26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2" t="s">
        <v>213</v>
      </c>
      <c r="AU746" s="262" t="s">
        <v>85</v>
      </c>
      <c r="AV746" s="14" t="s">
        <v>85</v>
      </c>
      <c r="AW746" s="14" t="s">
        <v>32</v>
      </c>
      <c r="AX746" s="14" t="s">
        <v>83</v>
      </c>
      <c r="AY746" s="262" t="s">
        <v>204</v>
      </c>
    </row>
    <row r="747" s="2" customFormat="1" ht="24.15" customHeight="1">
      <c r="A747" s="39"/>
      <c r="B747" s="40"/>
      <c r="C747" s="228" t="s">
        <v>1096</v>
      </c>
      <c r="D747" s="228" t="s">
        <v>206</v>
      </c>
      <c r="E747" s="229" t="s">
        <v>1097</v>
      </c>
      <c r="F747" s="230" t="s">
        <v>1098</v>
      </c>
      <c r="G747" s="231" t="s">
        <v>522</v>
      </c>
      <c r="H747" s="232">
        <v>1</v>
      </c>
      <c r="I747" s="233"/>
      <c r="J747" s="234">
        <f>ROUND(I747*H747,2)</f>
        <v>0</v>
      </c>
      <c r="K747" s="230" t="s">
        <v>210</v>
      </c>
      <c r="L747" s="45"/>
      <c r="M747" s="235" t="s">
        <v>1</v>
      </c>
      <c r="N747" s="236" t="s">
        <v>41</v>
      </c>
      <c r="O747" s="92"/>
      <c r="P747" s="237">
        <f>O747*H747</f>
        <v>0</v>
      </c>
      <c r="Q747" s="237">
        <v>0.00281</v>
      </c>
      <c r="R747" s="237">
        <f>Q747*H747</f>
        <v>0.00281</v>
      </c>
      <c r="S747" s="237">
        <v>0</v>
      </c>
      <c r="T747" s="238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9" t="s">
        <v>211</v>
      </c>
      <c r="AT747" s="239" t="s">
        <v>206</v>
      </c>
      <c r="AU747" s="239" t="s">
        <v>85</v>
      </c>
      <c r="AY747" s="18" t="s">
        <v>204</v>
      </c>
      <c r="BE747" s="240">
        <f>IF(N747="základní",J747,0)</f>
        <v>0</v>
      </c>
      <c r="BF747" s="240">
        <f>IF(N747="snížená",J747,0)</f>
        <v>0</v>
      </c>
      <c r="BG747" s="240">
        <f>IF(N747="zákl. přenesená",J747,0)</f>
        <v>0</v>
      </c>
      <c r="BH747" s="240">
        <f>IF(N747="sníž. přenesená",J747,0)</f>
        <v>0</v>
      </c>
      <c r="BI747" s="240">
        <f>IF(N747="nulová",J747,0)</f>
        <v>0</v>
      </c>
      <c r="BJ747" s="18" t="s">
        <v>83</v>
      </c>
      <c r="BK747" s="240">
        <f>ROUND(I747*H747,2)</f>
        <v>0</v>
      </c>
      <c r="BL747" s="18" t="s">
        <v>211</v>
      </c>
      <c r="BM747" s="239" t="s">
        <v>1099</v>
      </c>
    </row>
    <row r="748" s="13" customFormat="1">
      <c r="A748" s="13"/>
      <c r="B748" s="241"/>
      <c r="C748" s="242"/>
      <c r="D748" s="243" t="s">
        <v>213</v>
      </c>
      <c r="E748" s="244" t="s">
        <v>1</v>
      </c>
      <c r="F748" s="245" t="s">
        <v>619</v>
      </c>
      <c r="G748" s="242"/>
      <c r="H748" s="244" t="s">
        <v>1</v>
      </c>
      <c r="I748" s="246"/>
      <c r="J748" s="242"/>
      <c r="K748" s="242"/>
      <c r="L748" s="247"/>
      <c r="M748" s="248"/>
      <c r="N748" s="249"/>
      <c r="O748" s="249"/>
      <c r="P748" s="249"/>
      <c r="Q748" s="249"/>
      <c r="R748" s="249"/>
      <c r="S748" s="249"/>
      <c r="T748" s="25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1" t="s">
        <v>213</v>
      </c>
      <c r="AU748" s="251" t="s">
        <v>85</v>
      </c>
      <c r="AV748" s="13" t="s">
        <v>83</v>
      </c>
      <c r="AW748" s="13" t="s">
        <v>32</v>
      </c>
      <c r="AX748" s="13" t="s">
        <v>76</v>
      </c>
      <c r="AY748" s="251" t="s">
        <v>204</v>
      </c>
    </row>
    <row r="749" s="14" customFormat="1">
      <c r="A749" s="14"/>
      <c r="B749" s="252"/>
      <c r="C749" s="253"/>
      <c r="D749" s="243" t="s">
        <v>213</v>
      </c>
      <c r="E749" s="254" t="s">
        <v>1</v>
      </c>
      <c r="F749" s="255" t="s">
        <v>819</v>
      </c>
      <c r="G749" s="253"/>
      <c r="H749" s="256">
        <v>1</v>
      </c>
      <c r="I749" s="257"/>
      <c r="J749" s="253"/>
      <c r="K749" s="253"/>
      <c r="L749" s="258"/>
      <c r="M749" s="259"/>
      <c r="N749" s="260"/>
      <c r="O749" s="260"/>
      <c r="P749" s="260"/>
      <c r="Q749" s="260"/>
      <c r="R749" s="260"/>
      <c r="S749" s="260"/>
      <c r="T749" s="261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2" t="s">
        <v>213</v>
      </c>
      <c r="AU749" s="262" t="s">
        <v>85</v>
      </c>
      <c r="AV749" s="14" t="s">
        <v>85</v>
      </c>
      <c r="AW749" s="14" t="s">
        <v>32</v>
      </c>
      <c r="AX749" s="14" t="s">
        <v>83</v>
      </c>
      <c r="AY749" s="262" t="s">
        <v>204</v>
      </c>
    </row>
    <row r="750" s="2" customFormat="1" ht="24.15" customHeight="1">
      <c r="A750" s="39"/>
      <c r="B750" s="40"/>
      <c r="C750" s="285" t="s">
        <v>1100</v>
      </c>
      <c r="D750" s="285" t="s">
        <v>467</v>
      </c>
      <c r="E750" s="286" t="s">
        <v>1101</v>
      </c>
      <c r="F750" s="287" t="s">
        <v>1102</v>
      </c>
      <c r="G750" s="288" t="s">
        <v>522</v>
      </c>
      <c r="H750" s="289">
        <v>3.0299999999999998</v>
      </c>
      <c r="I750" s="290"/>
      <c r="J750" s="291">
        <f>ROUND(I750*H750,2)</f>
        <v>0</v>
      </c>
      <c r="K750" s="287" t="s">
        <v>1</v>
      </c>
      <c r="L750" s="292"/>
      <c r="M750" s="293" t="s">
        <v>1</v>
      </c>
      <c r="N750" s="294" t="s">
        <v>41</v>
      </c>
      <c r="O750" s="92"/>
      <c r="P750" s="237">
        <f>O750*H750</f>
        <v>0</v>
      </c>
      <c r="Q750" s="237">
        <v>0.045999999999999999</v>
      </c>
      <c r="R750" s="237">
        <f>Q750*H750</f>
        <v>0.13937999999999998</v>
      </c>
      <c r="S750" s="237">
        <v>0</v>
      </c>
      <c r="T750" s="238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9" t="s">
        <v>247</v>
      </c>
      <c r="AT750" s="239" t="s">
        <v>467</v>
      </c>
      <c r="AU750" s="239" t="s">
        <v>85</v>
      </c>
      <c r="AY750" s="18" t="s">
        <v>204</v>
      </c>
      <c r="BE750" s="240">
        <f>IF(N750="základní",J750,0)</f>
        <v>0</v>
      </c>
      <c r="BF750" s="240">
        <f>IF(N750="snížená",J750,0)</f>
        <v>0</v>
      </c>
      <c r="BG750" s="240">
        <f>IF(N750="zákl. přenesená",J750,0)</f>
        <v>0</v>
      </c>
      <c r="BH750" s="240">
        <f>IF(N750="sníž. přenesená",J750,0)</f>
        <v>0</v>
      </c>
      <c r="BI750" s="240">
        <f>IF(N750="nulová",J750,0)</f>
        <v>0</v>
      </c>
      <c r="BJ750" s="18" t="s">
        <v>83</v>
      </c>
      <c r="BK750" s="240">
        <f>ROUND(I750*H750,2)</f>
        <v>0</v>
      </c>
      <c r="BL750" s="18" t="s">
        <v>211</v>
      </c>
      <c r="BM750" s="239" t="s">
        <v>1103</v>
      </c>
    </row>
    <row r="751" s="13" customFormat="1">
      <c r="A751" s="13"/>
      <c r="B751" s="241"/>
      <c r="C751" s="242"/>
      <c r="D751" s="243" t="s">
        <v>213</v>
      </c>
      <c r="E751" s="244" t="s">
        <v>1</v>
      </c>
      <c r="F751" s="245" t="s">
        <v>619</v>
      </c>
      <c r="G751" s="242"/>
      <c r="H751" s="244" t="s">
        <v>1</v>
      </c>
      <c r="I751" s="246"/>
      <c r="J751" s="242"/>
      <c r="K751" s="242"/>
      <c r="L751" s="247"/>
      <c r="M751" s="248"/>
      <c r="N751" s="249"/>
      <c r="O751" s="249"/>
      <c r="P751" s="249"/>
      <c r="Q751" s="249"/>
      <c r="R751" s="249"/>
      <c r="S751" s="249"/>
      <c r="T751" s="25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1" t="s">
        <v>213</v>
      </c>
      <c r="AU751" s="251" t="s">
        <v>85</v>
      </c>
      <c r="AV751" s="13" t="s">
        <v>83</v>
      </c>
      <c r="AW751" s="13" t="s">
        <v>32</v>
      </c>
      <c r="AX751" s="13" t="s">
        <v>76</v>
      </c>
      <c r="AY751" s="251" t="s">
        <v>204</v>
      </c>
    </row>
    <row r="752" s="14" customFormat="1">
      <c r="A752" s="14"/>
      <c r="B752" s="252"/>
      <c r="C752" s="253"/>
      <c r="D752" s="243" t="s">
        <v>213</v>
      </c>
      <c r="E752" s="254" t="s">
        <v>1</v>
      </c>
      <c r="F752" s="255" t="s">
        <v>800</v>
      </c>
      <c r="G752" s="253"/>
      <c r="H752" s="256">
        <v>2.02</v>
      </c>
      <c r="I752" s="257"/>
      <c r="J752" s="253"/>
      <c r="K752" s="253"/>
      <c r="L752" s="258"/>
      <c r="M752" s="259"/>
      <c r="N752" s="260"/>
      <c r="O752" s="260"/>
      <c r="P752" s="260"/>
      <c r="Q752" s="260"/>
      <c r="R752" s="260"/>
      <c r="S752" s="260"/>
      <c r="T752" s="261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2" t="s">
        <v>213</v>
      </c>
      <c r="AU752" s="262" t="s">
        <v>85</v>
      </c>
      <c r="AV752" s="14" t="s">
        <v>85</v>
      </c>
      <c r="AW752" s="14" t="s">
        <v>32</v>
      </c>
      <c r="AX752" s="14" t="s">
        <v>76</v>
      </c>
      <c r="AY752" s="262" t="s">
        <v>204</v>
      </c>
    </row>
    <row r="753" s="14" customFormat="1">
      <c r="A753" s="14"/>
      <c r="B753" s="252"/>
      <c r="C753" s="253"/>
      <c r="D753" s="243" t="s">
        <v>213</v>
      </c>
      <c r="E753" s="254" t="s">
        <v>1</v>
      </c>
      <c r="F753" s="255" t="s">
        <v>1104</v>
      </c>
      <c r="G753" s="253"/>
      <c r="H753" s="256">
        <v>1.01</v>
      </c>
      <c r="I753" s="257"/>
      <c r="J753" s="253"/>
      <c r="K753" s="253"/>
      <c r="L753" s="258"/>
      <c r="M753" s="259"/>
      <c r="N753" s="260"/>
      <c r="O753" s="260"/>
      <c r="P753" s="260"/>
      <c r="Q753" s="260"/>
      <c r="R753" s="260"/>
      <c r="S753" s="260"/>
      <c r="T753" s="261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2" t="s">
        <v>213</v>
      </c>
      <c r="AU753" s="262" t="s">
        <v>85</v>
      </c>
      <c r="AV753" s="14" t="s">
        <v>85</v>
      </c>
      <c r="AW753" s="14" t="s">
        <v>32</v>
      </c>
      <c r="AX753" s="14" t="s">
        <v>76</v>
      </c>
      <c r="AY753" s="262" t="s">
        <v>204</v>
      </c>
    </row>
    <row r="754" s="15" customFormat="1">
      <c r="A754" s="15"/>
      <c r="B754" s="263"/>
      <c r="C754" s="264"/>
      <c r="D754" s="243" t="s">
        <v>213</v>
      </c>
      <c r="E754" s="265" t="s">
        <v>1</v>
      </c>
      <c r="F754" s="266" t="s">
        <v>160</v>
      </c>
      <c r="G754" s="264"/>
      <c r="H754" s="267">
        <v>3.0299999999999998</v>
      </c>
      <c r="I754" s="268"/>
      <c r="J754" s="264"/>
      <c r="K754" s="264"/>
      <c r="L754" s="269"/>
      <c r="M754" s="270"/>
      <c r="N754" s="271"/>
      <c r="O754" s="271"/>
      <c r="P754" s="271"/>
      <c r="Q754" s="271"/>
      <c r="R754" s="271"/>
      <c r="S754" s="271"/>
      <c r="T754" s="272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3" t="s">
        <v>213</v>
      </c>
      <c r="AU754" s="273" t="s">
        <v>85</v>
      </c>
      <c r="AV754" s="15" t="s">
        <v>211</v>
      </c>
      <c r="AW754" s="15" t="s">
        <v>32</v>
      </c>
      <c r="AX754" s="15" t="s">
        <v>83</v>
      </c>
      <c r="AY754" s="273" t="s">
        <v>204</v>
      </c>
    </row>
    <row r="755" s="2" customFormat="1" ht="16.5" customHeight="1">
      <c r="A755" s="39"/>
      <c r="B755" s="40"/>
      <c r="C755" s="285" t="s">
        <v>1105</v>
      </c>
      <c r="D755" s="285" t="s">
        <v>467</v>
      </c>
      <c r="E755" s="286" t="s">
        <v>1106</v>
      </c>
      <c r="F755" s="287" t="s">
        <v>1107</v>
      </c>
      <c r="G755" s="288" t="s">
        <v>522</v>
      </c>
      <c r="H755" s="289">
        <v>1.01</v>
      </c>
      <c r="I755" s="290"/>
      <c r="J755" s="291">
        <f>ROUND(I755*H755,2)</f>
        <v>0</v>
      </c>
      <c r="K755" s="287" t="s">
        <v>1</v>
      </c>
      <c r="L755" s="292"/>
      <c r="M755" s="293" t="s">
        <v>1</v>
      </c>
      <c r="N755" s="294" t="s">
        <v>41</v>
      </c>
      <c r="O755" s="92"/>
      <c r="P755" s="237">
        <f>O755*H755</f>
        <v>0</v>
      </c>
      <c r="Q755" s="237">
        <v>0.0044999999999999997</v>
      </c>
      <c r="R755" s="237">
        <f>Q755*H755</f>
        <v>0.0045449999999999996</v>
      </c>
      <c r="S755" s="237">
        <v>0</v>
      </c>
      <c r="T755" s="238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9" t="s">
        <v>247</v>
      </c>
      <c r="AT755" s="239" t="s">
        <v>467</v>
      </c>
      <c r="AU755" s="239" t="s">
        <v>85</v>
      </c>
      <c r="AY755" s="18" t="s">
        <v>204</v>
      </c>
      <c r="BE755" s="240">
        <f>IF(N755="základní",J755,0)</f>
        <v>0</v>
      </c>
      <c r="BF755" s="240">
        <f>IF(N755="snížená",J755,0)</f>
        <v>0</v>
      </c>
      <c r="BG755" s="240">
        <f>IF(N755="zákl. přenesená",J755,0)</f>
        <v>0</v>
      </c>
      <c r="BH755" s="240">
        <f>IF(N755="sníž. přenesená",J755,0)</f>
        <v>0</v>
      </c>
      <c r="BI755" s="240">
        <f>IF(N755="nulová",J755,0)</f>
        <v>0</v>
      </c>
      <c r="BJ755" s="18" t="s">
        <v>83</v>
      </c>
      <c r="BK755" s="240">
        <f>ROUND(I755*H755,2)</f>
        <v>0</v>
      </c>
      <c r="BL755" s="18" t="s">
        <v>211</v>
      </c>
      <c r="BM755" s="239" t="s">
        <v>1108</v>
      </c>
    </row>
    <row r="756" s="13" customFormat="1">
      <c r="A756" s="13"/>
      <c r="B756" s="241"/>
      <c r="C756" s="242"/>
      <c r="D756" s="243" t="s">
        <v>213</v>
      </c>
      <c r="E756" s="244" t="s">
        <v>1</v>
      </c>
      <c r="F756" s="245" t="s">
        <v>619</v>
      </c>
      <c r="G756" s="242"/>
      <c r="H756" s="244" t="s">
        <v>1</v>
      </c>
      <c r="I756" s="246"/>
      <c r="J756" s="242"/>
      <c r="K756" s="242"/>
      <c r="L756" s="247"/>
      <c r="M756" s="248"/>
      <c r="N756" s="249"/>
      <c r="O756" s="249"/>
      <c r="P756" s="249"/>
      <c r="Q756" s="249"/>
      <c r="R756" s="249"/>
      <c r="S756" s="249"/>
      <c r="T756" s="25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1" t="s">
        <v>213</v>
      </c>
      <c r="AU756" s="251" t="s">
        <v>85</v>
      </c>
      <c r="AV756" s="13" t="s">
        <v>83</v>
      </c>
      <c r="AW756" s="13" t="s">
        <v>32</v>
      </c>
      <c r="AX756" s="13" t="s">
        <v>76</v>
      </c>
      <c r="AY756" s="251" t="s">
        <v>204</v>
      </c>
    </row>
    <row r="757" s="14" customFormat="1">
      <c r="A757" s="14"/>
      <c r="B757" s="252"/>
      <c r="C757" s="253"/>
      <c r="D757" s="243" t="s">
        <v>213</v>
      </c>
      <c r="E757" s="254" t="s">
        <v>1</v>
      </c>
      <c r="F757" s="255" t="s">
        <v>805</v>
      </c>
      <c r="G757" s="253"/>
      <c r="H757" s="256">
        <v>1.01</v>
      </c>
      <c r="I757" s="257"/>
      <c r="J757" s="253"/>
      <c r="K757" s="253"/>
      <c r="L757" s="258"/>
      <c r="M757" s="259"/>
      <c r="N757" s="260"/>
      <c r="O757" s="260"/>
      <c r="P757" s="260"/>
      <c r="Q757" s="260"/>
      <c r="R757" s="260"/>
      <c r="S757" s="260"/>
      <c r="T757" s="261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2" t="s">
        <v>213</v>
      </c>
      <c r="AU757" s="262" t="s">
        <v>85</v>
      </c>
      <c r="AV757" s="14" t="s">
        <v>85</v>
      </c>
      <c r="AW757" s="14" t="s">
        <v>32</v>
      </c>
      <c r="AX757" s="14" t="s">
        <v>83</v>
      </c>
      <c r="AY757" s="262" t="s">
        <v>204</v>
      </c>
    </row>
    <row r="758" s="2" customFormat="1" ht="24.15" customHeight="1">
      <c r="A758" s="39"/>
      <c r="B758" s="40"/>
      <c r="C758" s="285" t="s">
        <v>1109</v>
      </c>
      <c r="D758" s="285" t="s">
        <v>467</v>
      </c>
      <c r="E758" s="286" t="s">
        <v>1110</v>
      </c>
      <c r="F758" s="287" t="s">
        <v>1111</v>
      </c>
      <c r="G758" s="288" t="s">
        <v>522</v>
      </c>
      <c r="H758" s="289">
        <v>6</v>
      </c>
      <c r="I758" s="290"/>
      <c r="J758" s="291">
        <f>ROUND(I758*H758,2)</f>
        <v>0</v>
      </c>
      <c r="K758" s="287" t="s">
        <v>1</v>
      </c>
      <c r="L758" s="292"/>
      <c r="M758" s="293" t="s">
        <v>1</v>
      </c>
      <c r="N758" s="294" t="s">
        <v>41</v>
      </c>
      <c r="O758" s="92"/>
      <c r="P758" s="237">
        <f>O758*H758</f>
        <v>0</v>
      </c>
      <c r="Q758" s="237">
        <v>0.0060000000000000001</v>
      </c>
      <c r="R758" s="237">
        <f>Q758*H758</f>
        <v>0.036000000000000004</v>
      </c>
      <c r="S758" s="237">
        <v>0</v>
      </c>
      <c r="T758" s="238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39" t="s">
        <v>247</v>
      </c>
      <c r="AT758" s="239" t="s">
        <v>467</v>
      </c>
      <c r="AU758" s="239" t="s">
        <v>85</v>
      </c>
      <c r="AY758" s="18" t="s">
        <v>204</v>
      </c>
      <c r="BE758" s="240">
        <f>IF(N758="základní",J758,0)</f>
        <v>0</v>
      </c>
      <c r="BF758" s="240">
        <f>IF(N758="snížená",J758,0)</f>
        <v>0</v>
      </c>
      <c r="BG758" s="240">
        <f>IF(N758="zákl. přenesená",J758,0)</f>
        <v>0</v>
      </c>
      <c r="BH758" s="240">
        <f>IF(N758="sníž. přenesená",J758,0)</f>
        <v>0</v>
      </c>
      <c r="BI758" s="240">
        <f>IF(N758="nulová",J758,0)</f>
        <v>0</v>
      </c>
      <c r="BJ758" s="18" t="s">
        <v>83</v>
      </c>
      <c r="BK758" s="240">
        <f>ROUND(I758*H758,2)</f>
        <v>0</v>
      </c>
      <c r="BL758" s="18" t="s">
        <v>211</v>
      </c>
      <c r="BM758" s="239" t="s">
        <v>1112</v>
      </c>
    </row>
    <row r="759" s="13" customFormat="1">
      <c r="A759" s="13"/>
      <c r="B759" s="241"/>
      <c r="C759" s="242"/>
      <c r="D759" s="243" t="s">
        <v>213</v>
      </c>
      <c r="E759" s="244" t="s">
        <v>1</v>
      </c>
      <c r="F759" s="245" t="s">
        <v>619</v>
      </c>
      <c r="G759" s="242"/>
      <c r="H759" s="244" t="s">
        <v>1</v>
      </c>
      <c r="I759" s="246"/>
      <c r="J759" s="242"/>
      <c r="K759" s="242"/>
      <c r="L759" s="247"/>
      <c r="M759" s="248"/>
      <c r="N759" s="249"/>
      <c r="O759" s="249"/>
      <c r="P759" s="249"/>
      <c r="Q759" s="249"/>
      <c r="R759" s="249"/>
      <c r="S759" s="249"/>
      <c r="T759" s="250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1" t="s">
        <v>213</v>
      </c>
      <c r="AU759" s="251" t="s">
        <v>85</v>
      </c>
      <c r="AV759" s="13" t="s">
        <v>83</v>
      </c>
      <c r="AW759" s="13" t="s">
        <v>32</v>
      </c>
      <c r="AX759" s="13" t="s">
        <v>76</v>
      </c>
      <c r="AY759" s="251" t="s">
        <v>204</v>
      </c>
    </row>
    <row r="760" s="14" customFormat="1">
      <c r="A760" s="14"/>
      <c r="B760" s="252"/>
      <c r="C760" s="253"/>
      <c r="D760" s="243" t="s">
        <v>213</v>
      </c>
      <c r="E760" s="254" t="s">
        <v>1</v>
      </c>
      <c r="F760" s="255" t="s">
        <v>1113</v>
      </c>
      <c r="G760" s="253"/>
      <c r="H760" s="256">
        <v>6</v>
      </c>
      <c r="I760" s="257"/>
      <c r="J760" s="253"/>
      <c r="K760" s="253"/>
      <c r="L760" s="258"/>
      <c r="M760" s="259"/>
      <c r="N760" s="260"/>
      <c r="O760" s="260"/>
      <c r="P760" s="260"/>
      <c r="Q760" s="260"/>
      <c r="R760" s="260"/>
      <c r="S760" s="260"/>
      <c r="T760" s="261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2" t="s">
        <v>213</v>
      </c>
      <c r="AU760" s="262" t="s">
        <v>85</v>
      </c>
      <c r="AV760" s="14" t="s">
        <v>85</v>
      </c>
      <c r="AW760" s="14" t="s">
        <v>32</v>
      </c>
      <c r="AX760" s="14" t="s">
        <v>83</v>
      </c>
      <c r="AY760" s="262" t="s">
        <v>204</v>
      </c>
    </row>
    <row r="761" s="2" customFormat="1" ht="24.15" customHeight="1">
      <c r="A761" s="39"/>
      <c r="B761" s="40"/>
      <c r="C761" s="228" t="s">
        <v>1114</v>
      </c>
      <c r="D761" s="228" t="s">
        <v>206</v>
      </c>
      <c r="E761" s="229" t="s">
        <v>1115</v>
      </c>
      <c r="F761" s="230" t="s">
        <v>1116</v>
      </c>
      <c r="G761" s="231" t="s">
        <v>522</v>
      </c>
      <c r="H761" s="232">
        <v>1</v>
      </c>
      <c r="I761" s="233"/>
      <c r="J761" s="234">
        <f>ROUND(I761*H761,2)</f>
        <v>0</v>
      </c>
      <c r="K761" s="230" t="s">
        <v>210</v>
      </c>
      <c r="L761" s="45"/>
      <c r="M761" s="235" t="s">
        <v>1</v>
      </c>
      <c r="N761" s="236" t="s">
        <v>41</v>
      </c>
      <c r="O761" s="92"/>
      <c r="P761" s="237">
        <f>O761*H761</f>
        <v>0</v>
      </c>
      <c r="Q761" s="237">
        <v>0</v>
      </c>
      <c r="R761" s="237">
        <f>Q761*H761</f>
        <v>0</v>
      </c>
      <c r="S761" s="237">
        <v>0</v>
      </c>
      <c r="T761" s="238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9" t="s">
        <v>211</v>
      </c>
      <c r="AT761" s="239" t="s">
        <v>206</v>
      </c>
      <c r="AU761" s="239" t="s">
        <v>85</v>
      </c>
      <c r="AY761" s="18" t="s">
        <v>204</v>
      </c>
      <c r="BE761" s="240">
        <f>IF(N761="základní",J761,0)</f>
        <v>0</v>
      </c>
      <c r="BF761" s="240">
        <f>IF(N761="snížená",J761,0)</f>
        <v>0</v>
      </c>
      <c r="BG761" s="240">
        <f>IF(N761="zákl. přenesená",J761,0)</f>
        <v>0</v>
      </c>
      <c r="BH761" s="240">
        <f>IF(N761="sníž. přenesená",J761,0)</f>
        <v>0</v>
      </c>
      <c r="BI761" s="240">
        <f>IF(N761="nulová",J761,0)</f>
        <v>0</v>
      </c>
      <c r="BJ761" s="18" t="s">
        <v>83</v>
      </c>
      <c r="BK761" s="240">
        <f>ROUND(I761*H761,2)</f>
        <v>0</v>
      </c>
      <c r="BL761" s="18" t="s">
        <v>211</v>
      </c>
      <c r="BM761" s="239" t="s">
        <v>1117</v>
      </c>
    </row>
    <row r="762" s="13" customFormat="1">
      <c r="A762" s="13"/>
      <c r="B762" s="241"/>
      <c r="C762" s="242"/>
      <c r="D762" s="243" t="s">
        <v>213</v>
      </c>
      <c r="E762" s="244" t="s">
        <v>1</v>
      </c>
      <c r="F762" s="245" t="s">
        <v>619</v>
      </c>
      <c r="G762" s="242"/>
      <c r="H762" s="244" t="s">
        <v>1</v>
      </c>
      <c r="I762" s="246"/>
      <c r="J762" s="242"/>
      <c r="K762" s="242"/>
      <c r="L762" s="247"/>
      <c r="M762" s="248"/>
      <c r="N762" s="249"/>
      <c r="O762" s="249"/>
      <c r="P762" s="249"/>
      <c r="Q762" s="249"/>
      <c r="R762" s="249"/>
      <c r="S762" s="249"/>
      <c r="T762" s="25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1" t="s">
        <v>213</v>
      </c>
      <c r="AU762" s="251" t="s">
        <v>85</v>
      </c>
      <c r="AV762" s="13" t="s">
        <v>83</v>
      </c>
      <c r="AW762" s="13" t="s">
        <v>32</v>
      </c>
      <c r="AX762" s="13" t="s">
        <v>76</v>
      </c>
      <c r="AY762" s="251" t="s">
        <v>204</v>
      </c>
    </row>
    <row r="763" s="14" customFormat="1">
      <c r="A763" s="14"/>
      <c r="B763" s="252"/>
      <c r="C763" s="253"/>
      <c r="D763" s="243" t="s">
        <v>213</v>
      </c>
      <c r="E763" s="254" t="s">
        <v>1</v>
      </c>
      <c r="F763" s="255" t="s">
        <v>83</v>
      </c>
      <c r="G763" s="253"/>
      <c r="H763" s="256">
        <v>1</v>
      </c>
      <c r="I763" s="257"/>
      <c r="J763" s="253"/>
      <c r="K763" s="253"/>
      <c r="L763" s="258"/>
      <c r="M763" s="259"/>
      <c r="N763" s="260"/>
      <c r="O763" s="260"/>
      <c r="P763" s="260"/>
      <c r="Q763" s="260"/>
      <c r="R763" s="260"/>
      <c r="S763" s="260"/>
      <c r="T763" s="261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2" t="s">
        <v>213</v>
      </c>
      <c r="AU763" s="262" t="s">
        <v>85</v>
      </c>
      <c r="AV763" s="14" t="s">
        <v>85</v>
      </c>
      <c r="AW763" s="14" t="s">
        <v>32</v>
      </c>
      <c r="AX763" s="14" t="s">
        <v>83</v>
      </c>
      <c r="AY763" s="262" t="s">
        <v>204</v>
      </c>
    </row>
    <row r="764" s="2" customFormat="1" ht="21.75" customHeight="1">
      <c r="A764" s="39"/>
      <c r="B764" s="40"/>
      <c r="C764" s="228" t="s">
        <v>1118</v>
      </c>
      <c r="D764" s="228" t="s">
        <v>206</v>
      </c>
      <c r="E764" s="229" t="s">
        <v>1119</v>
      </c>
      <c r="F764" s="230" t="s">
        <v>1120</v>
      </c>
      <c r="G764" s="231" t="s">
        <v>522</v>
      </c>
      <c r="H764" s="232">
        <v>7</v>
      </c>
      <c r="I764" s="233"/>
      <c r="J764" s="234">
        <f>ROUND(I764*H764,2)</f>
        <v>0</v>
      </c>
      <c r="K764" s="230" t="s">
        <v>210</v>
      </c>
      <c r="L764" s="45"/>
      <c r="M764" s="235" t="s">
        <v>1</v>
      </c>
      <c r="N764" s="236" t="s">
        <v>41</v>
      </c>
      <c r="O764" s="92"/>
      <c r="P764" s="237">
        <f>O764*H764</f>
        <v>0</v>
      </c>
      <c r="Q764" s="237">
        <v>0.0028600000000000001</v>
      </c>
      <c r="R764" s="237">
        <f>Q764*H764</f>
        <v>0.02002</v>
      </c>
      <c r="S764" s="237">
        <v>0</v>
      </c>
      <c r="T764" s="238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9" t="s">
        <v>211</v>
      </c>
      <c r="AT764" s="239" t="s">
        <v>206</v>
      </c>
      <c r="AU764" s="239" t="s">
        <v>85</v>
      </c>
      <c r="AY764" s="18" t="s">
        <v>204</v>
      </c>
      <c r="BE764" s="240">
        <f>IF(N764="základní",J764,0)</f>
        <v>0</v>
      </c>
      <c r="BF764" s="240">
        <f>IF(N764="snížená",J764,0)</f>
        <v>0</v>
      </c>
      <c r="BG764" s="240">
        <f>IF(N764="zákl. přenesená",J764,0)</f>
        <v>0</v>
      </c>
      <c r="BH764" s="240">
        <f>IF(N764="sníž. přenesená",J764,0)</f>
        <v>0</v>
      </c>
      <c r="BI764" s="240">
        <f>IF(N764="nulová",J764,0)</f>
        <v>0</v>
      </c>
      <c r="BJ764" s="18" t="s">
        <v>83</v>
      </c>
      <c r="BK764" s="240">
        <f>ROUND(I764*H764,2)</f>
        <v>0</v>
      </c>
      <c r="BL764" s="18" t="s">
        <v>211</v>
      </c>
      <c r="BM764" s="239" t="s">
        <v>1121</v>
      </c>
    </row>
    <row r="765" s="13" customFormat="1">
      <c r="A765" s="13"/>
      <c r="B765" s="241"/>
      <c r="C765" s="242"/>
      <c r="D765" s="243" t="s">
        <v>213</v>
      </c>
      <c r="E765" s="244" t="s">
        <v>1</v>
      </c>
      <c r="F765" s="245" t="s">
        <v>619</v>
      </c>
      <c r="G765" s="242"/>
      <c r="H765" s="244" t="s">
        <v>1</v>
      </c>
      <c r="I765" s="246"/>
      <c r="J765" s="242"/>
      <c r="K765" s="242"/>
      <c r="L765" s="247"/>
      <c r="M765" s="248"/>
      <c r="N765" s="249"/>
      <c r="O765" s="249"/>
      <c r="P765" s="249"/>
      <c r="Q765" s="249"/>
      <c r="R765" s="249"/>
      <c r="S765" s="249"/>
      <c r="T765" s="250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1" t="s">
        <v>213</v>
      </c>
      <c r="AU765" s="251" t="s">
        <v>85</v>
      </c>
      <c r="AV765" s="13" t="s">
        <v>83</v>
      </c>
      <c r="AW765" s="13" t="s">
        <v>32</v>
      </c>
      <c r="AX765" s="13" t="s">
        <v>76</v>
      </c>
      <c r="AY765" s="251" t="s">
        <v>204</v>
      </c>
    </row>
    <row r="766" s="14" customFormat="1">
      <c r="A766" s="14"/>
      <c r="B766" s="252"/>
      <c r="C766" s="253"/>
      <c r="D766" s="243" t="s">
        <v>213</v>
      </c>
      <c r="E766" s="254" t="s">
        <v>1</v>
      </c>
      <c r="F766" s="255" t="s">
        <v>242</v>
      </c>
      <c r="G766" s="253"/>
      <c r="H766" s="256">
        <v>7</v>
      </c>
      <c r="I766" s="257"/>
      <c r="J766" s="253"/>
      <c r="K766" s="253"/>
      <c r="L766" s="258"/>
      <c r="M766" s="259"/>
      <c r="N766" s="260"/>
      <c r="O766" s="260"/>
      <c r="P766" s="260"/>
      <c r="Q766" s="260"/>
      <c r="R766" s="260"/>
      <c r="S766" s="260"/>
      <c r="T766" s="261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2" t="s">
        <v>213</v>
      </c>
      <c r="AU766" s="262" t="s">
        <v>85</v>
      </c>
      <c r="AV766" s="14" t="s">
        <v>85</v>
      </c>
      <c r="AW766" s="14" t="s">
        <v>32</v>
      </c>
      <c r="AX766" s="14" t="s">
        <v>83</v>
      </c>
      <c r="AY766" s="262" t="s">
        <v>204</v>
      </c>
    </row>
    <row r="767" s="2" customFormat="1" ht="21.75" customHeight="1">
      <c r="A767" s="39"/>
      <c r="B767" s="40"/>
      <c r="C767" s="285" t="s">
        <v>1122</v>
      </c>
      <c r="D767" s="285" t="s">
        <v>467</v>
      </c>
      <c r="E767" s="286" t="s">
        <v>1123</v>
      </c>
      <c r="F767" s="287" t="s">
        <v>1124</v>
      </c>
      <c r="G767" s="288" t="s">
        <v>522</v>
      </c>
      <c r="H767" s="289">
        <v>7.0700000000000003</v>
      </c>
      <c r="I767" s="290"/>
      <c r="J767" s="291">
        <f>ROUND(I767*H767,2)</f>
        <v>0</v>
      </c>
      <c r="K767" s="287" t="s">
        <v>1</v>
      </c>
      <c r="L767" s="292"/>
      <c r="M767" s="293" t="s">
        <v>1</v>
      </c>
      <c r="N767" s="294" t="s">
        <v>41</v>
      </c>
      <c r="O767" s="92"/>
      <c r="P767" s="237">
        <f>O767*H767</f>
        <v>0</v>
      </c>
      <c r="Q767" s="237">
        <v>0.065000000000000002</v>
      </c>
      <c r="R767" s="237">
        <f>Q767*H767</f>
        <v>0.45955000000000001</v>
      </c>
      <c r="S767" s="237">
        <v>0</v>
      </c>
      <c r="T767" s="238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39" t="s">
        <v>247</v>
      </c>
      <c r="AT767" s="239" t="s">
        <v>467</v>
      </c>
      <c r="AU767" s="239" t="s">
        <v>85</v>
      </c>
      <c r="AY767" s="18" t="s">
        <v>204</v>
      </c>
      <c r="BE767" s="240">
        <f>IF(N767="základní",J767,0)</f>
        <v>0</v>
      </c>
      <c r="BF767" s="240">
        <f>IF(N767="snížená",J767,0)</f>
        <v>0</v>
      </c>
      <c r="BG767" s="240">
        <f>IF(N767="zákl. přenesená",J767,0)</f>
        <v>0</v>
      </c>
      <c r="BH767" s="240">
        <f>IF(N767="sníž. přenesená",J767,0)</f>
        <v>0</v>
      </c>
      <c r="BI767" s="240">
        <f>IF(N767="nulová",J767,0)</f>
        <v>0</v>
      </c>
      <c r="BJ767" s="18" t="s">
        <v>83</v>
      </c>
      <c r="BK767" s="240">
        <f>ROUND(I767*H767,2)</f>
        <v>0</v>
      </c>
      <c r="BL767" s="18" t="s">
        <v>211</v>
      </c>
      <c r="BM767" s="239" t="s">
        <v>1125</v>
      </c>
    </row>
    <row r="768" s="13" customFormat="1">
      <c r="A768" s="13"/>
      <c r="B768" s="241"/>
      <c r="C768" s="242"/>
      <c r="D768" s="243" t="s">
        <v>213</v>
      </c>
      <c r="E768" s="244" t="s">
        <v>1</v>
      </c>
      <c r="F768" s="245" t="s">
        <v>619</v>
      </c>
      <c r="G768" s="242"/>
      <c r="H768" s="244" t="s">
        <v>1</v>
      </c>
      <c r="I768" s="246"/>
      <c r="J768" s="242"/>
      <c r="K768" s="242"/>
      <c r="L768" s="247"/>
      <c r="M768" s="248"/>
      <c r="N768" s="249"/>
      <c r="O768" s="249"/>
      <c r="P768" s="249"/>
      <c r="Q768" s="249"/>
      <c r="R768" s="249"/>
      <c r="S768" s="249"/>
      <c r="T768" s="25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1" t="s">
        <v>213</v>
      </c>
      <c r="AU768" s="251" t="s">
        <v>85</v>
      </c>
      <c r="AV768" s="13" t="s">
        <v>83</v>
      </c>
      <c r="AW768" s="13" t="s">
        <v>32</v>
      </c>
      <c r="AX768" s="13" t="s">
        <v>76</v>
      </c>
      <c r="AY768" s="251" t="s">
        <v>204</v>
      </c>
    </row>
    <row r="769" s="14" customFormat="1">
      <c r="A769" s="14"/>
      <c r="B769" s="252"/>
      <c r="C769" s="253"/>
      <c r="D769" s="243" t="s">
        <v>213</v>
      </c>
      <c r="E769" s="254" t="s">
        <v>1</v>
      </c>
      <c r="F769" s="255" t="s">
        <v>1126</v>
      </c>
      <c r="G769" s="253"/>
      <c r="H769" s="256">
        <v>7.0700000000000003</v>
      </c>
      <c r="I769" s="257"/>
      <c r="J769" s="253"/>
      <c r="K769" s="253"/>
      <c r="L769" s="258"/>
      <c r="M769" s="259"/>
      <c r="N769" s="260"/>
      <c r="O769" s="260"/>
      <c r="P769" s="260"/>
      <c r="Q769" s="260"/>
      <c r="R769" s="260"/>
      <c r="S769" s="260"/>
      <c r="T769" s="261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2" t="s">
        <v>213</v>
      </c>
      <c r="AU769" s="262" t="s">
        <v>85</v>
      </c>
      <c r="AV769" s="14" t="s">
        <v>85</v>
      </c>
      <c r="AW769" s="14" t="s">
        <v>32</v>
      </c>
      <c r="AX769" s="14" t="s">
        <v>83</v>
      </c>
      <c r="AY769" s="262" t="s">
        <v>204</v>
      </c>
    </row>
    <row r="770" s="2" customFormat="1" ht="24.15" customHeight="1">
      <c r="A770" s="39"/>
      <c r="B770" s="40"/>
      <c r="C770" s="285" t="s">
        <v>1127</v>
      </c>
      <c r="D770" s="285" t="s">
        <v>467</v>
      </c>
      <c r="E770" s="286" t="s">
        <v>1128</v>
      </c>
      <c r="F770" s="287" t="s">
        <v>1129</v>
      </c>
      <c r="G770" s="288" t="s">
        <v>522</v>
      </c>
      <c r="H770" s="289">
        <v>7</v>
      </c>
      <c r="I770" s="290"/>
      <c r="J770" s="291">
        <f>ROUND(I770*H770,2)</f>
        <v>0</v>
      </c>
      <c r="K770" s="287" t="s">
        <v>1</v>
      </c>
      <c r="L770" s="292"/>
      <c r="M770" s="293" t="s">
        <v>1</v>
      </c>
      <c r="N770" s="294" t="s">
        <v>41</v>
      </c>
      <c r="O770" s="92"/>
      <c r="P770" s="237">
        <f>O770*H770</f>
        <v>0</v>
      </c>
      <c r="Q770" s="237">
        <v>0.0060000000000000001</v>
      </c>
      <c r="R770" s="237">
        <f>Q770*H770</f>
        <v>0.042000000000000003</v>
      </c>
      <c r="S770" s="237">
        <v>0</v>
      </c>
      <c r="T770" s="238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39" t="s">
        <v>247</v>
      </c>
      <c r="AT770" s="239" t="s">
        <v>467</v>
      </c>
      <c r="AU770" s="239" t="s">
        <v>85</v>
      </c>
      <c r="AY770" s="18" t="s">
        <v>204</v>
      </c>
      <c r="BE770" s="240">
        <f>IF(N770="základní",J770,0)</f>
        <v>0</v>
      </c>
      <c r="BF770" s="240">
        <f>IF(N770="snížená",J770,0)</f>
        <v>0</v>
      </c>
      <c r="BG770" s="240">
        <f>IF(N770="zákl. přenesená",J770,0)</f>
        <v>0</v>
      </c>
      <c r="BH770" s="240">
        <f>IF(N770="sníž. přenesená",J770,0)</f>
        <v>0</v>
      </c>
      <c r="BI770" s="240">
        <f>IF(N770="nulová",J770,0)</f>
        <v>0</v>
      </c>
      <c r="BJ770" s="18" t="s">
        <v>83</v>
      </c>
      <c r="BK770" s="240">
        <f>ROUND(I770*H770,2)</f>
        <v>0</v>
      </c>
      <c r="BL770" s="18" t="s">
        <v>211</v>
      </c>
      <c r="BM770" s="239" t="s">
        <v>1130</v>
      </c>
    </row>
    <row r="771" s="13" customFormat="1">
      <c r="A771" s="13"/>
      <c r="B771" s="241"/>
      <c r="C771" s="242"/>
      <c r="D771" s="243" t="s">
        <v>213</v>
      </c>
      <c r="E771" s="244" t="s">
        <v>1</v>
      </c>
      <c r="F771" s="245" t="s">
        <v>619</v>
      </c>
      <c r="G771" s="242"/>
      <c r="H771" s="244" t="s">
        <v>1</v>
      </c>
      <c r="I771" s="246"/>
      <c r="J771" s="242"/>
      <c r="K771" s="242"/>
      <c r="L771" s="247"/>
      <c r="M771" s="248"/>
      <c r="N771" s="249"/>
      <c r="O771" s="249"/>
      <c r="P771" s="249"/>
      <c r="Q771" s="249"/>
      <c r="R771" s="249"/>
      <c r="S771" s="249"/>
      <c r="T771" s="25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1" t="s">
        <v>213</v>
      </c>
      <c r="AU771" s="251" t="s">
        <v>85</v>
      </c>
      <c r="AV771" s="13" t="s">
        <v>83</v>
      </c>
      <c r="AW771" s="13" t="s">
        <v>32</v>
      </c>
      <c r="AX771" s="13" t="s">
        <v>76</v>
      </c>
      <c r="AY771" s="251" t="s">
        <v>204</v>
      </c>
    </row>
    <row r="772" s="14" customFormat="1">
      <c r="A772" s="14"/>
      <c r="B772" s="252"/>
      <c r="C772" s="253"/>
      <c r="D772" s="243" t="s">
        <v>213</v>
      </c>
      <c r="E772" s="254" t="s">
        <v>1</v>
      </c>
      <c r="F772" s="255" t="s">
        <v>242</v>
      </c>
      <c r="G772" s="253"/>
      <c r="H772" s="256">
        <v>7</v>
      </c>
      <c r="I772" s="257"/>
      <c r="J772" s="253"/>
      <c r="K772" s="253"/>
      <c r="L772" s="258"/>
      <c r="M772" s="259"/>
      <c r="N772" s="260"/>
      <c r="O772" s="260"/>
      <c r="P772" s="260"/>
      <c r="Q772" s="260"/>
      <c r="R772" s="260"/>
      <c r="S772" s="260"/>
      <c r="T772" s="26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2" t="s">
        <v>213</v>
      </c>
      <c r="AU772" s="262" t="s">
        <v>85</v>
      </c>
      <c r="AV772" s="14" t="s">
        <v>85</v>
      </c>
      <c r="AW772" s="14" t="s">
        <v>32</v>
      </c>
      <c r="AX772" s="14" t="s">
        <v>83</v>
      </c>
      <c r="AY772" s="262" t="s">
        <v>204</v>
      </c>
    </row>
    <row r="773" s="2" customFormat="1" ht="16.5" customHeight="1">
      <c r="A773" s="39"/>
      <c r="B773" s="40"/>
      <c r="C773" s="228" t="s">
        <v>1131</v>
      </c>
      <c r="D773" s="228" t="s">
        <v>206</v>
      </c>
      <c r="E773" s="229" t="s">
        <v>1132</v>
      </c>
      <c r="F773" s="230" t="s">
        <v>1133</v>
      </c>
      <c r="G773" s="231" t="s">
        <v>522</v>
      </c>
      <c r="H773" s="232">
        <v>6</v>
      </c>
      <c r="I773" s="233"/>
      <c r="J773" s="234">
        <f>ROUND(I773*H773,2)</f>
        <v>0</v>
      </c>
      <c r="K773" s="230" t="s">
        <v>210</v>
      </c>
      <c r="L773" s="45"/>
      <c r="M773" s="235" t="s">
        <v>1</v>
      </c>
      <c r="N773" s="236" t="s">
        <v>41</v>
      </c>
      <c r="O773" s="92"/>
      <c r="P773" s="237">
        <f>O773*H773</f>
        <v>0</v>
      </c>
      <c r="Q773" s="237">
        <v>0.0013600000000000001</v>
      </c>
      <c r="R773" s="237">
        <f>Q773*H773</f>
        <v>0.0081600000000000006</v>
      </c>
      <c r="S773" s="237">
        <v>0</v>
      </c>
      <c r="T773" s="238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9" t="s">
        <v>211</v>
      </c>
      <c r="AT773" s="239" t="s">
        <v>206</v>
      </c>
      <c r="AU773" s="239" t="s">
        <v>85</v>
      </c>
      <c r="AY773" s="18" t="s">
        <v>204</v>
      </c>
      <c r="BE773" s="240">
        <f>IF(N773="základní",J773,0)</f>
        <v>0</v>
      </c>
      <c r="BF773" s="240">
        <f>IF(N773="snížená",J773,0)</f>
        <v>0</v>
      </c>
      <c r="BG773" s="240">
        <f>IF(N773="zákl. přenesená",J773,0)</f>
        <v>0</v>
      </c>
      <c r="BH773" s="240">
        <f>IF(N773="sníž. přenesená",J773,0)</f>
        <v>0</v>
      </c>
      <c r="BI773" s="240">
        <f>IF(N773="nulová",J773,0)</f>
        <v>0</v>
      </c>
      <c r="BJ773" s="18" t="s">
        <v>83</v>
      </c>
      <c r="BK773" s="240">
        <f>ROUND(I773*H773,2)</f>
        <v>0</v>
      </c>
      <c r="BL773" s="18" t="s">
        <v>211</v>
      </c>
      <c r="BM773" s="239" t="s">
        <v>1134</v>
      </c>
    </row>
    <row r="774" s="13" customFormat="1">
      <c r="A774" s="13"/>
      <c r="B774" s="241"/>
      <c r="C774" s="242"/>
      <c r="D774" s="243" t="s">
        <v>213</v>
      </c>
      <c r="E774" s="244" t="s">
        <v>1</v>
      </c>
      <c r="F774" s="245" t="s">
        <v>619</v>
      </c>
      <c r="G774" s="242"/>
      <c r="H774" s="244" t="s">
        <v>1</v>
      </c>
      <c r="I774" s="246"/>
      <c r="J774" s="242"/>
      <c r="K774" s="242"/>
      <c r="L774" s="247"/>
      <c r="M774" s="248"/>
      <c r="N774" s="249"/>
      <c r="O774" s="249"/>
      <c r="P774" s="249"/>
      <c r="Q774" s="249"/>
      <c r="R774" s="249"/>
      <c r="S774" s="249"/>
      <c r="T774" s="25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1" t="s">
        <v>213</v>
      </c>
      <c r="AU774" s="251" t="s">
        <v>85</v>
      </c>
      <c r="AV774" s="13" t="s">
        <v>83</v>
      </c>
      <c r="AW774" s="13" t="s">
        <v>32</v>
      </c>
      <c r="AX774" s="13" t="s">
        <v>76</v>
      </c>
      <c r="AY774" s="251" t="s">
        <v>204</v>
      </c>
    </row>
    <row r="775" s="14" customFormat="1">
      <c r="A775" s="14"/>
      <c r="B775" s="252"/>
      <c r="C775" s="253"/>
      <c r="D775" s="243" t="s">
        <v>213</v>
      </c>
      <c r="E775" s="254" t="s">
        <v>1</v>
      </c>
      <c r="F775" s="255" t="s">
        <v>1135</v>
      </c>
      <c r="G775" s="253"/>
      <c r="H775" s="256">
        <v>6</v>
      </c>
      <c r="I775" s="257"/>
      <c r="J775" s="253"/>
      <c r="K775" s="253"/>
      <c r="L775" s="258"/>
      <c r="M775" s="259"/>
      <c r="N775" s="260"/>
      <c r="O775" s="260"/>
      <c r="P775" s="260"/>
      <c r="Q775" s="260"/>
      <c r="R775" s="260"/>
      <c r="S775" s="260"/>
      <c r="T775" s="261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2" t="s">
        <v>213</v>
      </c>
      <c r="AU775" s="262" t="s">
        <v>85</v>
      </c>
      <c r="AV775" s="14" t="s">
        <v>85</v>
      </c>
      <c r="AW775" s="14" t="s">
        <v>32</v>
      </c>
      <c r="AX775" s="14" t="s">
        <v>83</v>
      </c>
      <c r="AY775" s="262" t="s">
        <v>204</v>
      </c>
    </row>
    <row r="776" s="2" customFormat="1" ht="24.15" customHeight="1">
      <c r="A776" s="39"/>
      <c r="B776" s="40"/>
      <c r="C776" s="285" t="s">
        <v>1136</v>
      </c>
      <c r="D776" s="285" t="s">
        <v>467</v>
      </c>
      <c r="E776" s="286" t="s">
        <v>1137</v>
      </c>
      <c r="F776" s="287" t="s">
        <v>1138</v>
      </c>
      <c r="G776" s="288" t="s">
        <v>522</v>
      </c>
      <c r="H776" s="289">
        <v>3</v>
      </c>
      <c r="I776" s="290"/>
      <c r="J776" s="291">
        <f>ROUND(I776*H776,2)</f>
        <v>0</v>
      </c>
      <c r="K776" s="287" t="s">
        <v>1</v>
      </c>
      <c r="L776" s="292"/>
      <c r="M776" s="293" t="s">
        <v>1</v>
      </c>
      <c r="N776" s="294" t="s">
        <v>41</v>
      </c>
      <c r="O776" s="92"/>
      <c r="P776" s="237">
        <f>O776*H776</f>
        <v>0</v>
      </c>
      <c r="Q776" s="237">
        <v>0.032000000000000001</v>
      </c>
      <c r="R776" s="237">
        <f>Q776*H776</f>
        <v>0.096000000000000002</v>
      </c>
      <c r="S776" s="237">
        <v>0</v>
      </c>
      <c r="T776" s="238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9" t="s">
        <v>247</v>
      </c>
      <c r="AT776" s="239" t="s">
        <v>467</v>
      </c>
      <c r="AU776" s="239" t="s">
        <v>85</v>
      </c>
      <c r="AY776" s="18" t="s">
        <v>204</v>
      </c>
      <c r="BE776" s="240">
        <f>IF(N776="základní",J776,0)</f>
        <v>0</v>
      </c>
      <c r="BF776" s="240">
        <f>IF(N776="snížená",J776,0)</f>
        <v>0</v>
      </c>
      <c r="BG776" s="240">
        <f>IF(N776="zákl. přenesená",J776,0)</f>
        <v>0</v>
      </c>
      <c r="BH776" s="240">
        <f>IF(N776="sníž. přenesená",J776,0)</f>
        <v>0</v>
      </c>
      <c r="BI776" s="240">
        <f>IF(N776="nulová",J776,0)</f>
        <v>0</v>
      </c>
      <c r="BJ776" s="18" t="s">
        <v>83</v>
      </c>
      <c r="BK776" s="240">
        <f>ROUND(I776*H776,2)</f>
        <v>0</v>
      </c>
      <c r="BL776" s="18" t="s">
        <v>211</v>
      </c>
      <c r="BM776" s="239" t="s">
        <v>1139</v>
      </c>
    </row>
    <row r="777" s="13" customFormat="1">
      <c r="A777" s="13"/>
      <c r="B777" s="241"/>
      <c r="C777" s="242"/>
      <c r="D777" s="243" t="s">
        <v>213</v>
      </c>
      <c r="E777" s="244" t="s">
        <v>1</v>
      </c>
      <c r="F777" s="245" t="s">
        <v>619</v>
      </c>
      <c r="G777" s="242"/>
      <c r="H777" s="244" t="s">
        <v>1</v>
      </c>
      <c r="I777" s="246"/>
      <c r="J777" s="242"/>
      <c r="K777" s="242"/>
      <c r="L777" s="247"/>
      <c r="M777" s="248"/>
      <c r="N777" s="249"/>
      <c r="O777" s="249"/>
      <c r="P777" s="249"/>
      <c r="Q777" s="249"/>
      <c r="R777" s="249"/>
      <c r="S777" s="249"/>
      <c r="T777" s="25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1" t="s">
        <v>213</v>
      </c>
      <c r="AU777" s="251" t="s">
        <v>85</v>
      </c>
      <c r="AV777" s="13" t="s">
        <v>83</v>
      </c>
      <c r="AW777" s="13" t="s">
        <v>32</v>
      </c>
      <c r="AX777" s="13" t="s">
        <v>76</v>
      </c>
      <c r="AY777" s="251" t="s">
        <v>204</v>
      </c>
    </row>
    <row r="778" s="14" customFormat="1">
      <c r="A778" s="14"/>
      <c r="B778" s="252"/>
      <c r="C778" s="253"/>
      <c r="D778" s="243" t="s">
        <v>213</v>
      </c>
      <c r="E778" s="254" t="s">
        <v>1</v>
      </c>
      <c r="F778" s="255" t="s">
        <v>222</v>
      </c>
      <c r="G778" s="253"/>
      <c r="H778" s="256">
        <v>3</v>
      </c>
      <c r="I778" s="257"/>
      <c r="J778" s="253"/>
      <c r="K778" s="253"/>
      <c r="L778" s="258"/>
      <c r="M778" s="259"/>
      <c r="N778" s="260"/>
      <c r="O778" s="260"/>
      <c r="P778" s="260"/>
      <c r="Q778" s="260"/>
      <c r="R778" s="260"/>
      <c r="S778" s="260"/>
      <c r="T778" s="261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2" t="s">
        <v>213</v>
      </c>
      <c r="AU778" s="262" t="s">
        <v>85</v>
      </c>
      <c r="AV778" s="14" t="s">
        <v>85</v>
      </c>
      <c r="AW778" s="14" t="s">
        <v>32</v>
      </c>
      <c r="AX778" s="14" t="s">
        <v>83</v>
      </c>
      <c r="AY778" s="262" t="s">
        <v>204</v>
      </c>
    </row>
    <row r="779" s="2" customFormat="1" ht="24.15" customHeight="1">
      <c r="A779" s="39"/>
      <c r="B779" s="40"/>
      <c r="C779" s="285" t="s">
        <v>1140</v>
      </c>
      <c r="D779" s="285" t="s">
        <v>467</v>
      </c>
      <c r="E779" s="286" t="s">
        <v>1141</v>
      </c>
      <c r="F779" s="287" t="s">
        <v>1142</v>
      </c>
      <c r="G779" s="288" t="s">
        <v>522</v>
      </c>
      <c r="H779" s="289">
        <v>3</v>
      </c>
      <c r="I779" s="290"/>
      <c r="J779" s="291">
        <f>ROUND(I779*H779,2)</f>
        <v>0</v>
      </c>
      <c r="K779" s="287" t="s">
        <v>1</v>
      </c>
      <c r="L779" s="292"/>
      <c r="M779" s="293" t="s">
        <v>1</v>
      </c>
      <c r="N779" s="294" t="s">
        <v>41</v>
      </c>
      <c r="O779" s="92"/>
      <c r="P779" s="237">
        <f>O779*H779</f>
        <v>0</v>
      </c>
      <c r="Q779" s="237">
        <v>0.032000000000000001</v>
      </c>
      <c r="R779" s="237">
        <f>Q779*H779</f>
        <v>0.096000000000000002</v>
      </c>
      <c r="S779" s="237">
        <v>0</v>
      </c>
      <c r="T779" s="238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39" t="s">
        <v>247</v>
      </c>
      <c r="AT779" s="239" t="s">
        <v>467</v>
      </c>
      <c r="AU779" s="239" t="s">
        <v>85</v>
      </c>
      <c r="AY779" s="18" t="s">
        <v>204</v>
      </c>
      <c r="BE779" s="240">
        <f>IF(N779="základní",J779,0)</f>
        <v>0</v>
      </c>
      <c r="BF779" s="240">
        <f>IF(N779="snížená",J779,0)</f>
        <v>0</v>
      </c>
      <c r="BG779" s="240">
        <f>IF(N779="zákl. přenesená",J779,0)</f>
        <v>0</v>
      </c>
      <c r="BH779" s="240">
        <f>IF(N779="sníž. přenesená",J779,0)</f>
        <v>0</v>
      </c>
      <c r="BI779" s="240">
        <f>IF(N779="nulová",J779,0)</f>
        <v>0</v>
      </c>
      <c r="BJ779" s="18" t="s">
        <v>83</v>
      </c>
      <c r="BK779" s="240">
        <f>ROUND(I779*H779,2)</f>
        <v>0</v>
      </c>
      <c r="BL779" s="18" t="s">
        <v>211</v>
      </c>
      <c r="BM779" s="239" t="s">
        <v>1143</v>
      </c>
    </row>
    <row r="780" s="13" customFormat="1">
      <c r="A780" s="13"/>
      <c r="B780" s="241"/>
      <c r="C780" s="242"/>
      <c r="D780" s="243" t="s">
        <v>213</v>
      </c>
      <c r="E780" s="244" t="s">
        <v>1</v>
      </c>
      <c r="F780" s="245" t="s">
        <v>619</v>
      </c>
      <c r="G780" s="242"/>
      <c r="H780" s="244" t="s">
        <v>1</v>
      </c>
      <c r="I780" s="246"/>
      <c r="J780" s="242"/>
      <c r="K780" s="242"/>
      <c r="L780" s="247"/>
      <c r="M780" s="248"/>
      <c r="N780" s="249"/>
      <c r="O780" s="249"/>
      <c r="P780" s="249"/>
      <c r="Q780" s="249"/>
      <c r="R780" s="249"/>
      <c r="S780" s="249"/>
      <c r="T780" s="25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1" t="s">
        <v>213</v>
      </c>
      <c r="AU780" s="251" t="s">
        <v>85</v>
      </c>
      <c r="AV780" s="13" t="s">
        <v>83</v>
      </c>
      <c r="AW780" s="13" t="s">
        <v>32</v>
      </c>
      <c r="AX780" s="13" t="s">
        <v>76</v>
      </c>
      <c r="AY780" s="251" t="s">
        <v>204</v>
      </c>
    </row>
    <row r="781" s="14" customFormat="1">
      <c r="A781" s="14"/>
      <c r="B781" s="252"/>
      <c r="C781" s="253"/>
      <c r="D781" s="243" t="s">
        <v>213</v>
      </c>
      <c r="E781" s="254" t="s">
        <v>1</v>
      </c>
      <c r="F781" s="255" t="s">
        <v>222</v>
      </c>
      <c r="G781" s="253"/>
      <c r="H781" s="256">
        <v>3</v>
      </c>
      <c r="I781" s="257"/>
      <c r="J781" s="253"/>
      <c r="K781" s="253"/>
      <c r="L781" s="258"/>
      <c r="M781" s="259"/>
      <c r="N781" s="260"/>
      <c r="O781" s="260"/>
      <c r="P781" s="260"/>
      <c r="Q781" s="260"/>
      <c r="R781" s="260"/>
      <c r="S781" s="260"/>
      <c r="T781" s="261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2" t="s">
        <v>213</v>
      </c>
      <c r="AU781" s="262" t="s">
        <v>85</v>
      </c>
      <c r="AV781" s="14" t="s">
        <v>85</v>
      </c>
      <c r="AW781" s="14" t="s">
        <v>32</v>
      </c>
      <c r="AX781" s="14" t="s">
        <v>83</v>
      </c>
      <c r="AY781" s="262" t="s">
        <v>204</v>
      </c>
    </row>
    <row r="782" s="2" customFormat="1" ht="16.5" customHeight="1">
      <c r="A782" s="39"/>
      <c r="B782" s="40"/>
      <c r="C782" s="228" t="s">
        <v>1144</v>
      </c>
      <c r="D782" s="228" t="s">
        <v>206</v>
      </c>
      <c r="E782" s="229" t="s">
        <v>1145</v>
      </c>
      <c r="F782" s="230" t="s">
        <v>1146</v>
      </c>
      <c r="G782" s="231" t="s">
        <v>522</v>
      </c>
      <c r="H782" s="232">
        <v>3</v>
      </c>
      <c r="I782" s="233"/>
      <c r="J782" s="234">
        <f>ROUND(I782*H782,2)</f>
        <v>0</v>
      </c>
      <c r="K782" s="230" t="s">
        <v>210</v>
      </c>
      <c r="L782" s="45"/>
      <c r="M782" s="235" t="s">
        <v>1</v>
      </c>
      <c r="N782" s="236" t="s">
        <v>41</v>
      </c>
      <c r="O782" s="92"/>
      <c r="P782" s="237">
        <f>O782*H782</f>
        <v>0</v>
      </c>
      <c r="Q782" s="237">
        <v>0.0013600000000000001</v>
      </c>
      <c r="R782" s="237">
        <f>Q782*H782</f>
        <v>0.0040800000000000003</v>
      </c>
      <c r="S782" s="237">
        <v>0</v>
      </c>
      <c r="T782" s="238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9" t="s">
        <v>211</v>
      </c>
      <c r="AT782" s="239" t="s">
        <v>206</v>
      </c>
      <c r="AU782" s="239" t="s">
        <v>85</v>
      </c>
      <c r="AY782" s="18" t="s">
        <v>204</v>
      </c>
      <c r="BE782" s="240">
        <f>IF(N782="základní",J782,0)</f>
        <v>0</v>
      </c>
      <c r="BF782" s="240">
        <f>IF(N782="snížená",J782,0)</f>
        <v>0</v>
      </c>
      <c r="BG782" s="240">
        <f>IF(N782="zákl. přenesená",J782,0)</f>
        <v>0</v>
      </c>
      <c r="BH782" s="240">
        <f>IF(N782="sníž. přenesená",J782,0)</f>
        <v>0</v>
      </c>
      <c r="BI782" s="240">
        <f>IF(N782="nulová",J782,0)</f>
        <v>0</v>
      </c>
      <c r="BJ782" s="18" t="s">
        <v>83</v>
      </c>
      <c r="BK782" s="240">
        <f>ROUND(I782*H782,2)</f>
        <v>0</v>
      </c>
      <c r="BL782" s="18" t="s">
        <v>211</v>
      </c>
      <c r="BM782" s="239" t="s">
        <v>1147</v>
      </c>
    </row>
    <row r="783" s="13" customFormat="1">
      <c r="A783" s="13"/>
      <c r="B783" s="241"/>
      <c r="C783" s="242"/>
      <c r="D783" s="243" t="s">
        <v>213</v>
      </c>
      <c r="E783" s="244" t="s">
        <v>1</v>
      </c>
      <c r="F783" s="245" t="s">
        <v>619</v>
      </c>
      <c r="G783" s="242"/>
      <c r="H783" s="244" t="s">
        <v>1</v>
      </c>
      <c r="I783" s="246"/>
      <c r="J783" s="242"/>
      <c r="K783" s="242"/>
      <c r="L783" s="247"/>
      <c r="M783" s="248"/>
      <c r="N783" s="249"/>
      <c r="O783" s="249"/>
      <c r="P783" s="249"/>
      <c r="Q783" s="249"/>
      <c r="R783" s="249"/>
      <c r="S783" s="249"/>
      <c r="T783" s="25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1" t="s">
        <v>213</v>
      </c>
      <c r="AU783" s="251" t="s">
        <v>85</v>
      </c>
      <c r="AV783" s="13" t="s">
        <v>83</v>
      </c>
      <c r="AW783" s="13" t="s">
        <v>32</v>
      </c>
      <c r="AX783" s="13" t="s">
        <v>76</v>
      </c>
      <c r="AY783" s="251" t="s">
        <v>204</v>
      </c>
    </row>
    <row r="784" s="14" customFormat="1">
      <c r="A784" s="14"/>
      <c r="B784" s="252"/>
      <c r="C784" s="253"/>
      <c r="D784" s="243" t="s">
        <v>213</v>
      </c>
      <c r="E784" s="254" t="s">
        <v>1</v>
      </c>
      <c r="F784" s="255" t="s">
        <v>222</v>
      </c>
      <c r="G784" s="253"/>
      <c r="H784" s="256">
        <v>3</v>
      </c>
      <c r="I784" s="257"/>
      <c r="J784" s="253"/>
      <c r="K784" s="253"/>
      <c r="L784" s="258"/>
      <c r="M784" s="259"/>
      <c r="N784" s="260"/>
      <c r="O784" s="260"/>
      <c r="P784" s="260"/>
      <c r="Q784" s="260"/>
      <c r="R784" s="260"/>
      <c r="S784" s="260"/>
      <c r="T784" s="26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2" t="s">
        <v>213</v>
      </c>
      <c r="AU784" s="262" t="s">
        <v>85</v>
      </c>
      <c r="AV784" s="14" t="s">
        <v>85</v>
      </c>
      <c r="AW784" s="14" t="s">
        <v>32</v>
      </c>
      <c r="AX784" s="14" t="s">
        <v>83</v>
      </c>
      <c r="AY784" s="262" t="s">
        <v>204</v>
      </c>
    </row>
    <row r="785" s="2" customFormat="1" ht="24.15" customHeight="1">
      <c r="A785" s="39"/>
      <c r="B785" s="40"/>
      <c r="C785" s="285" t="s">
        <v>1148</v>
      </c>
      <c r="D785" s="285" t="s">
        <v>467</v>
      </c>
      <c r="E785" s="286" t="s">
        <v>1149</v>
      </c>
      <c r="F785" s="287" t="s">
        <v>1150</v>
      </c>
      <c r="G785" s="288" t="s">
        <v>522</v>
      </c>
      <c r="H785" s="289">
        <v>3</v>
      </c>
      <c r="I785" s="290"/>
      <c r="J785" s="291">
        <f>ROUND(I785*H785,2)</f>
        <v>0</v>
      </c>
      <c r="K785" s="287" t="s">
        <v>1</v>
      </c>
      <c r="L785" s="292"/>
      <c r="M785" s="293" t="s">
        <v>1</v>
      </c>
      <c r="N785" s="294" t="s">
        <v>41</v>
      </c>
      <c r="O785" s="92"/>
      <c r="P785" s="237">
        <f>O785*H785</f>
        <v>0</v>
      </c>
      <c r="Q785" s="237">
        <v>0.17199999999999999</v>
      </c>
      <c r="R785" s="237">
        <f>Q785*H785</f>
        <v>0.51600000000000001</v>
      </c>
      <c r="S785" s="237">
        <v>0</v>
      </c>
      <c r="T785" s="238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9" t="s">
        <v>247</v>
      </c>
      <c r="AT785" s="239" t="s">
        <v>467</v>
      </c>
      <c r="AU785" s="239" t="s">
        <v>85</v>
      </c>
      <c r="AY785" s="18" t="s">
        <v>204</v>
      </c>
      <c r="BE785" s="240">
        <f>IF(N785="základní",J785,0)</f>
        <v>0</v>
      </c>
      <c r="BF785" s="240">
        <f>IF(N785="snížená",J785,0)</f>
        <v>0</v>
      </c>
      <c r="BG785" s="240">
        <f>IF(N785="zákl. přenesená",J785,0)</f>
        <v>0</v>
      </c>
      <c r="BH785" s="240">
        <f>IF(N785="sníž. přenesená",J785,0)</f>
        <v>0</v>
      </c>
      <c r="BI785" s="240">
        <f>IF(N785="nulová",J785,0)</f>
        <v>0</v>
      </c>
      <c r="BJ785" s="18" t="s">
        <v>83</v>
      </c>
      <c r="BK785" s="240">
        <f>ROUND(I785*H785,2)</f>
        <v>0</v>
      </c>
      <c r="BL785" s="18" t="s">
        <v>211</v>
      </c>
      <c r="BM785" s="239" t="s">
        <v>1151</v>
      </c>
    </row>
    <row r="786" s="13" customFormat="1">
      <c r="A786" s="13"/>
      <c r="B786" s="241"/>
      <c r="C786" s="242"/>
      <c r="D786" s="243" t="s">
        <v>213</v>
      </c>
      <c r="E786" s="244" t="s">
        <v>1</v>
      </c>
      <c r="F786" s="245" t="s">
        <v>619</v>
      </c>
      <c r="G786" s="242"/>
      <c r="H786" s="244" t="s">
        <v>1</v>
      </c>
      <c r="I786" s="246"/>
      <c r="J786" s="242"/>
      <c r="K786" s="242"/>
      <c r="L786" s="247"/>
      <c r="M786" s="248"/>
      <c r="N786" s="249"/>
      <c r="O786" s="249"/>
      <c r="P786" s="249"/>
      <c r="Q786" s="249"/>
      <c r="R786" s="249"/>
      <c r="S786" s="249"/>
      <c r="T786" s="25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1" t="s">
        <v>213</v>
      </c>
      <c r="AU786" s="251" t="s">
        <v>85</v>
      </c>
      <c r="AV786" s="13" t="s">
        <v>83</v>
      </c>
      <c r="AW786" s="13" t="s">
        <v>32</v>
      </c>
      <c r="AX786" s="13" t="s">
        <v>76</v>
      </c>
      <c r="AY786" s="251" t="s">
        <v>204</v>
      </c>
    </row>
    <row r="787" s="14" customFormat="1">
      <c r="A787" s="14"/>
      <c r="B787" s="252"/>
      <c r="C787" s="253"/>
      <c r="D787" s="243" t="s">
        <v>213</v>
      </c>
      <c r="E787" s="254" t="s">
        <v>1</v>
      </c>
      <c r="F787" s="255" t="s">
        <v>222</v>
      </c>
      <c r="G787" s="253"/>
      <c r="H787" s="256">
        <v>3</v>
      </c>
      <c r="I787" s="257"/>
      <c r="J787" s="253"/>
      <c r="K787" s="253"/>
      <c r="L787" s="258"/>
      <c r="M787" s="259"/>
      <c r="N787" s="260"/>
      <c r="O787" s="260"/>
      <c r="P787" s="260"/>
      <c r="Q787" s="260"/>
      <c r="R787" s="260"/>
      <c r="S787" s="260"/>
      <c r="T787" s="261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2" t="s">
        <v>213</v>
      </c>
      <c r="AU787" s="262" t="s">
        <v>85</v>
      </c>
      <c r="AV787" s="14" t="s">
        <v>85</v>
      </c>
      <c r="AW787" s="14" t="s">
        <v>32</v>
      </c>
      <c r="AX787" s="14" t="s">
        <v>83</v>
      </c>
      <c r="AY787" s="262" t="s">
        <v>204</v>
      </c>
    </row>
    <row r="788" s="2" customFormat="1" ht="16.5" customHeight="1">
      <c r="A788" s="39"/>
      <c r="B788" s="40"/>
      <c r="C788" s="285" t="s">
        <v>1152</v>
      </c>
      <c r="D788" s="285" t="s">
        <v>467</v>
      </c>
      <c r="E788" s="286" t="s">
        <v>1153</v>
      </c>
      <c r="F788" s="287" t="s">
        <v>1154</v>
      </c>
      <c r="G788" s="288" t="s">
        <v>522</v>
      </c>
      <c r="H788" s="289">
        <v>9</v>
      </c>
      <c r="I788" s="290"/>
      <c r="J788" s="291">
        <f>ROUND(I788*H788,2)</f>
        <v>0</v>
      </c>
      <c r="K788" s="287" t="s">
        <v>1</v>
      </c>
      <c r="L788" s="292"/>
      <c r="M788" s="293" t="s">
        <v>1</v>
      </c>
      <c r="N788" s="294" t="s">
        <v>41</v>
      </c>
      <c r="O788" s="92"/>
      <c r="P788" s="237">
        <f>O788*H788</f>
        <v>0</v>
      </c>
      <c r="Q788" s="237">
        <v>0.001</v>
      </c>
      <c r="R788" s="237">
        <f>Q788*H788</f>
        <v>0.0090000000000000011</v>
      </c>
      <c r="S788" s="237">
        <v>0</v>
      </c>
      <c r="T788" s="238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39" t="s">
        <v>247</v>
      </c>
      <c r="AT788" s="239" t="s">
        <v>467</v>
      </c>
      <c r="AU788" s="239" t="s">
        <v>85</v>
      </c>
      <c r="AY788" s="18" t="s">
        <v>204</v>
      </c>
      <c r="BE788" s="240">
        <f>IF(N788="základní",J788,0)</f>
        <v>0</v>
      </c>
      <c r="BF788" s="240">
        <f>IF(N788="snížená",J788,0)</f>
        <v>0</v>
      </c>
      <c r="BG788" s="240">
        <f>IF(N788="zákl. přenesená",J788,0)</f>
        <v>0</v>
      </c>
      <c r="BH788" s="240">
        <f>IF(N788="sníž. přenesená",J788,0)</f>
        <v>0</v>
      </c>
      <c r="BI788" s="240">
        <f>IF(N788="nulová",J788,0)</f>
        <v>0</v>
      </c>
      <c r="BJ788" s="18" t="s">
        <v>83</v>
      </c>
      <c r="BK788" s="240">
        <f>ROUND(I788*H788,2)</f>
        <v>0</v>
      </c>
      <c r="BL788" s="18" t="s">
        <v>211</v>
      </c>
      <c r="BM788" s="239" t="s">
        <v>1155</v>
      </c>
    </row>
    <row r="789" s="13" customFormat="1">
      <c r="A789" s="13"/>
      <c r="B789" s="241"/>
      <c r="C789" s="242"/>
      <c r="D789" s="243" t="s">
        <v>213</v>
      </c>
      <c r="E789" s="244" t="s">
        <v>1</v>
      </c>
      <c r="F789" s="245" t="s">
        <v>619</v>
      </c>
      <c r="G789" s="242"/>
      <c r="H789" s="244" t="s">
        <v>1</v>
      </c>
      <c r="I789" s="246"/>
      <c r="J789" s="242"/>
      <c r="K789" s="242"/>
      <c r="L789" s="247"/>
      <c r="M789" s="248"/>
      <c r="N789" s="249"/>
      <c r="O789" s="249"/>
      <c r="P789" s="249"/>
      <c r="Q789" s="249"/>
      <c r="R789" s="249"/>
      <c r="S789" s="249"/>
      <c r="T789" s="250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1" t="s">
        <v>213</v>
      </c>
      <c r="AU789" s="251" t="s">
        <v>85</v>
      </c>
      <c r="AV789" s="13" t="s">
        <v>83</v>
      </c>
      <c r="AW789" s="13" t="s">
        <v>32</v>
      </c>
      <c r="AX789" s="13" t="s">
        <v>76</v>
      </c>
      <c r="AY789" s="251" t="s">
        <v>204</v>
      </c>
    </row>
    <row r="790" s="14" customFormat="1">
      <c r="A790" s="14"/>
      <c r="B790" s="252"/>
      <c r="C790" s="253"/>
      <c r="D790" s="243" t="s">
        <v>213</v>
      </c>
      <c r="E790" s="254" t="s">
        <v>1</v>
      </c>
      <c r="F790" s="255" t="s">
        <v>251</v>
      </c>
      <c r="G790" s="253"/>
      <c r="H790" s="256">
        <v>9</v>
      </c>
      <c r="I790" s="257"/>
      <c r="J790" s="253"/>
      <c r="K790" s="253"/>
      <c r="L790" s="258"/>
      <c r="M790" s="259"/>
      <c r="N790" s="260"/>
      <c r="O790" s="260"/>
      <c r="P790" s="260"/>
      <c r="Q790" s="260"/>
      <c r="R790" s="260"/>
      <c r="S790" s="260"/>
      <c r="T790" s="261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2" t="s">
        <v>213</v>
      </c>
      <c r="AU790" s="262" t="s">
        <v>85</v>
      </c>
      <c r="AV790" s="14" t="s">
        <v>85</v>
      </c>
      <c r="AW790" s="14" t="s">
        <v>32</v>
      </c>
      <c r="AX790" s="14" t="s">
        <v>83</v>
      </c>
      <c r="AY790" s="262" t="s">
        <v>204</v>
      </c>
    </row>
    <row r="791" s="2" customFormat="1" ht="16.5" customHeight="1">
      <c r="A791" s="39"/>
      <c r="B791" s="40"/>
      <c r="C791" s="228" t="s">
        <v>1156</v>
      </c>
      <c r="D791" s="228" t="s">
        <v>206</v>
      </c>
      <c r="E791" s="229" t="s">
        <v>1157</v>
      </c>
      <c r="F791" s="230" t="s">
        <v>1158</v>
      </c>
      <c r="G791" s="231" t="s">
        <v>522</v>
      </c>
      <c r="H791" s="232">
        <v>6</v>
      </c>
      <c r="I791" s="233"/>
      <c r="J791" s="234">
        <f>ROUND(I791*H791,2)</f>
        <v>0</v>
      </c>
      <c r="K791" s="230" t="s">
        <v>210</v>
      </c>
      <c r="L791" s="45"/>
      <c r="M791" s="235" t="s">
        <v>1</v>
      </c>
      <c r="N791" s="236" t="s">
        <v>41</v>
      </c>
      <c r="O791" s="92"/>
      <c r="P791" s="237">
        <f>O791*H791</f>
        <v>0</v>
      </c>
      <c r="Q791" s="237">
        <v>0.050000000000000003</v>
      </c>
      <c r="R791" s="237">
        <f>Q791*H791</f>
        <v>0.30000000000000004</v>
      </c>
      <c r="S791" s="237">
        <v>0</v>
      </c>
      <c r="T791" s="238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39" t="s">
        <v>211</v>
      </c>
      <c r="AT791" s="239" t="s">
        <v>206</v>
      </c>
      <c r="AU791" s="239" t="s">
        <v>85</v>
      </c>
      <c r="AY791" s="18" t="s">
        <v>204</v>
      </c>
      <c r="BE791" s="240">
        <f>IF(N791="základní",J791,0)</f>
        <v>0</v>
      </c>
      <c r="BF791" s="240">
        <f>IF(N791="snížená",J791,0)</f>
        <v>0</v>
      </c>
      <c r="BG791" s="240">
        <f>IF(N791="zákl. přenesená",J791,0)</f>
        <v>0</v>
      </c>
      <c r="BH791" s="240">
        <f>IF(N791="sníž. přenesená",J791,0)</f>
        <v>0</v>
      </c>
      <c r="BI791" s="240">
        <f>IF(N791="nulová",J791,0)</f>
        <v>0</v>
      </c>
      <c r="BJ791" s="18" t="s">
        <v>83</v>
      </c>
      <c r="BK791" s="240">
        <f>ROUND(I791*H791,2)</f>
        <v>0</v>
      </c>
      <c r="BL791" s="18" t="s">
        <v>211</v>
      </c>
      <c r="BM791" s="239" t="s">
        <v>1159</v>
      </c>
    </row>
    <row r="792" s="13" customFormat="1">
      <c r="A792" s="13"/>
      <c r="B792" s="241"/>
      <c r="C792" s="242"/>
      <c r="D792" s="243" t="s">
        <v>213</v>
      </c>
      <c r="E792" s="244" t="s">
        <v>1</v>
      </c>
      <c r="F792" s="245" t="s">
        <v>619</v>
      </c>
      <c r="G792" s="242"/>
      <c r="H792" s="244" t="s">
        <v>1</v>
      </c>
      <c r="I792" s="246"/>
      <c r="J792" s="242"/>
      <c r="K792" s="242"/>
      <c r="L792" s="247"/>
      <c r="M792" s="248"/>
      <c r="N792" s="249"/>
      <c r="O792" s="249"/>
      <c r="P792" s="249"/>
      <c r="Q792" s="249"/>
      <c r="R792" s="249"/>
      <c r="S792" s="249"/>
      <c r="T792" s="25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1" t="s">
        <v>213</v>
      </c>
      <c r="AU792" s="251" t="s">
        <v>85</v>
      </c>
      <c r="AV792" s="13" t="s">
        <v>83</v>
      </c>
      <c r="AW792" s="13" t="s">
        <v>32</v>
      </c>
      <c r="AX792" s="13" t="s">
        <v>76</v>
      </c>
      <c r="AY792" s="251" t="s">
        <v>204</v>
      </c>
    </row>
    <row r="793" s="14" customFormat="1">
      <c r="A793" s="14"/>
      <c r="B793" s="252"/>
      <c r="C793" s="253"/>
      <c r="D793" s="243" t="s">
        <v>213</v>
      </c>
      <c r="E793" s="254" t="s">
        <v>1</v>
      </c>
      <c r="F793" s="255" t="s">
        <v>236</v>
      </c>
      <c r="G793" s="253"/>
      <c r="H793" s="256">
        <v>6</v>
      </c>
      <c r="I793" s="257"/>
      <c r="J793" s="253"/>
      <c r="K793" s="253"/>
      <c r="L793" s="258"/>
      <c r="M793" s="259"/>
      <c r="N793" s="260"/>
      <c r="O793" s="260"/>
      <c r="P793" s="260"/>
      <c r="Q793" s="260"/>
      <c r="R793" s="260"/>
      <c r="S793" s="260"/>
      <c r="T793" s="261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2" t="s">
        <v>213</v>
      </c>
      <c r="AU793" s="262" t="s">
        <v>85</v>
      </c>
      <c r="AV793" s="14" t="s">
        <v>85</v>
      </c>
      <c r="AW793" s="14" t="s">
        <v>32</v>
      </c>
      <c r="AX793" s="14" t="s">
        <v>83</v>
      </c>
      <c r="AY793" s="262" t="s">
        <v>204</v>
      </c>
    </row>
    <row r="794" s="2" customFormat="1" ht="16.5" customHeight="1">
      <c r="A794" s="39"/>
      <c r="B794" s="40"/>
      <c r="C794" s="285" t="s">
        <v>1160</v>
      </c>
      <c r="D794" s="285" t="s">
        <v>467</v>
      </c>
      <c r="E794" s="286" t="s">
        <v>1161</v>
      </c>
      <c r="F794" s="287" t="s">
        <v>1162</v>
      </c>
      <c r="G794" s="288" t="s">
        <v>522</v>
      </c>
      <c r="H794" s="289">
        <v>6</v>
      </c>
      <c r="I794" s="290"/>
      <c r="J794" s="291">
        <f>ROUND(I794*H794,2)</f>
        <v>0</v>
      </c>
      <c r="K794" s="287" t="s">
        <v>210</v>
      </c>
      <c r="L794" s="292"/>
      <c r="M794" s="293" t="s">
        <v>1</v>
      </c>
      <c r="N794" s="294" t="s">
        <v>41</v>
      </c>
      <c r="O794" s="92"/>
      <c r="P794" s="237">
        <f>O794*H794</f>
        <v>0</v>
      </c>
      <c r="Q794" s="237">
        <v>0.029499999999999998</v>
      </c>
      <c r="R794" s="237">
        <f>Q794*H794</f>
        <v>0.17699999999999999</v>
      </c>
      <c r="S794" s="237">
        <v>0</v>
      </c>
      <c r="T794" s="238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9" t="s">
        <v>247</v>
      </c>
      <c r="AT794" s="239" t="s">
        <v>467</v>
      </c>
      <c r="AU794" s="239" t="s">
        <v>85</v>
      </c>
      <c r="AY794" s="18" t="s">
        <v>204</v>
      </c>
      <c r="BE794" s="240">
        <f>IF(N794="základní",J794,0)</f>
        <v>0</v>
      </c>
      <c r="BF794" s="240">
        <f>IF(N794="snížená",J794,0)</f>
        <v>0</v>
      </c>
      <c r="BG794" s="240">
        <f>IF(N794="zákl. přenesená",J794,0)</f>
        <v>0</v>
      </c>
      <c r="BH794" s="240">
        <f>IF(N794="sníž. přenesená",J794,0)</f>
        <v>0</v>
      </c>
      <c r="BI794" s="240">
        <f>IF(N794="nulová",J794,0)</f>
        <v>0</v>
      </c>
      <c r="BJ794" s="18" t="s">
        <v>83</v>
      </c>
      <c r="BK794" s="240">
        <f>ROUND(I794*H794,2)</f>
        <v>0</v>
      </c>
      <c r="BL794" s="18" t="s">
        <v>211</v>
      </c>
      <c r="BM794" s="239" t="s">
        <v>1163</v>
      </c>
    </row>
    <row r="795" s="13" customFormat="1">
      <c r="A795" s="13"/>
      <c r="B795" s="241"/>
      <c r="C795" s="242"/>
      <c r="D795" s="243" t="s">
        <v>213</v>
      </c>
      <c r="E795" s="244" t="s">
        <v>1</v>
      </c>
      <c r="F795" s="245" t="s">
        <v>619</v>
      </c>
      <c r="G795" s="242"/>
      <c r="H795" s="244" t="s">
        <v>1</v>
      </c>
      <c r="I795" s="246"/>
      <c r="J795" s="242"/>
      <c r="K795" s="242"/>
      <c r="L795" s="247"/>
      <c r="M795" s="248"/>
      <c r="N795" s="249"/>
      <c r="O795" s="249"/>
      <c r="P795" s="249"/>
      <c r="Q795" s="249"/>
      <c r="R795" s="249"/>
      <c r="S795" s="249"/>
      <c r="T795" s="25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1" t="s">
        <v>213</v>
      </c>
      <c r="AU795" s="251" t="s">
        <v>85</v>
      </c>
      <c r="AV795" s="13" t="s">
        <v>83</v>
      </c>
      <c r="AW795" s="13" t="s">
        <v>32</v>
      </c>
      <c r="AX795" s="13" t="s">
        <v>76</v>
      </c>
      <c r="AY795" s="251" t="s">
        <v>204</v>
      </c>
    </row>
    <row r="796" s="14" customFormat="1">
      <c r="A796" s="14"/>
      <c r="B796" s="252"/>
      <c r="C796" s="253"/>
      <c r="D796" s="243" t="s">
        <v>213</v>
      </c>
      <c r="E796" s="254" t="s">
        <v>1</v>
      </c>
      <c r="F796" s="255" t="s">
        <v>236</v>
      </c>
      <c r="G796" s="253"/>
      <c r="H796" s="256">
        <v>6</v>
      </c>
      <c r="I796" s="257"/>
      <c r="J796" s="253"/>
      <c r="K796" s="253"/>
      <c r="L796" s="258"/>
      <c r="M796" s="259"/>
      <c r="N796" s="260"/>
      <c r="O796" s="260"/>
      <c r="P796" s="260"/>
      <c r="Q796" s="260"/>
      <c r="R796" s="260"/>
      <c r="S796" s="260"/>
      <c r="T796" s="261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2" t="s">
        <v>213</v>
      </c>
      <c r="AU796" s="262" t="s">
        <v>85</v>
      </c>
      <c r="AV796" s="14" t="s">
        <v>85</v>
      </c>
      <c r="AW796" s="14" t="s">
        <v>32</v>
      </c>
      <c r="AX796" s="14" t="s">
        <v>83</v>
      </c>
      <c r="AY796" s="262" t="s">
        <v>204</v>
      </c>
    </row>
    <row r="797" s="2" customFormat="1" ht="24.15" customHeight="1">
      <c r="A797" s="39"/>
      <c r="B797" s="40"/>
      <c r="C797" s="285" t="s">
        <v>1164</v>
      </c>
      <c r="D797" s="285" t="s">
        <v>467</v>
      </c>
      <c r="E797" s="286" t="s">
        <v>1165</v>
      </c>
      <c r="F797" s="287" t="s">
        <v>1166</v>
      </c>
      <c r="G797" s="288" t="s">
        <v>522</v>
      </c>
      <c r="H797" s="289">
        <v>6</v>
      </c>
      <c r="I797" s="290"/>
      <c r="J797" s="291">
        <f>ROUND(I797*H797,2)</f>
        <v>0</v>
      </c>
      <c r="K797" s="287" t="s">
        <v>210</v>
      </c>
      <c r="L797" s="292"/>
      <c r="M797" s="293" t="s">
        <v>1</v>
      </c>
      <c r="N797" s="294" t="s">
        <v>41</v>
      </c>
      <c r="O797" s="92"/>
      <c r="P797" s="237">
        <f>O797*H797</f>
        <v>0</v>
      </c>
      <c r="Q797" s="237">
        <v>0.0025000000000000001</v>
      </c>
      <c r="R797" s="237">
        <f>Q797*H797</f>
        <v>0.014999999999999999</v>
      </c>
      <c r="S797" s="237">
        <v>0</v>
      </c>
      <c r="T797" s="238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9" t="s">
        <v>247</v>
      </c>
      <c r="AT797" s="239" t="s">
        <v>467</v>
      </c>
      <c r="AU797" s="239" t="s">
        <v>85</v>
      </c>
      <c r="AY797" s="18" t="s">
        <v>204</v>
      </c>
      <c r="BE797" s="240">
        <f>IF(N797="základní",J797,0)</f>
        <v>0</v>
      </c>
      <c r="BF797" s="240">
        <f>IF(N797="snížená",J797,0)</f>
        <v>0</v>
      </c>
      <c r="BG797" s="240">
        <f>IF(N797="zákl. přenesená",J797,0)</f>
        <v>0</v>
      </c>
      <c r="BH797" s="240">
        <f>IF(N797="sníž. přenesená",J797,0)</f>
        <v>0</v>
      </c>
      <c r="BI797" s="240">
        <f>IF(N797="nulová",J797,0)</f>
        <v>0</v>
      </c>
      <c r="BJ797" s="18" t="s">
        <v>83</v>
      </c>
      <c r="BK797" s="240">
        <f>ROUND(I797*H797,2)</f>
        <v>0</v>
      </c>
      <c r="BL797" s="18" t="s">
        <v>211</v>
      </c>
      <c r="BM797" s="239" t="s">
        <v>1167</v>
      </c>
    </row>
    <row r="798" s="13" customFormat="1">
      <c r="A798" s="13"/>
      <c r="B798" s="241"/>
      <c r="C798" s="242"/>
      <c r="D798" s="243" t="s">
        <v>213</v>
      </c>
      <c r="E798" s="244" t="s">
        <v>1</v>
      </c>
      <c r="F798" s="245" t="s">
        <v>619</v>
      </c>
      <c r="G798" s="242"/>
      <c r="H798" s="244" t="s">
        <v>1</v>
      </c>
      <c r="I798" s="246"/>
      <c r="J798" s="242"/>
      <c r="K798" s="242"/>
      <c r="L798" s="247"/>
      <c r="M798" s="248"/>
      <c r="N798" s="249"/>
      <c r="O798" s="249"/>
      <c r="P798" s="249"/>
      <c r="Q798" s="249"/>
      <c r="R798" s="249"/>
      <c r="S798" s="249"/>
      <c r="T798" s="25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1" t="s">
        <v>213</v>
      </c>
      <c r="AU798" s="251" t="s">
        <v>85</v>
      </c>
      <c r="AV798" s="13" t="s">
        <v>83</v>
      </c>
      <c r="AW798" s="13" t="s">
        <v>32</v>
      </c>
      <c r="AX798" s="13" t="s">
        <v>76</v>
      </c>
      <c r="AY798" s="251" t="s">
        <v>204</v>
      </c>
    </row>
    <row r="799" s="14" customFormat="1">
      <c r="A799" s="14"/>
      <c r="B799" s="252"/>
      <c r="C799" s="253"/>
      <c r="D799" s="243" t="s">
        <v>213</v>
      </c>
      <c r="E799" s="254" t="s">
        <v>1</v>
      </c>
      <c r="F799" s="255" t="s">
        <v>236</v>
      </c>
      <c r="G799" s="253"/>
      <c r="H799" s="256">
        <v>6</v>
      </c>
      <c r="I799" s="257"/>
      <c r="J799" s="253"/>
      <c r="K799" s="253"/>
      <c r="L799" s="258"/>
      <c r="M799" s="259"/>
      <c r="N799" s="260"/>
      <c r="O799" s="260"/>
      <c r="P799" s="260"/>
      <c r="Q799" s="260"/>
      <c r="R799" s="260"/>
      <c r="S799" s="260"/>
      <c r="T799" s="261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2" t="s">
        <v>213</v>
      </c>
      <c r="AU799" s="262" t="s">
        <v>85</v>
      </c>
      <c r="AV799" s="14" t="s">
        <v>85</v>
      </c>
      <c r="AW799" s="14" t="s">
        <v>32</v>
      </c>
      <c r="AX799" s="14" t="s">
        <v>83</v>
      </c>
      <c r="AY799" s="262" t="s">
        <v>204</v>
      </c>
    </row>
    <row r="800" s="2" customFormat="1" ht="16.5" customHeight="1">
      <c r="A800" s="39"/>
      <c r="B800" s="40"/>
      <c r="C800" s="228" t="s">
        <v>1168</v>
      </c>
      <c r="D800" s="228" t="s">
        <v>206</v>
      </c>
      <c r="E800" s="229" t="s">
        <v>1169</v>
      </c>
      <c r="F800" s="230" t="s">
        <v>1170</v>
      </c>
      <c r="G800" s="231" t="s">
        <v>522</v>
      </c>
      <c r="H800" s="232">
        <v>25</v>
      </c>
      <c r="I800" s="233"/>
      <c r="J800" s="234">
        <f>ROUND(I800*H800,2)</f>
        <v>0</v>
      </c>
      <c r="K800" s="230" t="s">
        <v>210</v>
      </c>
      <c r="L800" s="45"/>
      <c r="M800" s="235" t="s">
        <v>1</v>
      </c>
      <c r="N800" s="236" t="s">
        <v>41</v>
      </c>
      <c r="O800" s="92"/>
      <c r="P800" s="237">
        <f>O800*H800</f>
        <v>0</v>
      </c>
      <c r="Q800" s="237">
        <v>0.040000000000000001</v>
      </c>
      <c r="R800" s="237">
        <f>Q800*H800</f>
        <v>1</v>
      </c>
      <c r="S800" s="237">
        <v>0</v>
      </c>
      <c r="T800" s="238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39" t="s">
        <v>211</v>
      </c>
      <c r="AT800" s="239" t="s">
        <v>206</v>
      </c>
      <c r="AU800" s="239" t="s">
        <v>85</v>
      </c>
      <c r="AY800" s="18" t="s">
        <v>204</v>
      </c>
      <c r="BE800" s="240">
        <f>IF(N800="základní",J800,0)</f>
        <v>0</v>
      </c>
      <c r="BF800" s="240">
        <f>IF(N800="snížená",J800,0)</f>
        <v>0</v>
      </c>
      <c r="BG800" s="240">
        <f>IF(N800="zákl. přenesená",J800,0)</f>
        <v>0</v>
      </c>
      <c r="BH800" s="240">
        <f>IF(N800="sníž. přenesená",J800,0)</f>
        <v>0</v>
      </c>
      <c r="BI800" s="240">
        <f>IF(N800="nulová",J800,0)</f>
        <v>0</v>
      </c>
      <c r="BJ800" s="18" t="s">
        <v>83</v>
      </c>
      <c r="BK800" s="240">
        <f>ROUND(I800*H800,2)</f>
        <v>0</v>
      </c>
      <c r="BL800" s="18" t="s">
        <v>211</v>
      </c>
      <c r="BM800" s="239" t="s">
        <v>1171</v>
      </c>
    </row>
    <row r="801" s="13" customFormat="1">
      <c r="A801" s="13"/>
      <c r="B801" s="241"/>
      <c r="C801" s="242"/>
      <c r="D801" s="243" t="s">
        <v>213</v>
      </c>
      <c r="E801" s="244" t="s">
        <v>1</v>
      </c>
      <c r="F801" s="245" t="s">
        <v>619</v>
      </c>
      <c r="G801" s="242"/>
      <c r="H801" s="244" t="s">
        <v>1</v>
      </c>
      <c r="I801" s="246"/>
      <c r="J801" s="242"/>
      <c r="K801" s="242"/>
      <c r="L801" s="247"/>
      <c r="M801" s="248"/>
      <c r="N801" s="249"/>
      <c r="O801" s="249"/>
      <c r="P801" s="249"/>
      <c r="Q801" s="249"/>
      <c r="R801" s="249"/>
      <c r="S801" s="249"/>
      <c r="T801" s="25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1" t="s">
        <v>213</v>
      </c>
      <c r="AU801" s="251" t="s">
        <v>85</v>
      </c>
      <c r="AV801" s="13" t="s">
        <v>83</v>
      </c>
      <c r="AW801" s="13" t="s">
        <v>32</v>
      </c>
      <c r="AX801" s="13" t="s">
        <v>76</v>
      </c>
      <c r="AY801" s="251" t="s">
        <v>204</v>
      </c>
    </row>
    <row r="802" s="14" customFormat="1">
      <c r="A802" s="14"/>
      <c r="B802" s="252"/>
      <c r="C802" s="253"/>
      <c r="D802" s="243" t="s">
        <v>213</v>
      </c>
      <c r="E802" s="254" t="s">
        <v>1</v>
      </c>
      <c r="F802" s="255" t="s">
        <v>334</v>
      </c>
      <c r="G802" s="253"/>
      <c r="H802" s="256">
        <v>25</v>
      </c>
      <c r="I802" s="257"/>
      <c r="J802" s="253"/>
      <c r="K802" s="253"/>
      <c r="L802" s="258"/>
      <c r="M802" s="259"/>
      <c r="N802" s="260"/>
      <c r="O802" s="260"/>
      <c r="P802" s="260"/>
      <c r="Q802" s="260"/>
      <c r="R802" s="260"/>
      <c r="S802" s="260"/>
      <c r="T802" s="261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2" t="s">
        <v>213</v>
      </c>
      <c r="AU802" s="262" t="s">
        <v>85</v>
      </c>
      <c r="AV802" s="14" t="s">
        <v>85</v>
      </c>
      <c r="AW802" s="14" t="s">
        <v>32</v>
      </c>
      <c r="AX802" s="14" t="s">
        <v>83</v>
      </c>
      <c r="AY802" s="262" t="s">
        <v>204</v>
      </c>
    </row>
    <row r="803" s="2" customFormat="1" ht="24.15" customHeight="1">
      <c r="A803" s="39"/>
      <c r="B803" s="40"/>
      <c r="C803" s="285" t="s">
        <v>1172</v>
      </c>
      <c r="D803" s="285" t="s">
        <v>467</v>
      </c>
      <c r="E803" s="286" t="s">
        <v>1173</v>
      </c>
      <c r="F803" s="287" t="s">
        <v>1174</v>
      </c>
      <c r="G803" s="288" t="s">
        <v>522</v>
      </c>
      <c r="H803" s="289">
        <v>25</v>
      </c>
      <c r="I803" s="290"/>
      <c r="J803" s="291">
        <f>ROUND(I803*H803,2)</f>
        <v>0</v>
      </c>
      <c r="K803" s="287" t="s">
        <v>210</v>
      </c>
      <c r="L803" s="292"/>
      <c r="M803" s="293" t="s">
        <v>1</v>
      </c>
      <c r="N803" s="294" t="s">
        <v>41</v>
      </c>
      <c r="O803" s="92"/>
      <c r="P803" s="237">
        <f>O803*H803</f>
        <v>0</v>
      </c>
      <c r="Q803" s="237">
        <v>0.013299999999999999</v>
      </c>
      <c r="R803" s="237">
        <f>Q803*H803</f>
        <v>0.33249999999999996</v>
      </c>
      <c r="S803" s="237">
        <v>0</v>
      </c>
      <c r="T803" s="238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9" t="s">
        <v>247</v>
      </c>
      <c r="AT803" s="239" t="s">
        <v>467</v>
      </c>
      <c r="AU803" s="239" t="s">
        <v>85</v>
      </c>
      <c r="AY803" s="18" t="s">
        <v>204</v>
      </c>
      <c r="BE803" s="240">
        <f>IF(N803="základní",J803,0)</f>
        <v>0</v>
      </c>
      <c r="BF803" s="240">
        <f>IF(N803="snížená",J803,0)</f>
        <v>0</v>
      </c>
      <c r="BG803" s="240">
        <f>IF(N803="zákl. přenesená",J803,0)</f>
        <v>0</v>
      </c>
      <c r="BH803" s="240">
        <f>IF(N803="sníž. přenesená",J803,0)</f>
        <v>0</v>
      </c>
      <c r="BI803" s="240">
        <f>IF(N803="nulová",J803,0)</f>
        <v>0</v>
      </c>
      <c r="BJ803" s="18" t="s">
        <v>83</v>
      </c>
      <c r="BK803" s="240">
        <f>ROUND(I803*H803,2)</f>
        <v>0</v>
      </c>
      <c r="BL803" s="18" t="s">
        <v>211</v>
      </c>
      <c r="BM803" s="239" t="s">
        <v>1175</v>
      </c>
    </row>
    <row r="804" s="13" customFormat="1">
      <c r="A804" s="13"/>
      <c r="B804" s="241"/>
      <c r="C804" s="242"/>
      <c r="D804" s="243" t="s">
        <v>213</v>
      </c>
      <c r="E804" s="244" t="s">
        <v>1</v>
      </c>
      <c r="F804" s="245" t="s">
        <v>619</v>
      </c>
      <c r="G804" s="242"/>
      <c r="H804" s="244" t="s">
        <v>1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1" t="s">
        <v>213</v>
      </c>
      <c r="AU804" s="251" t="s">
        <v>85</v>
      </c>
      <c r="AV804" s="13" t="s">
        <v>83</v>
      </c>
      <c r="AW804" s="13" t="s">
        <v>32</v>
      </c>
      <c r="AX804" s="13" t="s">
        <v>76</v>
      </c>
      <c r="AY804" s="251" t="s">
        <v>204</v>
      </c>
    </row>
    <row r="805" s="14" customFormat="1">
      <c r="A805" s="14"/>
      <c r="B805" s="252"/>
      <c r="C805" s="253"/>
      <c r="D805" s="243" t="s">
        <v>213</v>
      </c>
      <c r="E805" s="254" t="s">
        <v>1</v>
      </c>
      <c r="F805" s="255" t="s">
        <v>334</v>
      </c>
      <c r="G805" s="253"/>
      <c r="H805" s="256">
        <v>25</v>
      </c>
      <c r="I805" s="257"/>
      <c r="J805" s="253"/>
      <c r="K805" s="253"/>
      <c r="L805" s="258"/>
      <c r="M805" s="259"/>
      <c r="N805" s="260"/>
      <c r="O805" s="260"/>
      <c r="P805" s="260"/>
      <c r="Q805" s="260"/>
      <c r="R805" s="260"/>
      <c r="S805" s="260"/>
      <c r="T805" s="26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2" t="s">
        <v>213</v>
      </c>
      <c r="AU805" s="262" t="s">
        <v>85</v>
      </c>
      <c r="AV805" s="14" t="s">
        <v>85</v>
      </c>
      <c r="AW805" s="14" t="s">
        <v>32</v>
      </c>
      <c r="AX805" s="14" t="s">
        <v>83</v>
      </c>
      <c r="AY805" s="262" t="s">
        <v>204</v>
      </c>
    </row>
    <row r="806" s="2" customFormat="1" ht="24.15" customHeight="1">
      <c r="A806" s="39"/>
      <c r="B806" s="40"/>
      <c r="C806" s="285" t="s">
        <v>1176</v>
      </c>
      <c r="D806" s="285" t="s">
        <v>467</v>
      </c>
      <c r="E806" s="286" t="s">
        <v>1177</v>
      </c>
      <c r="F806" s="287" t="s">
        <v>1178</v>
      </c>
      <c r="G806" s="288" t="s">
        <v>522</v>
      </c>
      <c r="H806" s="289">
        <v>25</v>
      </c>
      <c r="I806" s="290"/>
      <c r="J806" s="291">
        <f>ROUND(I806*H806,2)</f>
        <v>0</v>
      </c>
      <c r="K806" s="287" t="s">
        <v>210</v>
      </c>
      <c r="L806" s="292"/>
      <c r="M806" s="293" t="s">
        <v>1</v>
      </c>
      <c r="N806" s="294" t="s">
        <v>41</v>
      </c>
      <c r="O806" s="92"/>
      <c r="P806" s="237">
        <f>O806*H806</f>
        <v>0</v>
      </c>
      <c r="Q806" s="237">
        <v>0.00029999999999999997</v>
      </c>
      <c r="R806" s="237">
        <f>Q806*H806</f>
        <v>0.0074999999999999997</v>
      </c>
      <c r="S806" s="237">
        <v>0</v>
      </c>
      <c r="T806" s="238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9" t="s">
        <v>247</v>
      </c>
      <c r="AT806" s="239" t="s">
        <v>467</v>
      </c>
      <c r="AU806" s="239" t="s">
        <v>85</v>
      </c>
      <c r="AY806" s="18" t="s">
        <v>204</v>
      </c>
      <c r="BE806" s="240">
        <f>IF(N806="základní",J806,0)</f>
        <v>0</v>
      </c>
      <c r="BF806" s="240">
        <f>IF(N806="snížená",J806,0)</f>
        <v>0</v>
      </c>
      <c r="BG806" s="240">
        <f>IF(N806="zákl. přenesená",J806,0)</f>
        <v>0</v>
      </c>
      <c r="BH806" s="240">
        <f>IF(N806="sníž. přenesená",J806,0)</f>
        <v>0</v>
      </c>
      <c r="BI806" s="240">
        <f>IF(N806="nulová",J806,0)</f>
        <v>0</v>
      </c>
      <c r="BJ806" s="18" t="s">
        <v>83</v>
      </c>
      <c r="BK806" s="240">
        <f>ROUND(I806*H806,2)</f>
        <v>0</v>
      </c>
      <c r="BL806" s="18" t="s">
        <v>211</v>
      </c>
      <c r="BM806" s="239" t="s">
        <v>1179</v>
      </c>
    </row>
    <row r="807" s="13" customFormat="1">
      <c r="A807" s="13"/>
      <c r="B807" s="241"/>
      <c r="C807" s="242"/>
      <c r="D807" s="243" t="s">
        <v>213</v>
      </c>
      <c r="E807" s="244" t="s">
        <v>1</v>
      </c>
      <c r="F807" s="245" t="s">
        <v>1180</v>
      </c>
      <c r="G807" s="242"/>
      <c r="H807" s="244" t="s">
        <v>1</v>
      </c>
      <c r="I807" s="246"/>
      <c r="J807" s="242"/>
      <c r="K807" s="242"/>
      <c r="L807" s="247"/>
      <c r="M807" s="248"/>
      <c r="N807" s="249"/>
      <c r="O807" s="249"/>
      <c r="P807" s="249"/>
      <c r="Q807" s="249"/>
      <c r="R807" s="249"/>
      <c r="S807" s="249"/>
      <c r="T807" s="25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1" t="s">
        <v>213</v>
      </c>
      <c r="AU807" s="251" t="s">
        <v>85</v>
      </c>
      <c r="AV807" s="13" t="s">
        <v>83</v>
      </c>
      <c r="AW807" s="13" t="s">
        <v>32</v>
      </c>
      <c r="AX807" s="13" t="s">
        <v>76</v>
      </c>
      <c r="AY807" s="251" t="s">
        <v>204</v>
      </c>
    </row>
    <row r="808" s="14" customFormat="1">
      <c r="A808" s="14"/>
      <c r="B808" s="252"/>
      <c r="C808" s="253"/>
      <c r="D808" s="243" t="s">
        <v>213</v>
      </c>
      <c r="E808" s="254" t="s">
        <v>1</v>
      </c>
      <c r="F808" s="255" t="s">
        <v>334</v>
      </c>
      <c r="G808" s="253"/>
      <c r="H808" s="256">
        <v>25</v>
      </c>
      <c r="I808" s="257"/>
      <c r="J808" s="253"/>
      <c r="K808" s="253"/>
      <c r="L808" s="258"/>
      <c r="M808" s="259"/>
      <c r="N808" s="260"/>
      <c r="O808" s="260"/>
      <c r="P808" s="260"/>
      <c r="Q808" s="260"/>
      <c r="R808" s="260"/>
      <c r="S808" s="260"/>
      <c r="T808" s="261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2" t="s">
        <v>213</v>
      </c>
      <c r="AU808" s="262" t="s">
        <v>85</v>
      </c>
      <c r="AV808" s="14" t="s">
        <v>85</v>
      </c>
      <c r="AW808" s="14" t="s">
        <v>32</v>
      </c>
      <c r="AX808" s="14" t="s">
        <v>83</v>
      </c>
      <c r="AY808" s="262" t="s">
        <v>204</v>
      </c>
    </row>
    <row r="809" s="2" customFormat="1" ht="16.5" customHeight="1">
      <c r="A809" s="39"/>
      <c r="B809" s="40"/>
      <c r="C809" s="228" t="s">
        <v>1181</v>
      </c>
      <c r="D809" s="228" t="s">
        <v>206</v>
      </c>
      <c r="E809" s="229" t="s">
        <v>1182</v>
      </c>
      <c r="F809" s="230" t="s">
        <v>1183</v>
      </c>
      <c r="G809" s="231" t="s">
        <v>522</v>
      </c>
      <c r="H809" s="232">
        <v>39</v>
      </c>
      <c r="I809" s="233"/>
      <c r="J809" s="234">
        <f>ROUND(I809*H809,2)</f>
        <v>0</v>
      </c>
      <c r="K809" s="230" t="s">
        <v>210</v>
      </c>
      <c r="L809" s="45"/>
      <c r="M809" s="235" t="s">
        <v>1</v>
      </c>
      <c r="N809" s="236" t="s">
        <v>41</v>
      </c>
      <c r="O809" s="92"/>
      <c r="P809" s="237">
        <f>O809*H809</f>
        <v>0</v>
      </c>
      <c r="Q809" s="237">
        <v>0.040000000000000001</v>
      </c>
      <c r="R809" s="237">
        <f>Q809*H809</f>
        <v>1.5600000000000001</v>
      </c>
      <c r="S809" s="237">
        <v>0</v>
      </c>
      <c r="T809" s="238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9" t="s">
        <v>211</v>
      </c>
      <c r="AT809" s="239" t="s">
        <v>206</v>
      </c>
      <c r="AU809" s="239" t="s">
        <v>85</v>
      </c>
      <c r="AY809" s="18" t="s">
        <v>204</v>
      </c>
      <c r="BE809" s="240">
        <f>IF(N809="základní",J809,0)</f>
        <v>0</v>
      </c>
      <c r="BF809" s="240">
        <f>IF(N809="snížená",J809,0)</f>
        <v>0</v>
      </c>
      <c r="BG809" s="240">
        <f>IF(N809="zákl. přenesená",J809,0)</f>
        <v>0</v>
      </c>
      <c r="BH809" s="240">
        <f>IF(N809="sníž. přenesená",J809,0)</f>
        <v>0</v>
      </c>
      <c r="BI809" s="240">
        <f>IF(N809="nulová",J809,0)</f>
        <v>0</v>
      </c>
      <c r="BJ809" s="18" t="s">
        <v>83</v>
      </c>
      <c r="BK809" s="240">
        <f>ROUND(I809*H809,2)</f>
        <v>0</v>
      </c>
      <c r="BL809" s="18" t="s">
        <v>211</v>
      </c>
      <c r="BM809" s="239" t="s">
        <v>1184</v>
      </c>
    </row>
    <row r="810" s="13" customFormat="1">
      <c r="A810" s="13"/>
      <c r="B810" s="241"/>
      <c r="C810" s="242"/>
      <c r="D810" s="243" t="s">
        <v>213</v>
      </c>
      <c r="E810" s="244" t="s">
        <v>1</v>
      </c>
      <c r="F810" s="245" t="s">
        <v>619</v>
      </c>
      <c r="G810" s="242"/>
      <c r="H810" s="244" t="s">
        <v>1</v>
      </c>
      <c r="I810" s="246"/>
      <c r="J810" s="242"/>
      <c r="K810" s="242"/>
      <c r="L810" s="247"/>
      <c r="M810" s="248"/>
      <c r="N810" s="249"/>
      <c r="O810" s="249"/>
      <c r="P810" s="249"/>
      <c r="Q810" s="249"/>
      <c r="R810" s="249"/>
      <c r="S810" s="249"/>
      <c r="T810" s="25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1" t="s">
        <v>213</v>
      </c>
      <c r="AU810" s="251" t="s">
        <v>85</v>
      </c>
      <c r="AV810" s="13" t="s">
        <v>83</v>
      </c>
      <c r="AW810" s="13" t="s">
        <v>32</v>
      </c>
      <c r="AX810" s="13" t="s">
        <v>76</v>
      </c>
      <c r="AY810" s="251" t="s">
        <v>204</v>
      </c>
    </row>
    <row r="811" s="14" customFormat="1">
      <c r="A811" s="14"/>
      <c r="B811" s="252"/>
      <c r="C811" s="253"/>
      <c r="D811" s="243" t="s">
        <v>213</v>
      </c>
      <c r="E811" s="254" t="s">
        <v>1</v>
      </c>
      <c r="F811" s="255" t="s">
        <v>439</v>
      </c>
      <c r="G811" s="253"/>
      <c r="H811" s="256">
        <v>39</v>
      </c>
      <c r="I811" s="257"/>
      <c r="J811" s="253"/>
      <c r="K811" s="253"/>
      <c r="L811" s="258"/>
      <c r="M811" s="259"/>
      <c r="N811" s="260"/>
      <c r="O811" s="260"/>
      <c r="P811" s="260"/>
      <c r="Q811" s="260"/>
      <c r="R811" s="260"/>
      <c r="S811" s="260"/>
      <c r="T811" s="261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2" t="s">
        <v>213</v>
      </c>
      <c r="AU811" s="262" t="s">
        <v>85</v>
      </c>
      <c r="AV811" s="14" t="s">
        <v>85</v>
      </c>
      <c r="AW811" s="14" t="s">
        <v>32</v>
      </c>
      <c r="AX811" s="14" t="s">
        <v>83</v>
      </c>
      <c r="AY811" s="262" t="s">
        <v>204</v>
      </c>
    </row>
    <row r="812" s="2" customFormat="1" ht="16.5" customHeight="1">
      <c r="A812" s="39"/>
      <c r="B812" s="40"/>
      <c r="C812" s="285" t="s">
        <v>1185</v>
      </c>
      <c r="D812" s="285" t="s">
        <v>467</v>
      </c>
      <c r="E812" s="286" t="s">
        <v>1186</v>
      </c>
      <c r="F812" s="287" t="s">
        <v>1187</v>
      </c>
      <c r="G812" s="288" t="s">
        <v>522</v>
      </c>
      <c r="H812" s="289">
        <v>39</v>
      </c>
      <c r="I812" s="290"/>
      <c r="J812" s="291">
        <f>ROUND(I812*H812,2)</f>
        <v>0</v>
      </c>
      <c r="K812" s="287" t="s">
        <v>210</v>
      </c>
      <c r="L812" s="292"/>
      <c r="M812" s="293" t="s">
        <v>1</v>
      </c>
      <c r="N812" s="294" t="s">
        <v>41</v>
      </c>
      <c r="O812" s="92"/>
      <c r="P812" s="237">
        <f>O812*H812</f>
        <v>0</v>
      </c>
      <c r="Q812" s="237">
        <v>0.0073000000000000001</v>
      </c>
      <c r="R812" s="237">
        <f>Q812*H812</f>
        <v>0.28470000000000001</v>
      </c>
      <c r="S812" s="237">
        <v>0</v>
      </c>
      <c r="T812" s="238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39" t="s">
        <v>247</v>
      </c>
      <c r="AT812" s="239" t="s">
        <v>467</v>
      </c>
      <c r="AU812" s="239" t="s">
        <v>85</v>
      </c>
      <c r="AY812" s="18" t="s">
        <v>204</v>
      </c>
      <c r="BE812" s="240">
        <f>IF(N812="základní",J812,0)</f>
        <v>0</v>
      </c>
      <c r="BF812" s="240">
        <f>IF(N812="snížená",J812,0)</f>
        <v>0</v>
      </c>
      <c r="BG812" s="240">
        <f>IF(N812="zákl. přenesená",J812,0)</f>
        <v>0</v>
      </c>
      <c r="BH812" s="240">
        <f>IF(N812="sníž. přenesená",J812,0)</f>
        <v>0</v>
      </c>
      <c r="BI812" s="240">
        <f>IF(N812="nulová",J812,0)</f>
        <v>0</v>
      </c>
      <c r="BJ812" s="18" t="s">
        <v>83</v>
      </c>
      <c r="BK812" s="240">
        <f>ROUND(I812*H812,2)</f>
        <v>0</v>
      </c>
      <c r="BL812" s="18" t="s">
        <v>211</v>
      </c>
      <c r="BM812" s="239" t="s">
        <v>1188</v>
      </c>
    </row>
    <row r="813" s="13" customFormat="1">
      <c r="A813" s="13"/>
      <c r="B813" s="241"/>
      <c r="C813" s="242"/>
      <c r="D813" s="243" t="s">
        <v>213</v>
      </c>
      <c r="E813" s="244" t="s">
        <v>1</v>
      </c>
      <c r="F813" s="245" t="s">
        <v>619</v>
      </c>
      <c r="G813" s="242"/>
      <c r="H813" s="244" t="s">
        <v>1</v>
      </c>
      <c r="I813" s="246"/>
      <c r="J813" s="242"/>
      <c r="K813" s="242"/>
      <c r="L813" s="247"/>
      <c r="M813" s="248"/>
      <c r="N813" s="249"/>
      <c r="O813" s="249"/>
      <c r="P813" s="249"/>
      <c r="Q813" s="249"/>
      <c r="R813" s="249"/>
      <c r="S813" s="249"/>
      <c r="T813" s="25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1" t="s">
        <v>213</v>
      </c>
      <c r="AU813" s="251" t="s">
        <v>85</v>
      </c>
      <c r="AV813" s="13" t="s">
        <v>83</v>
      </c>
      <c r="AW813" s="13" t="s">
        <v>32</v>
      </c>
      <c r="AX813" s="13" t="s">
        <v>76</v>
      </c>
      <c r="AY813" s="251" t="s">
        <v>204</v>
      </c>
    </row>
    <row r="814" s="14" customFormat="1">
      <c r="A814" s="14"/>
      <c r="B814" s="252"/>
      <c r="C814" s="253"/>
      <c r="D814" s="243" t="s">
        <v>213</v>
      </c>
      <c r="E814" s="254" t="s">
        <v>1</v>
      </c>
      <c r="F814" s="255" t="s">
        <v>439</v>
      </c>
      <c r="G814" s="253"/>
      <c r="H814" s="256">
        <v>39</v>
      </c>
      <c r="I814" s="257"/>
      <c r="J814" s="253"/>
      <c r="K814" s="253"/>
      <c r="L814" s="258"/>
      <c r="M814" s="259"/>
      <c r="N814" s="260"/>
      <c r="O814" s="260"/>
      <c r="P814" s="260"/>
      <c r="Q814" s="260"/>
      <c r="R814" s="260"/>
      <c r="S814" s="260"/>
      <c r="T814" s="261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2" t="s">
        <v>213</v>
      </c>
      <c r="AU814" s="262" t="s">
        <v>85</v>
      </c>
      <c r="AV814" s="14" t="s">
        <v>85</v>
      </c>
      <c r="AW814" s="14" t="s">
        <v>32</v>
      </c>
      <c r="AX814" s="14" t="s">
        <v>83</v>
      </c>
      <c r="AY814" s="262" t="s">
        <v>204</v>
      </c>
    </row>
    <row r="815" s="2" customFormat="1" ht="24.15" customHeight="1">
      <c r="A815" s="39"/>
      <c r="B815" s="40"/>
      <c r="C815" s="285" t="s">
        <v>1189</v>
      </c>
      <c r="D815" s="285" t="s">
        <v>467</v>
      </c>
      <c r="E815" s="286" t="s">
        <v>1190</v>
      </c>
      <c r="F815" s="287" t="s">
        <v>1191</v>
      </c>
      <c r="G815" s="288" t="s">
        <v>522</v>
      </c>
      <c r="H815" s="289">
        <v>39</v>
      </c>
      <c r="I815" s="290"/>
      <c r="J815" s="291">
        <f>ROUND(I815*H815,2)</f>
        <v>0</v>
      </c>
      <c r="K815" s="287" t="s">
        <v>210</v>
      </c>
      <c r="L815" s="292"/>
      <c r="M815" s="293" t="s">
        <v>1</v>
      </c>
      <c r="N815" s="294" t="s">
        <v>41</v>
      </c>
      <c r="O815" s="92"/>
      <c r="P815" s="237">
        <f>O815*H815</f>
        <v>0</v>
      </c>
      <c r="Q815" s="237">
        <v>0.00029999999999999997</v>
      </c>
      <c r="R815" s="237">
        <f>Q815*H815</f>
        <v>0.011699999999999999</v>
      </c>
      <c r="S815" s="237">
        <v>0</v>
      </c>
      <c r="T815" s="238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9" t="s">
        <v>247</v>
      </c>
      <c r="AT815" s="239" t="s">
        <v>467</v>
      </c>
      <c r="AU815" s="239" t="s">
        <v>85</v>
      </c>
      <c r="AY815" s="18" t="s">
        <v>204</v>
      </c>
      <c r="BE815" s="240">
        <f>IF(N815="základní",J815,0)</f>
        <v>0</v>
      </c>
      <c r="BF815" s="240">
        <f>IF(N815="snížená",J815,0)</f>
        <v>0</v>
      </c>
      <c r="BG815" s="240">
        <f>IF(N815="zákl. přenesená",J815,0)</f>
        <v>0</v>
      </c>
      <c r="BH815" s="240">
        <f>IF(N815="sníž. přenesená",J815,0)</f>
        <v>0</v>
      </c>
      <c r="BI815" s="240">
        <f>IF(N815="nulová",J815,0)</f>
        <v>0</v>
      </c>
      <c r="BJ815" s="18" t="s">
        <v>83</v>
      </c>
      <c r="BK815" s="240">
        <f>ROUND(I815*H815,2)</f>
        <v>0</v>
      </c>
      <c r="BL815" s="18" t="s">
        <v>211</v>
      </c>
      <c r="BM815" s="239" t="s">
        <v>1192</v>
      </c>
    </row>
    <row r="816" s="13" customFormat="1">
      <c r="A816" s="13"/>
      <c r="B816" s="241"/>
      <c r="C816" s="242"/>
      <c r="D816" s="243" t="s">
        <v>213</v>
      </c>
      <c r="E816" s="244" t="s">
        <v>1</v>
      </c>
      <c r="F816" s="245" t="s">
        <v>619</v>
      </c>
      <c r="G816" s="242"/>
      <c r="H816" s="244" t="s">
        <v>1</v>
      </c>
      <c r="I816" s="246"/>
      <c r="J816" s="242"/>
      <c r="K816" s="242"/>
      <c r="L816" s="247"/>
      <c r="M816" s="248"/>
      <c r="N816" s="249"/>
      <c r="O816" s="249"/>
      <c r="P816" s="249"/>
      <c r="Q816" s="249"/>
      <c r="R816" s="249"/>
      <c r="S816" s="249"/>
      <c r="T816" s="25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1" t="s">
        <v>213</v>
      </c>
      <c r="AU816" s="251" t="s">
        <v>85</v>
      </c>
      <c r="AV816" s="13" t="s">
        <v>83</v>
      </c>
      <c r="AW816" s="13" t="s">
        <v>32</v>
      </c>
      <c r="AX816" s="13" t="s">
        <v>76</v>
      </c>
      <c r="AY816" s="251" t="s">
        <v>204</v>
      </c>
    </row>
    <row r="817" s="14" customFormat="1">
      <c r="A817" s="14"/>
      <c r="B817" s="252"/>
      <c r="C817" s="253"/>
      <c r="D817" s="243" t="s">
        <v>213</v>
      </c>
      <c r="E817" s="254" t="s">
        <v>1</v>
      </c>
      <c r="F817" s="255" t="s">
        <v>439</v>
      </c>
      <c r="G817" s="253"/>
      <c r="H817" s="256">
        <v>39</v>
      </c>
      <c r="I817" s="257"/>
      <c r="J817" s="253"/>
      <c r="K817" s="253"/>
      <c r="L817" s="258"/>
      <c r="M817" s="259"/>
      <c r="N817" s="260"/>
      <c r="O817" s="260"/>
      <c r="P817" s="260"/>
      <c r="Q817" s="260"/>
      <c r="R817" s="260"/>
      <c r="S817" s="260"/>
      <c r="T817" s="261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2" t="s">
        <v>213</v>
      </c>
      <c r="AU817" s="262" t="s">
        <v>85</v>
      </c>
      <c r="AV817" s="14" t="s">
        <v>85</v>
      </c>
      <c r="AW817" s="14" t="s">
        <v>32</v>
      </c>
      <c r="AX817" s="14" t="s">
        <v>83</v>
      </c>
      <c r="AY817" s="262" t="s">
        <v>204</v>
      </c>
    </row>
    <row r="818" s="2" customFormat="1" ht="24.15" customHeight="1">
      <c r="A818" s="39"/>
      <c r="B818" s="40"/>
      <c r="C818" s="228" t="s">
        <v>1193</v>
      </c>
      <c r="D818" s="228" t="s">
        <v>206</v>
      </c>
      <c r="E818" s="229" t="s">
        <v>1194</v>
      </c>
      <c r="F818" s="230" t="s">
        <v>1195</v>
      </c>
      <c r="G818" s="231" t="s">
        <v>522</v>
      </c>
      <c r="H818" s="232">
        <v>3</v>
      </c>
      <c r="I818" s="233"/>
      <c r="J818" s="234">
        <f>ROUND(I818*H818,2)</f>
        <v>0</v>
      </c>
      <c r="K818" s="230" t="s">
        <v>210</v>
      </c>
      <c r="L818" s="45"/>
      <c r="M818" s="235" t="s">
        <v>1</v>
      </c>
      <c r="N818" s="236" t="s">
        <v>41</v>
      </c>
      <c r="O818" s="92"/>
      <c r="P818" s="237">
        <f>O818*H818</f>
        <v>0</v>
      </c>
      <c r="Q818" s="237">
        <v>0.12526000000000001</v>
      </c>
      <c r="R818" s="237">
        <f>Q818*H818</f>
        <v>0.37578</v>
      </c>
      <c r="S818" s="237">
        <v>0</v>
      </c>
      <c r="T818" s="238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39" t="s">
        <v>211</v>
      </c>
      <c r="AT818" s="239" t="s">
        <v>206</v>
      </c>
      <c r="AU818" s="239" t="s">
        <v>85</v>
      </c>
      <c r="AY818" s="18" t="s">
        <v>204</v>
      </c>
      <c r="BE818" s="240">
        <f>IF(N818="základní",J818,0)</f>
        <v>0</v>
      </c>
      <c r="BF818" s="240">
        <f>IF(N818="snížená",J818,0)</f>
        <v>0</v>
      </c>
      <c r="BG818" s="240">
        <f>IF(N818="zákl. přenesená",J818,0)</f>
        <v>0</v>
      </c>
      <c r="BH818" s="240">
        <f>IF(N818="sníž. přenesená",J818,0)</f>
        <v>0</v>
      </c>
      <c r="BI818" s="240">
        <f>IF(N818="nulová",J818,0)</f>
        <v>0</v>
      </c>
      <c r="BJ818" s="18" t="s">
        <v>83</v>
      </c>
      <c r="BK818" s="240">
        <f>ROUND(I818*H818,2)</f>
        <v>0</v>
      </c>
      <c r="BL818" s="18" t="s">
        <v>211</v>
      </c>
      <c r="BM818" s="239" t="s">
        <v>1196</v>
      </c>
    </row>
    <row r="819" s="13" customFormat="1">
      <c r="A819" s="13"/>
      <c r="B819" s="241"/>
      <c r="C819" s="242"/>
      <c r="D819" s="243" t="s">
        <v>213</v>
      </c>
      <c r="E819" s="244" t="s">
        <v>1</v>
      </c>
      <c r="F819" s="245" t="s">
        <v>214</v>
      </c>
      <c r="G819" s="242"/>
      <c r="H819" s="244" t="s">
        <v>1</v>
      </c>
      <c r="I819" s="246"/>
      <c r="J819" s="242"/>
      <c r="K819" s="242"/>
      <c r="L819" s="247"/>
      <c r="M819" s="248"/>
      <c r="N819" s="249"/>
      <c r="O819" s="249"/>
      <c r="P819" s="249"/>
      <c r="Q819" s="249"/>
      <c r="R819" s="249"/>
      <c r="S819" s="249"/>
      <c r="T819" s="25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1" t="s">
        <v>213</v>
      </c>
      <c r="AU819" s="251" t="s">
        <v>85</v>
      </c>
      <c r="AV819" s="13" t="s">
        <v>83</v>
      </c>
      <c r="AW819" s="13" t="s">
        <v>32</v>
      </c>
      <c r="AX819" s="13" t="s">
        <v>76</v>
      </c>
      <c r="AY819" s="251" t="s">
        <v>204</v>
      </c>
    </row>
    <row r="820" s="14" customFormat="1">
      <c r="A820" s="14"/>
      <c r="B820" s="252"/>
      <c r="C820" s="253"/>
      <c r="D820" s="243" t="s">
        <v>213</v>
      </c>
      <c r="E820" s="254" t="s">
        <v>1</v>
      </c>
      <c r="F820" s="255" t="s">
        <v>222</v>
      </c>
      <c r="G820" s="253"/>
      <c r="H820" s="256">
        <v>3</v>
      </c>
      <c r="I820" s="257"/>
      <c r="J820" s="253"/>
      <c r="K820" s="253"/>
      <c r="L820" s="258"/>
      <c r="M820" s="259"/>
      <c r="N820" s="260"/>
      <c r="O820" s="260"/>
      <c r="P820" s="260"/>
      <c r="Q820" s="260"/>
      <c r="R820" s="260"/>
      <c r="S820" s="260"/>
      <c r="T820" s="261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2" t="s">
        <v>213</v>
      </c>
      <c r="AU820" s="262" t="s">
        <v>85</v>
      </c>
      <c r="AV820" s="14" t="s">
        <v>85</v>
      </c>
      <c r="AW820" s="14" t="s">
        <v>32</v>
      </c>
      <c r="AX820" s="14" t="s">
        <v>83</v>
      </c>
      <c r="AY820" s="262" t="s">
        <v>204</v>
      </c>
    </row>
    <row r="821" s="2" customFormat="1" ht="24.15" customHeight="1">
      <c r="A821" s="39"/>
      <c r="B821" s="40"/>
      <c r="C821" s="285" t="s">
        <v>1197</v>
      </c>
      <c r="D821" s="285" t="s">
        <v>467</v>
      </c>
      <c r="E821" s="286" t="s">
        <v>1198</v>
      </c>
      <c r="F821" s="287" t="s">
        <v>1199</v>
      </c>
      <c r="G821" s="288" t="s">
        <v>522</v>
      </c>
      <c r="H821" s="289">
        <v>3.0299999999999998</v>
      </c>
      <c r="I821" s="290"/>
      <c r="J821" s="291">
        <f>ROUND(I821*H821,2)</f>
        <v>0</v>
      </c>
      <c r="K821" s="287" t="s">
        <v>210</v>
      </c>
      <c r="L821" s="292"/>
      <c r="M821" s="293" t="s">
        <v>1</v>
      </c>
      <c r="N821" s="294" t="s">
        <v>41</v>
      </c>
      <c r="O821" s="92"/>
      <c r="P821" s="237">
        <f>O821*H821</f>
        <v>0</v>
      </c>
      <c r="Q821" s="237">
        <v>0.097000000000000003</v>
      </c>
      <c r="R821" s="237">
        <f>Q821*H821</f>
        <v>0.29391</v>
      </c>
      <c r="S821" s="237">
        <v>0</v>
      </c>
      <c r="T821" s="238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39" t="s">
        <v>247</v>
      </c>
      <c r="AT821" s="239" t="s">
        <v>467</v>
      </c>
      <c r="AU821" s="239" t="s">
        <v>85</v>
      </c>
      <c r="AY821" s="18" t="s">
        <v>204</v>
      </c>
      <c r="BE821" s="240">
        <f>IF(N821="základní",J821,0)</f>
        <v>0</v>
      </c>
      <c r="BF821" s="240">
        <f>IF(N821="snížená",J821,0)</f>
        <v>0</v>
      </c>
      <c r="BG821" s="240">
        <f>IF(N821="zákl. přenesená",J821,0)</f>
        <v>0</v>
      </c>
      <c r="BH821" s="240">
        <f>IF(N821="sníž. přenesená",J821,0)</f>
        <v>0</v>
      </c>
      <c r="BI821" s="240">
        <f>IF(N821="nulová",J821,0)</f>
        <v>0</v>
      </c>
      <c r="BJ821" s="18" t="s">
        <v>83</v>
      </c>
      <c r="BK821" s="240">
        <f>ROUND(I821*H821,2)</f>
        <v>0</v>
      </c>
      <c r="BL821" s="18" t="s">
        <v>211</v>
      </c>
      <c r="BM821" s="239" t="s">
        <v>1200</v>
      </c>
    </row>
    <row r="822" s="13" customFormat="1">
      <c r="A822" s="13"/>
      <c r="B822" s="241"/>
      <c r="C822" s="242"/>
      <c r="D822" s="243" t="s">
        <v>213</v>
      </c>
      <c r="E822" s="244" t="s">
        <v>1</v>
      </c>
      <c r="F822" s="245" t="s">
        <v>1201</v>
      </c>
      <c r="G822" s="242"/>
      <c r="H822" s="244" t="s">
        <v>1</v>
      </c>
      <c r="I822" s="246"/>
      <c r="J822" s="242"/>
      <c r="K822" s="242"/>
      <c r="L822" s="247"/>
      <c r="M822" s="248"/>
      <c r="N822" s="249"/>
      <c r="O822" s="249"/>
      <c r="P822" s="249"/>
      <c r="Q822" s="249"/>
      <c r="R822" s="249"/>
      <c r="S822" s="249"/>
      <c r="T822" s="25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1" t="s">
        <v>213</v>
      </c>
      <c r="AU822" s="251" t="s">
        <v>85</v>
      </c>
      <c r="AV822" s="13" t="s">
        <v>83</v>
      </c>
      <c r="AW822" s="13" t="s">
        <v>32</v>
      </c>
      <c r="AX822" s="13" t="s">
        <v>76</v>
      </c>
      <c r="AY822" s="251" t="s">
        <v>204</v>
      </c>
    </row>
    <row r="823" s="14" customFormat="1">
      <c r="A823" s="14"/>
      <c r="B823" s="252"/>
      <c r="C823" s="253"/>
      <c r="D823" s="243" t="s">
        <v>213</v>
      </c>
      <c r="E823" s="254" t="s">
        <v>1</v>
      </c>
      <c r="F823" s="255" t="s">
        <v>1202</v>
      </c>
      <c r="G823" s="253"/>
      <c r="H823" s="256">
        <v>3.0299999999999998</v>
      </c>
      <c r="I823" s="257"/>
      <c r="J823" s="253"/>
      <c r="K823" s="253"/>
      <c r="L823" s="258"/>
      <c r="M823" s="259"/>
      <c r="N823" s="260"/>
      <c r="O823" s="260"/>
      <c r="P823" s="260"/>
      <c r="Q823" s="260"/>
      <c r="R823" s="260"/>
      <c r="S823" s="260"/>
      <c r="T823" s="261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2" t="s">
        <v>213</v>
      </c>
      <c r="AU823" s="262" t="s">
        <v>85</v>
      </c>
      <c r="AV823" s="14" t="s">
        <v>85</v>
      </c>
      <c r="AW823" s="14" t="s">
        <v>32</v>
      </c>
      <c r="AX823" s="14" t="s">
        <v>83</v>
      </c>
      <c r="AY823" s="262" t="s">
        <v>204</v>
      </c>
    </row>
    <row r="824" s="2" customFormat="1" ht="24.15" customHeight="1">
      <c r="A824" s="39"/>
      <c r="B824" s="40"/>
      <c r="C824" s="228" t="s">
        <v>1203</v>
      </c>
      <c r="D824" s="228" t="s">
        <v>206</v>
      </c>
      <c r="E824" s="229" t="s">
        <v>1204</v>
      </c>
      <c r="F824" s="230" t="s">
        <v>1205</v>
      </c>
      <c r="G824" s="231" t="s">
        <v>522</v>
      </c>
      <c r="H824" s="232">
        <v>3</v>
      </c>
      <c r="I824" s="233"/>
      <c r="J824" s="234">
        <f>ROUND(I824*H824,2)</f>
        <v>0</v>
      </c>
      <c r="K824" s="230" t="s">
        <v>210</v>
      </c>
      <c r="L824" s="45"/>
      <c r="M824" s="235" t="s">
        <v>1</v>
      </c>
      <c r="N824" s="236" t="s">
        <v>41</v>
      </c>
      <c r="O824" s="92"/>
      <c r="P824" s="237">
        <f>O824*H824</f>
        <v>0</v>
      </c>
      <c r="Q824" s="237">
        <v>0.030759999999999999</v>
      </c>
      <c r="R824" s="237">
        <f>Q824*H824</f>
        <v>0.092280000000000001</v>
      </c>
      <c r="S824" s="237">
        <v>0</v>
      </c>
      <c r="T824" s="238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9" t="s">
        <v>211</v>
      </c>
      <c r="AT824" s="239" t="s">
        <v>206</v>
      </c>
      <c r="AU824" s="239" t="s">
        <v>85</v>
      </c>
      <c r="AY824" s="18" t="s">
        <v>204</v>
      </c>
      <c r="BE824" s="240">
        <f>IF(N824="základní",J824,0)</f>
        <v>0</v>
      </c>
      <c r="BF824" s="240">
        <f>IF(N824="snížená",J824,0)</f>
        <v>0</v>
      </c>
      <c r="BG824" s="240">
        <f>IF(N824="zákl. přenesená",J824,0)</f>
        <v>0</v>
      </c>
      <c r="BH824" s="240">
        <f>IF(N824="sníž. přenesená",J824,0)</f>
        <v>0</v>
      </c>
      <c r="BI824" s="240">
        <f>IF(N824="nulová",J824,0)</f>
        <v>0</v>
      </c>
      <c r="BJ824" s="18" t="s">
        <v>83</v>
      </c>
      <c r="BK824" s="240">
        <f>ROUND(I824*H824,2)</f>
        <v>0</v>
      </c>
      <c r="BL824" s="18" t="s">
        <v>211</v>
      </c>
      <c r="BM824" s="239" t="s">
        <v>1206</v>
      </c>
    </row>
    <row r="825" s="13" customFormat="1">
      <c r="A825" s="13"/>
      <c r="B825" s="241"/>
      <c r="C825" s="242"/>
      <c r="D825" s="243" t="s">
        <v>213</v>
      </c>
      <c r="E825" s="244" t="s">
        <v>1</v>
      </c>
      <c r="F825" s="245" t="s">
        <v>214</v>
      </c>
      <c r="G825" s="242"/>
      <c r="H825" s="244" t="s">
        <v>1</v>
      </c>
      <c r="I825" s="246"/>
      <c r="J825" s="242"/>
      <c r="K825" s="242"/>
      <c r="L825" s="247"/>
      <c r="M825" s="248"/>
      <c r="N825" s="249"/>
      <c r="O825" s="249"/>
      <c r="P825" s="249"/>
      <c r="Q825" s="249"/>
      <c r="R825" s="249"/>
      <c r="S825" s="249"/>
      <c r="T825" s="25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1" t="s">
        <v>213</v>
      </c>
      <c r="AU825" s="251" t="s">
        <v>85</v>
      </c>
      <c r="AV825" s="13" t="s">
        <v>83</v>
      </c>
      <c r="AW825" s="13" t="s">
        <v>32</v>
      </c>
      <c r="AX825" s="13" t="s">
        <v>76</v>
      </c>
      <c r="AY825" s="251" t="s">
        <v>204</v>
      </c>
    </row>
    <row r="826" s="14" customFormat="1">
      <c r="A826" s="14"/>
      <c r="B826" s="252"/>
      <c r="C826" s="253"/>
      <c r="D826" s="243" t="s">
        <v>213</v>
      </c>
      <c r="E826" s="254" t="s">
        <v>1</v>
      </c>
      <c r="F826" s="255" t="s">
        <v>222</v>
      </c>
      <c r="G826" s="253"/>
      <c r="H826" s="256">
        <v>3</v>
      </c>
      <c r="I826" s="257"/>
      <c r="J826" s="253"/>
      <c r="K826" s="253"/>
      <c r="L826" s="258"/>
      <c r="M826" s="259"/>
      <c r="N826" s="260"/>
      <c r="O826" s="260"/>
      <c r="P826" s="260"/>
      <c r="Q826" s="260"/>
      <c r="R826" s="260"/>
      <c r="S826" s="260"/>
      <c r="T826" s="26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2" t="s">
        <v>213</v>
      </c>
      <c r="AU826" s="262" t="s">
        <v>85</v>
      </c>
      <c r="AV826" s="14" t="s">
        <v>85</v>
      </c>
      <c r="AW826" s="14" t="s">
        <v>32</v>
      </c>
      <c r="AX826" s="14" t="s">
        <v>83</v>
      </c>
      <c r="AY826" s="262" t="s">
        <v>204</v>
      </c>
    </row>
    <row r="827" s="2" customFormat="1" ht="24.15" customHeight="1">
      <c r="A827" s="39"/>
      <c r="B827" s="40"/>
      <c r="C827" s="285" t="s">
        <v>1207</v>
      </c>
      <c r="D827" s="285" t="s">
        <v>467</v>
      </c>
      <c r="E827" s="286" t="s">
        <v>1208</v>
      </c>
      <c r="F827" s="287" t="s">
        <v>1209</v>
      </c>
      <c r="G827" s="288" t="s">
        <v>522</v>
      </c>
      <c r="H827" s="289">
        <v>3.0299999999999998</v>
      </c>
      <c r="I827" s="290"/>
      <c r="J827" s="291">
        <f>ROUND(I827*H827,2)</f>
        <v>0</v>
      </c>
      <c r="K827" s="287" t="s">
        <v>210</v>
      </c>
      <c r="L827" s="292"/>
      <c r="M827" s="293" t="s">
        <v>1</v>
      </c>
      <c r="N827" s="294" t="s">
        <v>41</v>
      </c>
      <c r="O827" s="92"/>
      <c r="P827" s="237">
        <f>O827*H827</f>
        <v>0</v>
      </c>
      <c r="Q827" s="237">
        <v>0.057000000000000002</v>
      </c>
      <c r="R827" s="237">
        <f>Q827*H827</f>
        <v>0.17271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247</v>
      </c>
      <c r="AT827" s="239" t="s">
        <v>467</v>
      </c>
      <c r="AU827" s="239" t="s">
        <v>85</v>
      </c>
      <c r="AY827" s="18" t="s">
        <v>204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83</v>
      </c>
      <c r="BK827" s="240">
        <f>ROUND(I827*H827,2)</f>
        <v>0</v>
      </c>
      <c r="BL827" s="18" t="s">
        <v>211</v>
      </c>
      <c r="BM827" s="239" t="s">
        <v>1210</v>
      </c>
    </row>
    <row r="828" s="13" customFormat="1">
      <c r="A828" s="13"/>
      <c r="B828" s="241"/>
      <c r="C828" s="242"/>
      <c r="D828" s="243" t="s">
        <v>213</v>
      </c>
      <c r="E828" s="244" t="s">
        <v>1</v>
      </c>
      <c r="F828" s="245" t="s">
        <v>1201</v>
      </c>
      <c r="G828" s="242"/>
      <c r="H828" s="244" t="s">
        <v>1</v>
      </c>
      <c r="I828" s="246"/>
      <c r="J828" s="242"/>
      <c r="K828" s="242"/>
      <c r="L828" s="247"/>
      <c r="M828" s="248"/>
      <c r="N828" s="249"/>
      <c r="O828" s="249"/>
      <c r="P828" s="249"/>
      <c r="Q828" s="249"/>
      <c r="R828" s="249"/>
      <c r="S828" s="249"/>
      <c r="T828" s="25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1" t="s">
        <v>213</v>
      </c>
      <c r="AU828" s="251" t="s">
        <v>85</v>
      </c>
      <c r="AV828" s="13" t="s">
        <v>83</v>
      </c>
      <c r="AW828" s="13" t="s">
        <v>32</v>
      </c>
      <c r="AX828" s="13" t="s">
        <v>76</v>
      </c>
      <c r="AY828" s="251" t="s">
        <v>204</v>
      </c>
    </row>
    <row r="829" s="14" customFormat="1">
      <c r="A829" s="14"/>
      <c r="B829" s="252"/>
      <c r="C829" s="253"/>
      <c r="D829" s="243" t="s">
        <v>213</v>
      </c>
      <c r="E829" s="254" t="s">
        <v>1</v>
      </c>
      <c r="F829" s="255" t="s">
        <v>1202</v>
      </c>
      <c r="G829" s="253"/>
      <c r="H829" s="256">
        <v>3.0299999999999998</v>
      </c>
      <c r="I829" s="257"/>
      <c r="J829" s="253"/>
      <c r="K829" s="253"/>
      <c r="L829" s="258"/>
      <c r="M829" s="259"/>
      <c r="N829" s="260"/>
      <c r="O829" s="260"/>
      <c r="P829" s="260"/>
      <c r="Q829" s="260"/>
      <c r="R829" s="260"/>
      <c r="S829" s="260"/>
      <c r="T829" s="261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2" t="s">
        <v>213</v>
      </c>
      <c r="AU829" s="262" t="s">
        <v>85</v>
      </c>
      <c r="AV829" s="14" t="s">
        <v>85</v>
      </c>
      <c r="AW829" s="14" t="s">
        <v>32</v>
      </c>
      <c r="AX829" s="14" t="s">
        <v>83</v>
      </c>
      <c r="AY829" s="262" t="s">
        <v>204</v>
      </c>
    </row>
    <row r="830" s="2" customFormat="1" ht="24.15" customHeight="1">
      <c r="A830" s="39"/>
      <c r="B830" s="40"/>
      <c r="C830" s="228" t="s">
        <v>1211</v>
      </c>
      <c r="D830" s="228" t="s">
        <v>206</v>
      </c>
      <c r="E830" s="229" t="s">
        <v>1212</v>
      </c>
      <c r="F830" s="230" t="s">
        <v>1213</v>
      </c>
      <c r="G830" s="231" t="s">
        <v>522</v>
      </c>
      <c r="H830" s="232">
        <v>3</v>
      </c>
      <c r="I830" s="233"/>
      <c r="J830" s="234">
        <f>ROUND(I830*H830,2)</f>
        <v>0</v>
      </c>
      <c r="K830" s="230" t="s">
        <v>210</v>
      </c>
      <c r="L830" s="45"/>
      <c r="M830" s="235" t="s">
        <v>1</v>
      </c>
      <c r="N830" s="236" t="s">
        <v>41</v>
      </c>
      <c r="O830" s="92"/>
      <c r="P830" s="237">
        <f>O830*H830</f>
        <v>0</v>
      </c>
      <c r="Q830" s="237">
        <v>0.030759999999999999</v>
      </c>
      <c r="R830" s="237">
        <f>Q830*H830</f>
        <v>0.092280000000000001</v>
      </c>
      <c r="S830" s="237">
        <v>0</v>
      </c>
      <c r="T830" s="238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39" t="s">
        <v>211</v>
      </c>
      <c r="AT830" s="239" t="s">
        <v>206</v>
      </c>
      <c r="AU830" s="239" t="s">
        <v>85</v>
      </c>
      <c r="AY830" s="18" t="s">
        <v>204</v>
      </c>
      <c r="BE830" s="240">
        <f>IF(N830="základní",J830,0)</f>
        <v>0</v>
      </c>
      <c r="BF830" s="240">
        <f>IF(N830="snížená",J830,0)</f>
        <v>0</v>
      </c>
      <c r="BG830" s="240">
        <f>IF(N830="zákl. přenesená",J830,0)</f>
        <v>0</v>
      </c>
      <c r="BH830" s="240">
        <f>IF(N830="sníž. přenesená",J830,0)</f>
        <v>0</v>
      </c>
      <c r="BI830" s="240">
        <f>IF(N830="nulová",J830,0)</f>
        <v>0</v>
      </c>
      <c r="BJ830" s="18" t="s">
        <v>83</v>
      </c>
      <c r="BK830" s="240">
        <f>ROUND(I830*H830,2)</f>
        <v>0</v>
      </c>
      <c r="BL830" s="18" t="s">
        <v>211</v>
      </c>
      <c r="BM830" s="239" t="s">
        <v>1214</v>
      </c>
    </row>
    <row r="831" s="13" customFormat="1">
      <c r="A831" s="13"/>
      <c r="B831" s="241"/>
      <c r="C831" s="242"/>
      <c r="D831" s="243" t="s">
        <v>213</v>
      </c>
      <c r="E831" s="244" t="s">
        <v>1</v>
      </c>
      <c r="F831" s="245" t="s">
        <v>214</v>
      </c>
      <c r="G831" s="242"/>
      <c r="H831" s="244" t="s">
        <v>1</v>
      </c>
      <c r="I831" s="246"/>
      <c r="J831" s="242"/>
      <c r="K831" s="242"/>
      <c r="L831" s="247"/>
      <c r="M831" s="248"/>
      <c r="N831" s="249"/>
      <c r="O831" s="249"/>
      <c r="P831" s="249"/>
      <c r="Q831" s="249"/>
      <c r="R831" s="249"/>
      <c r="S831" s="249"/>
      <c r="T831" s="25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1" t="s">
        <v>213</v>
      </c>
      <c r="AU831" s="251" t="s">
        <v>85</v>
      </c>
      <c r="AV831" s="13" t="s">
        <v>83</v>
      </c>
      <c r="AW831" s="13" t="s">
        <v>32</v>
      </c>
      <c r="AX831" s="13" t="s">
        <v>76</v>
      </c>
      <c r="AY831" s="251" t="s">
        <v>204</v>
      </c>
    </row>
    <row r="832" s="14" customFormat="1">
      <c r="A832" s="14"/>
      <c r="B832" s="252"/>
      <c r="C832" s="253"/>
      <c r="D832" s="243" t="s">
        <v>213</v>
      </c>
      <c r="E832" s="254" t="s">
        <v>1</v>
      </c>
      <c r="F832" s="255" t="s">
        <v>222</v>
      </c>
      <c r="G832" s="253"/>
      <c r="H832" s="256">
        <v>3</v>
      </c>
      <c r="I832" s="257"/>
      <c r="J832" s="253"/>
      <c r="K832" s="253"/>
      <c r="L832" s="258"/>
      <c r="M832" s="259"/>
      <c r="N832" s="260"/>
      <c r="O832" s="260"/>
      <c r="P832" s="260"/>
      <c r="Q832" s="260"/>
      <c r="R832" s="260"/>
      <c r="S832" s="260"/>
      <c r="T832" s="261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2" t="s">
        <v>213</v>
      </c>
      <c r="AU832" s="262" t="s">
        <v>85</v>
      </c>
      <c r="AV832" s="14" t="s">
        <v>85</v>
      </c>
      <c r="AW832" s="14" t="s">
        <v>32</v>
      </c>
      <c r="AX832" s="14" t="s">
        <v>83</v>
      </c>
      <c r="AY832" s="262" t="s">
        <v>204</v>
      </c>
    </row>
    <row r="833" s="2" customFormat="1" ht="24.15" customHeight="1">
      <c r="A833" s="39"/>
      <c r="B833" s="40"/>
      <c r="C833" s="285" t="s">
        <v>1215</v>
      </c>
      <c r="D833" s="285" t="s">
        <v>467</v>
      </c>
      <c r="E833" s="286" t="s">
        <v>1216</v>
      </c>
      <c r="F833" s="287" t="s">
        <v>1217</v>
      </c>
      <c r="G833" s="288" t="s">
        <v>522</v>
      </c>
      <c r="H833" s="289">
        <v>3.0299999999999998</v>
      </c>
      <c r="I833" s="290"/>
      <c r="J833" s="291">
        <f>ROUND(I833*H833,2)</f>
        <v>0</v>
      </c>
      <c r="K833" s="287" t="s">
        <v>1</v>
      </c>
      <c r="L833" s="292"/>
      <c r="M833" s="293" t="s">
        <v>1</v>
      </c>
      <c r="N833" s="294" t="s">
        <v>41</v>
      </c>
      <c r="O833" s="92"/>
      <c r="P833" s="237">
        <f>O833*H833</f>
        <v>0</v>
      </c>
      <c r="Q833" s="237">
        <v>0.070000000000000007</v>
      </c>
      <c r="R833" s="237">
        <f>Q833*H833</f>
        <v>0.21210000000000001</v>
      </c>
      <c r="S833" s="237">
        <v>0</v>
      </c>
      <c r="T833" s="238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39" t="s">
        <v>247</v>
      </c>
      <c r="AT833" s="239" t="s">
        <v>467</v>
      </c>
      <c r="AU833" s="239" t="s">
        <v>85</v>
      </c>
      <c r="AY833" s="18" t="s">
        <v>204</v>
      </c>
      <c r="BE833" s="240">
        <f>IF(N833="základní",J833,0)</f>
        <v>0</v>
      </c>
      <c r="BF833" s="240">
        <f>IF(N833="snížená",J833,0)</f>
        <v>0</v>
      </c>
      <c r="BG833" s="240">
        <f>IF(N833="zákl. přenesená",J833,0)</f>
        <v>0</v>
      </c>
      <c r="BH833" s="240">
        <f>IF(N833="sníž. přenesená",J833,0)</f>
        <v>0</v>
      </c>
      <c r="BI833" s="240">
        <f>IF(N833="nulová",J833,0)</f>
        <v>0</v>
      </c>
      <c r="BJ833" s="18" t="s">
        <v>83</v>
      </c>
      <c r="BK833" s="240">
        <f>ROUND(I833*H833,2)</f>
        <v>0</v>
      </c>
      <c r="BL833" s="18" t="s">
        <v>211</v>
      </c>
      <c r="BM833" s="239" t="s">
        <v>1218</v>
      </c>
    </row>
    <row r="834" s="13" customFormat="1">
      <c r="A834" s="13"/>
      <c r="B834" s="241"/>
      <c r="C834" s="242"/>
      <c r="D834" s="243" t="s">
        <v>213</v>
      </c>
      <c r="E834" s="244" t="s">
        <v>1</v>
      </c>
      <c r="F834" s="245" t="s">
        <v>1201</v>
      </c>
      <c r="G834" s="242"/>
      <c r="H834" s="244" t="s">
        <v>1</v>
      </c>
      <c r="I834" s="246"/>
      <c r="J834" s="242"/>
      <c r="K834" s="242"/>
      <c r="L834" s="247"/>
      <c r="M834" s="248"/>
      <c r="N834" s="249"/>
      <c r="O834" s="249"/>
      <c r="P834" s="249"/>
      <c r="Q834" s="249"/>
      <c r="R834" s="249"/>
      <c r="S834" s="249"/>
      <c r="T834" s="25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1" t="s">
        <v>213</v>
      </c>
      <c r="AU834" s="251" t="s">
        <v>85</v>
      </c>
      <c r="AV834" s="13" t="s">
        <v>83</v>
      </c>
      <c r="AW834" s="13" t="s">
        <v>32</v>
      </c>
      <c r="AX834" s="13" t="s">
        <v>76</v>
      </c>
      <c r="AY834" s="251" t="s">
        <v>204</v>
      </c>
    </row>
    <row r="835" s="14" customFormat="1">
      <c r="A835" s="14"/>
      <c r="B835" s="252"/>
      <c r="C835" s="253"/>
      <c r="D835" s="243" t="s">
        <v>213</v>
      </c>
      <c r="E835" s="254" t="s">
        <v>1</v>
      </c>
      <c r="F835" s="255" t="s">
        <v>1202</v>
      </c>
      <c r="G835" s="253"/>
      <c r="H835" s="256">
        <v>3.0299999999999998</v>
      </c>
      <c r="I835" s="257"/>
      <c r="J835" s="253"/>
      <c r="K835" s="253"/>
      <c r="L835" s="258"/>
      <c r="M835" s="259"/>
      <c r="N835" s="260"/>
      <c r="O835" s="260"/>
      <c r="P835" s="260"/>
      <c r="Q835" s="260"/>
      <c r="R835" s="260"/>
      <c r="S835" s="260"/>
      <c r="T835" s="261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2" t="s">
        <v>213</v>
      </c>
      <c r="AU835" s="262" t="s">
        <v>85</v>
      </c>
      <c r="AV835" s="14" t="s">
        <v>85</v>
      </c>
      <c r="AW835" s="14" t="s">
        <v>32</v>
      </c>
      <c r="AX835" s="14" t="s">
        <v>83</v>
      </c>
      <c r="AY835" s="262" t="s">
        <v>204</v>
      </c>
    </row>
    <row r="836" s="2" customFormat="1" ht="24.15" customHeight="1">
      <c r="A836" s="39"/>
      <c r="B836" s="40"/>
      <c r="C836" s="228" t="s">
        <v>1219</v>
      </c>
      <c r="D836" s="228" t="s">
        <v>206</v>
      </c>
      <c r="E836" s="229" t="s">
        <v>1220</v>
      </c>
      <c r="F836" s="230" t="s">
        <v>1221</v>
      </c>
      <c r="G836" s="231" t="s">
        <v>522</v>
      </c>
      <c r="H836" s="232">
        <v>3</v>
      </c>
      <c r="I836" s="233"/>
      <c r="J836" s="234">
        <f>ROUND(I836*H836,2)</f>
        <v>0</v>
      </c>
      <c r="K836" s="230" t="s">
        <v>210</v>
      </c>
      <c r="L836" s="45"/>
      <c r="M836" s="235" t="s">
        <v>1</v>
      </c>
      <c r="N836" s="236" t="s">
        <v>41</v>
      </c>
      <c r="O836" s="92"/>
      <c r="P836" s="237">
        <f>O836*H836</f>
        <v>0</v>
      </c>
      <c r="Q836" s="237">
        <v>0.21734000000000001</v>
      </c>
      <c r="R836" s="237">
        <f>Q836*H836</f>
        <v>0.65202000000000004</v>
      </c>
      <c r="S836" s="237">
        <v>0</v>
      </c>
      <c r="T836" s="238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39" t="s">
        <v>211</v>
      </c>
      <c r="AT836" s="239" t="s">
        <v>206</v>
      </c>
      <c r="AU836" s="239" t="s">
        <v>85</v>
      </c>
      <c r="AY836" s="18" t="s">
        <v>204</v>
      </c>
      <c r="BE836" s="240">
        <f>IF(N836="základní",J836,0)</f>
        <v>0</v>
      </c>
      <c r="BF836" s="240">
        <f>IF(N836="snížená",J836,0)</f>
        <v>0</v>
      </c>
      <c r="BG836" s="240">
        <f>IF(N836="zákl. přenesená",J836,0)</f>
        <v>0</v>
      </c>
      <c r="BH836" s="240">
        <f>IF(N836="sníž. přenesená",J836,0)</f>
        <v>0</v>
      </c>
      <c r="BI836" s="240">
        <f>IF(N836="nulová",J836,0)</f>
        <v>0</v>
      </c>
      <c r="BJ836" s="18" t="s">
        <v>83</v>
      </c>
      <c r="BK836" s="240">
        <f>ROUND(I836*H836,2)</f>
        <v>0</v>
      </c>
      <c r="BL836" s="18" t="s">
        <v>211</v>
      </c>
      <c r="BM836" s="239" t="s">
        <v>1222</v>
      </c>
    </row>
    <row r="837" s="13" customFormat="1">
      <c r="A837" s="13"/>
      <c r="B837" s="241"/>
      <c r="C837" s="242"/>
      <c r="D837" s="243" t="s">
        <v>213</v>
      </c>
      <c r="E837" s="244" t="s">
        <v>1</v>
      </c>
      <c r="F837" s="245" t="s">
        <v>1201</v>
      </c>
      <c r="G837" s="242"/>
      <c r="H837" s="244" t="s">
        <v>1</v>
      </c>
      <c r="I837" s="246"/>
      <c r="J837" s="242"/>
      <c r="K837" s="242"/>
      <c r="L837" s="247"/>
      <c r="M837" s="248"/>
      <c r="N837" s="249"/>
      <c r="O837" s="249"/>
      <c r="P837" s="249"/>
      <c r="Q837" s="249"/>
      <c r="R837" s="249"/>
      <c r="S837" s="249"/>
      <c r="T837" s="25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1" t="s">
        <v>213</v>
      </c>
      <c r="AU837" s="251" t="s">
        <v>85</v>
      </c>
      <c r="AV837" s="13" t="s">
        <v>83</v>
      </c>
      <c r="AW837" s="13" t="s">
        <v>32</v>
      </c>
      <c r="AX837" s="13" t="s">
        <v>76</v>
      </c>
      <c r="AY837" s="251" t="s">
        <v>204</v>
      </c>
    </row>
    <row r="838" s="14" customFormat="1">
      <c r="A838" s="14"/>
      <c r="B838" s="252"/>
      <c r="C838" s="253"/>
      <c r="D838" s="243" t="s">
        <v>213</v>
      </c>
      <c r="E838" s="254" t="s">
        <v>1</v>
      </c>
      <c r="F838" s="255" t="s">
        <v>222</v>
      </c>
      <c r="G838" s="253"/>
      <c r="H838" s="256">
        <v>3</v>
      </c>
      <c r="I838" s="257"/>
      <c r="J838" s="253"/>
      <c r="K838" s="253"/>
      <c r="L838" s="258"/>
      <c r="M838" s="259"/>
      <c r="N838" s="260"/>
      <c r="O838" s="260"/>
      <c r="P838" s="260"/>
      <c r="Q838" s="260"/>
      <c r="R838" s="260"/>
      <c r="S838" s="260"/>
      <c r="T838" s="261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2" t="s">
        <v>213</v>
      </c>
      <c r="AU838" s="262" t="s">
        <v>85</v>
      </c>
      <c r="AV838" s="14" t="s">
        <v>85</v>
      </c>
      <c r="AW838" s="14" t="s">
        <v>32</v>
      </c>
      <c r="AX838" s="14" t="s">
        <v>83</v>
      </c>
      <c r="AY838" s="262" t="s">
        <v>204</v>
      </c>
    </row>
    <row r="839" s="2" customFormat="1" ht="24.15" customHeight="1">
      <c r="A839" s="39"/>
      <c r="B839" s="40"/>
      <c r="C839" s="285" t="s">
        <v>1223</v>
      </c>
      <c r="D839" s="285" t="s">
        <v>467</v>
      </c>
      <c r="E839" s="286" t="s">
        <v>1224</v>
      </c>
      <c r="F839" s="287" t="s">
        <v>1225</v>
      </c>
      <c r="G839" s="288" t="s">
        <v>522</v>
      </c>
      <c r="H839" s="289">
        <v>3</v>
      </c>
      <c r="I839" s="290"/>
      <c r="J839" s="291">
        <f>ROUND(I839*H839,2)</f>
        <v>0</v>
      </c>
      <c r="K839" s="287" t="s">
        <v>1</v>
      </c>
      <c r="L839" s="292"/>
      <c r="M839" s="293" t="s">
        <v>1</v>
      </c>
      <c r="N839" s="294" t="s">
        <v>41</v>
      </c>
      <c r="O839" s="92"/>
      <c r="P839" s="237">
        <f>O839*H839</f>
        <v>0</v>
      </c>
      <c r="Q839" s="237">
        <v>0.108</v>
      </c>
      <c r="R839" s="237">
        <f>Q839*H839</f>
        <v>0.32400000000000001</v>
      </c>
      <c r="S839" s="237">
        <v>0</v>
      </c>
      <c r="T839" s="238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39" t="s">
        <v>247</v>
      </c>
      <c r="AT839" s="239" t="s">
        <v>467</v>
      </c>
      <c r="AU839" s="239" t="s">
        <v>85</v>
      </c>
      <c r="AY839" s="18" t="s">
        <v>204</v>
      </c>
      <c r="BE839" s="240">
        <f>IF(N839="základní",J839,0)</f>
        <v>0</v>
      </c>
      <c r="BF839" s="240">
        <f>IF(N839="snížená",J839,0)</f>
        <v>0</v>
      </c>
      <c r="BG839" s="240">
        <f>IF(N839="zákl. přenesená",J839,0)</f>
        <v>0</v>
      </c>
      <c r="BH839" s="240">
        <f>IF(N839="sníž. přenesená",J839,0)</f>
        <v>0</v>
      </c>
      <c r="BI839" s="240">
        <f>IF(N839="nulová",J839,0)</f>
        <v>0</v>
      </c>
      <c r="BJ839" s="18" t="s">
        <v>83</v>
      </c>
      <c r="BK839" s="240">
        <f>ROUND(I839*H839,2)</f>
        <v>0</v>
      </c>
      <c r="BL839" s="18" t="s">
        <v>211</v>
      </c>
      <c r="BM839" s="239" t="s">
        <v>1226</v>
      </c>
    </row>
    <row r="840" s="13" customFormat="1">
      <c r="A840" s="13"/>
      <c r="B840" s="241"/>
      <c r="C840" s="242"/>
      <c r="D840" s="243" t="s">
        <v>213</v>
      </c>
      <c r="E840" s="244" t="s">
        <v>1</v>
      </c>
      <c r="F840" s="245" t="s">
        <v>1201</v>
      </c>
      <c r="G840" s="242"/>
      <c r="H840" s="244" t="s">
        <v>1</v>
      </c>
      <c r="I840" s="246"/>
      <c r="J840" s="242"/>
      <c r="K840" s="242"/>
      <c r="L840" s="247"/>
      <c r="M840" s="248"/>
      <c r="N840" s="249"/>
      <c r="O840" s="249"/>
      <c r="P840" s="249"/>
      <c r="Q840" s="249"/>
      <c r="R840" s="249"/>
      <c r="S840" s="249"/>
      <c r="T840" s="250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1" t="s">
        <v>213</v>
      </c>
      <c r="AU840" s="251" t="s">
        <v>85</v>
      </c>
      <c r="AV840" s="13" t="s">
        <v>83</v>
      </c>
      <c r="AW840" s="13" t="s">
        <v>32</v>
      </c>
      <c r="AX840" s="13" t="s">
        <v>76</v>
      </c>
      <c r="AY840" s="251" t="s">
        <v>204</v>
      </c>
    </row>
    <row r="841" s="14" customFormat="1">
      <c r="A841" s="14"/>
      <c r="B841" s="252"/>
      <c r="C841" s="253"/>
      <c r="D841" s="243" t="s">
        <v>213</v>
      </c>
      <c r="E841" s="254" t="s">
        <v>1</v>
      </c>
      <c r="F841" s="255" t="s">
        <v>222</v>
      </c>
      <c r="G841" s="253"/>
      <c r="H841" s="256">
        <v>3</v>
      </c>
      <c r="I841" s="257"/>
      <c r="J841" s="253"/>
      <c r="K841" s="253"/>
      <c r="L841" s="258"/>
      <c r="M841" s="259"/>
      <c r="N841" s="260"/>
      <c r="O841" s="260"/>
      <c r="P841" s="260"/>
      <c r="Q841" s="260"/>
      <c r="R841" s="260"/>
      <c r="S841" s="260"/>
      <c r="T841" s="26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2" t="s">
        <v>213</v>
      </c>
      <c r="AU841" s="262" t="s">
        <v>85</v>
      </c>
      <c r="AV841" s="14" t="s">
        <v>85</v>
      </c>
      <c r="AW841" s="14" t="s">
        <v>32</v>
      </c>
      <c r="AX841" s="14" t="s">
        <v>83</v>
      </c>
      <c r="AY841" s="262" t="s">
        <v>204</v>
      </c>
    </row>
    <row r="842" s="2" customFormat="1" ht="16.5" customHeight="1">
      <c r="A842" s="39"/>
      <c r="B842" s="40"/>
      <c r="C842" s="228" t="s">
        <v>1227</v>
      </c>
      <c r="D842" s="228" t="s">
        <v>206</v>
      </c>
      <c r="E842" s="229" t="s">
        <v>1228</v>
      </c>
      <c r="F842" s="230" t="s">
        <v>1229</v>
      </c>
      <c r="G842" s="231" t="s">
        <v>239</v>
      </c>
      <c r="H842" s="232">
        <v>41.5</v>
      </c>
      <c r="I842" s="233"/>
      <c r="J842" s="234">
        <f>ROUND(I842*H842,2)</f>
        <v>0</v>
      </c>
      <c r="K842" s="230" t="s">
        <v>210</v>
      </c>
      <c r="L842" s="45"/>
      <c r="M842" s="235" t="s">
        <v>1</v>
      </c>
      <c r="N842" s="236" t="s">
        <v>41</v>
      </c>
      <c r="O842" s="92"/>
      <c r="P842" s="237">
        <f>O842*H842</f>
        <v>0</v>
      </c>
      <c r="Q842" s="237">
        <v>0</v>
      </c>
      <c r="R842" s="237">
        <f>Q842*H842</f>
        <v>0</v>
      </c>
      <c r="S842" s="237">
        <v>0</v>
      </c>
      <c r="T842" s="238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39" t="s">
        <v>211</v>
      </c>
      <c r="AT842" s="239" t="s">
        <v>206</v>
      </c>
      <c r="AU842" s="239" t="s">
        <v>85</v>
      </c>
      <c r="AY842" s="18" t="s">
        <v>204</v>
      </c>
      <c r="BE842" s="240">
        <f>IF(N842="základní",J842,0)</f>
        <v>0</v>
      </c>
      <c r="BF842" s="240">
        <f>IF(N842="snížená",J842,0)</f>
        <v>0</v>
      </c>
      <c r="BG842" s="240">
        <f>IF(N842="zákl. přenesená",J842,0)</f>
        <v>0</v>
      </c>
      <c r="BH842" s="240">
        <f>IF(N842="sníž. přenesená",J842,0)</f>
        <v>0</v>
      </c>
      <c r="BI842" s="240">
        <f>IF(N842="nulová",J842,0)</f>
        <v>0</v>
      </c>
      <c r="BJ842" s="18" t="s">
        <v>83</v>
      </c>
      <c r="BK842" s="240">
        <f>ROUND(I842*H842,2)</f>
        <v>0</v>
      </c>
      <c r="BL842" s="18" t="s">
        <v>211</v>
      </c>
      <c r="BM842" s="239" t="s">
        <v>1230</v>
      </c>
    </row>
    <row r="843" s="13" customFormat="1">
      <c r="A843" s="13"/>
      <c r="B843" s="241"/>
      <c r="C843" s="242"/>
      <c r="D843" s="243" t="s">
        <v>213</v>
      </c>
      <c r="E843" s="244" t="s">
        <v>1</v>
      </c>
      <c r="F843" s="245" t="s">
        <v>524</v>
      </c>
      <c r="G843" s="242"/>
      <c r="H843" s="244" t="s">
        <v>1</v>
      </c>
      <c r="I843" s="246"/>
      <c r="J843" s="242"/>
      <c r="K843" s="242"/>
      <c r="L843" s="247"/>
      <c r="M843" s="248"/>
      <c r="N843" s="249"/>
      <c r="O843" s="249"/>
      <c r="P843" s="249"/>
      <c r="Q843" s="249"/>
      <c r="R843" s="249"/>
      <c r="S843" s="249"/>
      <c r="T843" s="250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1" t="s">
        <v>213</v>
      </c>
      <c r="AU843" s="251" t="s">
        <v>85</v>
      </c>
      <c r="AV843" s="13" t="s">
        <v>83</v>
      </c>
      <c r="AW843" s="13" t="s">
        <v>32</v>
      </c>
      <c r="AX843" s="13" t="s">
        <v>76</v>
      </c>
      <c r="AY843" s="251" t="s">
        <v>204</v>
      </c>
    </row>
    <row r="844" s="14" customFormat="1">
      <c r="A844" s="14"/>
      <c r="B844" s="252"/>
      <c r="C844" s="253"/>
      <c r="D844" s="243" t="s">
        <v>213</v>
      </c>
      <c r="E844" s="254" t="s">
        <v>1</v>
      </c>
      <c r="F844" s="255" t="s">
        <v>1231</v>
      </c>
      <c r="G844" s="253"/>
      <c r="H844" s="256">
        <v>41.5</v>
      </c>
      <c r="I844" s="257"/>
      <c r="J844" s="253"/>
      <c r="K844" s="253"/>
      <c r="L844" s="258"/>
      <c r="M844" s="259"/>
      <c r="N844" s="260"/>
      <c r="O844" s="260"/>
      <c r="P844" s="260"/>
      <c r="Q844" s="260"/>
      <c r="R844" s="260"/>
      <c r="S844" s="260"/>
      <c r="T844" s="261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2" t="s">
        <v>213</v>
      </c>
      <c r="AU844" s="262" t="s">
        <v>85</v>
      </c>
      <c r="AV844" s="14" t="s">
        <v>85</v>
      </c>
      <c r="AW844" s="14" t="s">
        <v>32</v>
      </c>
      <c r="AX844" s="14" t="s">
        <v>83</v>
      </c>
      <c r="AY844" s="262" t="s">
        <v>204</v>
      </c>
    </row>
    <row r="845" s="2" customFormat="1" ht="21.75" customHeight="1">
      <c r="A845" s="39"/>
      <c r="B845" s="40"/>
      <c r="C845" s="228" t="s">
        <v>1232</v>
      </c>
      <c r="D845" s="228" t="s">
        <v>206</v>
      </c>
      <c r="E845" s="229" t="s">
        <v>1233</v>
      </c>
      <c r="F845" s="230" t="s">
        <v>1234</v>
      </c>
      <c r="G845" s="231" t="s">
        <v>239</v>
      </c>
      <c r="H845" s="232">
        <v>24.5</v>
      </c>
      <c r="I845" s="233"/>
      <c r="J845" s="234">
        <f>ROUND(I845*H845,2)</f>
        <v>0</v>
      </c>
      <c r="K845" s="230" t="s">
        <v>210</v>
      </c>
      <c r="L845" s="45"/>
      <c r="M845" s="235" t="s">
        <v>1</v>
      </c>
      <c r="N845" s="236" t="s">
        <v>41</v>
      </c>
      <c r="O845" s="92"/>
      <c r="P845" s="237">
        <f>O845*H845</f>
        <v>0</v>
      </c>
      <c r="Q845" s="237">
        <v>0</v>
      </c>
      <c r="R845" s="237">
        <f>Q845*H845</f>
        <v>0</v>
      </c>
      <c r="S845" s="237">
        <v>0</v>
      </c>
      <c r="T845" s="238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39" t="s">
        <v>211</v>
      </c>
      <c r="AT845" s="239" t="s">
        <v>206</v>
      </c>
      <c r="AU845" s="239" t="s">
        <v>85</v>
      </c>
      <c r="AY845" s="18" t="s">
        <v>204</v>
      </c>
      <c r="BE845" s="240">
        <f>IF(N845="základní",J845,0)</f>
        <v>0</v>
      </c>
      <c r="BF845" s="240">
        <f>IF(N845="snížená",J845,0)</f>
        <v>0</v>
      </c>
      <c r="BG845" s="240">
        <f>IF(N845="zákl. přenesená",J845,0)</f>
        <v>0</v>
      </c>
      <c r="BH845" s="240">
        <f>IF(N845="sníž. přenesená",J845,0)</f>
        <v>0</v>
      </c>
      <c r="BI845" s="240">
        <f>IF(N845="nulová",J845,0)</f>
        <v>0</v>
      </c>
      <c r="BJ845" s="18" t="s">
        <v>83</v>
      </c>
      <c r="BK845" s="240">
        <f>ROUND(I845*H845,2)</f>
        <v>0</v>
      </c>
      <c r="BL845" s="18" t="s">
        <v>211</v>
      </c>
      <c r="BM845" s="239" t="s">
        <v>1235</v>
      </c>
    </row>
    <row r="846" s="13" customFormat="1">
      <c r="A846" s="13"/>
      <c r="B846" s="241"/>
      <c r="C846" s="242"/>
      <c r="D846" s="243" t="s">
        <v>213</v>
      </c>
      <c r="E846" s="244" t="s">
        <v>1</v>
      </c>
      <c r="F846" s="245" t="s">
        <v>524</v>
      </c>
      <c r="G846" s="242"/>
      <c r="H846" s="244" t="s">
        <v>1</v>
      </c>
      <c r="I846" s="246"/>
      <c r="J846" s="242"/>
      <c r="K846" s="242"/>
      <c r="L846" s="247"/>
      <c r="M846" s="248"/>
      <c r="N846" s="249"/>
      <c r="O846" s="249"/>
      <c r="P846" s="249"/>
      <c r="Q846" s="249"/>
      <c r="R846" s="249"/>
      <c r="S846" s="249"/>
      <c r="T846" s="25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1" t="s">
        <v>213</v>
      </c>
      <c r="AU846" s="251" t="s">
        <v>85</v>
      </c>
      <c r="AV846" s="13" t="s">
        <v>83</v>
      </c>
      <c r="AW846" s="13" t="s">
        <v>32</v>
      </c>
      <c r="AX846" s="13" t="s">
        <v>76</v>
      </c>
      <c r="AY846" s="251" t="s">
        <v>204</v>
      </c>
    </row>
    <row r="847" s="14" customFormat="1">
      <c r="A847" s="14"/>
      <c r="B847" s="252"/>
      <c r="C847" s="253"/>
      <c r="D847" s="243" t="s">
        <v>213</v>
      </c>
      <c r="E847" s="254" t="s">
        <v>1</v>
      </c>
      <c r="F847" s="255" t="s">
        <v>131</v>
      </c>
      <c r="G847" s="253"/>
      <c r="H847" s="256">
        <v>24.5</v>
      </c>
      <c r="I847" s="257"/>
      <c r="J847" s="253"/>
      <c r="K847" s="253"/>
      <c r="L847" s="258"/>
      <c r="M847" s="259"/>
      <c r="N847" s="260"/>
      <c r="O847" s="260"/>
      <c r="P847" s="260"/>
      <c r="Q847" s="260"/>
      <c r="R847" s="260"/>
      <c r="S847" s="260"/>
      <c r="T847" s="261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2" t="s">
        <v>213</v>
      </c>
      <c r="AU847" s="262" t="s">
        <v>85</v>
      </c>
      <c r="AV847" s="14" t="s">
        <v>85</v>
      </c>
      <c r="AW847" s="14" t="s">
        <v>32</v>
      </c>
      <c r="AX847" s="14" t="s">
        <v>83</v>
      </c>
      <c r="AY847" s="262" t="s">
        <v>204</v>
      </c>
    </row>
    <row r="848" s="2" customFormat="1" ht="21.75" customHeight="1">
      <c r="A848" s="39"/>
      <c r="B848" s="40"/>
      <c r="C848" s="228" t="s">
        <v>1236</v>
      </c>
      <c r="D848" s="228" t="s">
        <v>206</v>
      </c>
      <c r="E848" s="229" t="s">
        <v>1237</v>
      </c>
      <c r="F848" s="230" t="s">
        <v>1238</v>
      </c>
      <c r="G848" s="231" t="s">
        <v>239</v>
      </c>
      <c r="H848" s="232">
        <v>813.5</v>
      </c>
      <c r="I848" s="233"/>
      <c r="J848" s="234">
        <f>ROUND(I848*H848,2)</f>
        <v>0</v>
      </c>
      <c r="K848" s="230" t="s">
        <v>210</v>
      </c>
      <c r="L848" s="45"/>
      <c r="M848" s="235" t="s">
        <v>1</v>
      </c>
      <c r="N848" s="236" t="s">
        <v>41</v>
      </c>
      <c r="O848" s="92"/>
      <c r="P848" s="237">
        <f>O848*H848</f>
        <v>0</v>
      </c>
      <c r="Q848" s="237">
        <v>0</v>
      </c>
      <c r="R848" s="237">
        <f>Q848*H848</f>
        <v>0</v>
      </c>
      <c r="S848" s="237">
        <v>0</v>
      </c>
      <c r="T848" s="238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9" t="s">
        <v>211</v>
      </c>
      <c r="AT848" s="239" t="s">
        <v>206</v>
      </c>
      <c r="AU848" s="239" t="s">
        <v>85</v>
      </c>
      <c r="AY848" s="18" t="s">
        <v>204</v>
      </c>
      <c r="BE848" s="240">
        <f>IF(N848="základní",J848,0)</f>
        <v>0</v>
      </c>
      <c r="BF848" s="240">
        <f>IF(N848="snížená",J848,0)</f>
        <v>0</v>
      </c>
      <c r="BG848" s="240">
        <f>IF(N848="zákl. přenesená",J848,0)</f>
        <v>0</v>
      </c>
      <c r="BH848" s="240">
        <f>IF(N848="sníž. přenesená",J848,0)</f>
        <v>0</v>
      </c>
      <c r="BI848" s="240">
        <f>IF(N848="nulová",J848,0)</f>
        <v>0</v>
      </c>
      <c r="BJ848" s="18" t="s">
        <v>83</v>
      </c>
      <c r="BK848" s="240">
        <f>ROUND(I848*H848,2)</f>
        <v>0</v>
      </c>
      <c r="BL848" s="18" t="s">
        <v>211</v>
      </c>
      <c r="BM848" s="239" t="s">
        <v>1239</v>
      </c>
    </row>
    <row r="849" s="13" customFormat="1">
      <c r="A849" s="13"/>
      <c r="B849" s="241"/>
      <c r="C849" s="242"/>
      <c r="D849" s="243" t="s">
        <v>213</v>
      </c>
      <c r="E849" s="244" t="s">
        <v>1</v>
      </c>
      <c r="F849" s="245" t="s">
        <v>524</v>
      </c>
      <c r="G849" s="242"/>
      <c r="H849" s="244" t="s">
        <v>1</v>
      </c>
      <c r="I849" s="246"/>
      <c r="J849" s="242"/>
      <c r="K849" s="242"/>
      <c r="L849" s="247"/>
      <c r="M849" s="248"/>
      <c r="N849" s="249"/>
      <c r="O849" s="249"/>
      <c r="P849" s="249"/>
      <c r="Q849" s="249"/>
      <c r="R849" s="249"/>
      <c r="S849" s="249"/>
      <c r="T849" s="25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1" t="s">
        <v>213</v>
      </c>
      <c r="AU849" s="251" t="s">
        <v>85</v>
      </c>
      <c r="AV849" s="13" t="s">
        <v>83</v>
      </c>
      <c r="AW849" s="13" t="s">
        <v>32</v>
      </c>
      <c r="AX849" s="13" t="s">
        <v>76</v>
      </c>
      <c r="AY849" s="251" t="s">
        <v>204</v>
      </c>
    </row>
    <row r="850" s="14" customFormat="1">
      <c r="A850" s="14"/>
      <c r="B850" s="252"/>
      <c r="C850" s="253"/>
      <c r="D850" s="243" t="s">
        <v>213</v>
      </c>
      <c r="E850" s="254" t="s">
        <v>1</v>
      </c>
      <c r="F850" s="255" t="s">
        <v>1240</v>
      </c>
      <c r="G850" s="253"/>
      <c r="H850" s="256">
        <v>813.5</v>
      </c>
      <c r="I850" s="257"/>
      <c r="J850" s="253"/>
      <c r="K850" s="253"/>
      <c r="L850" s="258"/>
      <c r="M850" s="259"/>
      <c r="N850" s="260"/>
      <c r="O850" s="260"/>
      <c r="P850" s="260"/>
      <c r="Q850" s="260"/>
      <c r="R850" s="260"/>
      <c r="S850" s="260"/>
      <c r="T850" s="261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2" t="s">
        <v>213</v>
      </c>
      <c r="AU850" s="262" t="s">
        <v>85</v>
      </c>
      <c r="AV850" s="14" t="s">
        <v>85</v>
      </c>
      <c r="AW850" s="14" t="s">
        <v>32</v>
      </c>
      <c r="AX850" s="14" t="s">
        <v>83</v>
      </c>
      <c r="AY850" s="262" t="s">
        <v>204</v>
      </c>
    </row>
    <row r="851" s="2" customFormat="1" ht="24.15" customHeight="1">
      <c r="A851" s="39"/>
      <c r="B851" s="40"/>
      <c r="C851" s="228" t="s">
        <v>1241</v>
      </c>
      <c r="D851" s="228" t="s">
        <v>206</v>
      </c>
      <c r="E851" s="229" t="s">
        <v>1242</v>
      </c>
      <c r="F851" s="230" t="s">
        <v>1243</v>
      </c>
      <c r="G851" s="231" t="s">
        <v>239</v>
      </c>
      <c r="H851" s="232">
        <v>5.5</v>
      </c>
      <c r="I851" s="233"/>
      <c r="J851" s="234">
        <f>ROUND(I851*H851,2)</f>
        <v>0</v>
      </c>
      <c r="K851" s="230" t="s">
        <v>210</v>
      </c>
      <c r="L851" s="45"/>
      <c r="M851" s="235" t="s">
        <v>1</v>
      </c>
      <c r="N851" s="236" t="s">
        <v>41</v>
      </c>
      <c r="O851" s="92"/>
      <c r="P851" s="237">
        <f>O851*H851</f>
        <v>0</v>
      </c>
      <c r="Q851" s="237">
        <v>0</v>
      </c>
      <c r="R851" s="237">
        <f>Q851*H851</f>
        <v>0</v>
      </c>
      <c r="S851" s="237">
        <v>0</v>
      </c>
      <c r="T851" s="238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9" t="s">
        <v>211</v>
      </c>
      <c r="AT851" s="239" t="s">
        <v>206</v>
      </c>
      <c r="AU851" s="239" t="s">
        <v>85</v>
      </c>
      <c r="AY851" s="18" t="s">
        <v>204</v>
      </c>
      <c r="BE851" s="240">
        <f>IF(N851="základní",J851,0)</f>
        <v>0</v>
      </c>
      <c r="BF851" s="240">
        <f>IF(N851="snížená",J851,0)</f>
        <v>0</v>
      </c>
      <c r="BG851" s="240">
        <f>IF(N851="zákl. přenesená",J851,0)</f>
        <v>0</v>
      </c>
      <c r="BH851" s="240">
        <f>IF(N851="sníž. přenesená",J851,0)</f>
        <v>0</v>
      </c>
      <c r="BI851" s="240">
        <f>IF(N851="nulová",J851,0)</f>
        <v>0</v>
      </c>
      <c r="BJ851" s="18" t="s">
        <v>83</v>
      </c>
      <c r="BK851" s="240">
        <f>ROUND(I851*H851,2)</f>
        <v>0</v>
      </c>
      <c r="BL851" s="18" t="s">
        <v>211</v>
      </c>
      <c r="BM851" s="239" t="s">
        <v>1244</v>
      </c>
    </row>
    <row r="852" s="13" customFormat="1">
      <c r="A852" s="13"/>
      <c r="B852" s="241"/>
      <c r="C852" s="242"/>
      <c r="D852" s="243" t="s">
        <v>213</v>
      </c>
      <c r="E852" s="244" t="s">
        <v>1</v>
      </c>
      <c r="F852" s="245" t="s">
        <v>524</v>
      </c>
      <c r="G852" s="242"/>
      <c r="H852" s="244" t="s">
        <v>1</v>
      </c>
      <c r="I852" s="246"/>
      <c r="J852" s="242"/>
      <c r="K852" s="242"/>
      <c r="L852" s="247"/>
      <c r="M852" s="248"/>
      <c r="N852" s="249"/>
      <c r="O852" s="249"/>
      <c r="P852" s="249"/>
      <c r="Q852" s="249"/>
      <c r="R852" s="249"/>
      <c r="S852" s="249"/>
      <c r="T852" s="250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1" t="s">
        <v>213</v>
      </c>
      <c r="AU852" s="251" t="s">
        <v>85</v>
      </c>
      <c r="AV852" s="13" t="s">
        <v>83</v>
      </c>
      <c r="AW852" s="13" t="s">
        <v>32</v>
      </c>
      <c r="AX852" s="13" t="s">
        <v>76</v>
      </c>
      <c r="AY852" s="251" t="s">
        <v>204</v>
      </c>
    </row>
    <row r="853" s="14" customFormat="1">
      <c r="A853" s="14"/>
      <c r="B853" s="252"/>
      <c r="C853" s="253"/>
      <c r="D853" s="243" t="s">
        <v>213</v>
      </c>
      <c r="E853" s="254" t="s">
        <v>1</v>
      </c>
      <c r="F853" s="255" t="s">
        <v>141</v>
      </c>
      <c r="G853" s="253"/>
      <c r="H853" s="256">
        <v>5.5</v>
      </c>
      <c r="I853" s="257"/>
      <c r="J853" s="253"/>
      <c r="K853" s="253"/>
      <c r="L853" s="258"/>
      <c r="M853" s="259"/>
      <c r="N853" s="260"/>
      <c r="O853" s="260"/>
      <c r="P853" s="260"/>
      <c r="Q853" s="260"/>
      <c r="R853" s="260"/>
      <c r="S853" s="260"/>
      <c r="T853" s="261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2" t="s">
        <v>213</v>
      </c>
      <c r="AU853" s="262" t="s">
        <v>85</v>
      </c>
      <c r="AV853" s="14" t="s">
        <v>85</v>
      </c>
      <c r="AW853" s="14" t="s">
        <v>32</v>
      </c>
      <c r="AX853" s="14" t="s">
        <v>83</v>
      </c>
      <c r="AY853" s="262" t="s">
        <v>204</v>
      </c>
    </row>
    <row r="854" s="2" customFormat="1" ht="24.15" customHeight="1">
      <c r="A854" s="39"/>
      <c r="B854" s="40"/>
      <c r="C854" s="228" t="s">
        <v>1245</v>
      </c>
      <c r="D854" s="228" t="s">
        <v>206</v>
      </c>
      <c r="E854" s="229" t="s">
        <v>1246</v>
      </c>
      <c r="F854" s="230" t="s">
        <v>1247</v>
      </c>
      <c r="G854" s="231" t="s">
        <v>239</v>
      </c>
      <c r="H854" s="232">
        <v>60.5</v>
      </c>
      <c r="I854" s="233"/>
      <c r="J854" s="234">
        <f>ROUND(I854*H854,2)</f>
        <v>0</v>
      </c>
      <c r="K854" s="230" t="s">
        <v>210</v>
      </c>
      <c r="L854" s="45"/>
      <c r="M854" s="235" t="s">
        <v>1</v>
      </c>
      <c r="N854" s="236" t="s">
        <v>41</v>
      </c>
      <c r="O854" s="92"/>
      <c r="P854" s="237">
        <f>O854*H854</f>
        <v>0</v>
      </c>
      <c r="Q854" s="237">
        <v>0</v>
      </c>
      <c r="R854" s="237">
        <f>Q854*H854</f>
        <v>0</v>
      </c>
      <c r="S854" s="237">
        <v>0</v>
      </c>
      <c r="T854" s="238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9" t="s">
        <v>211</v>
      </c>
      <c r="AT854" s="239" t="s">
        <v>206</v>
      </c>
      <c r="AU854" s="239" t="s">
        <v>85</v>
      </c>
      <c r="AY854" s="18" t="s">
        <v>204</v>
      </c>
      <c r="BE854" s="240">
        <f>IF(N854="základní",J854,0)</f>
        <v>0</v>
      </c>
      <c r="BF854" s="240">
        <f>IF(N854="snížená",J854,0)</f>
        <v>0</v>
      </c>
      <c r="BG854" s="240">
        <f>IF(N854="zákl. přenesená",J854,0)</f>
        <v>0</v>
      </c>
      <c r="BH854" s="240">
        <f>IF(N854="sníž. přenesená",J854,0)</f>
        <v>0</v>
      </c>
      <c r="BI854" s="240">
        <f>IF(N854="nulová",J854,0)</f>
        <v>0</v>
      </c>
      <c r="BJ854" s="18" t="s">
        <v>83</v>
      </c>
      <c r="BK854" s="240">
        <f>ROUND(I854*H854,2)</f>
        <v>0</v>
      </c>
      <c r="BL854" s="18" t="s">
        <v>211</v>
      </c>
      <c r="BM854" s="239" t="s">
        <v>1248</v>
      </c>
    </row>
    <row r="855" s="13" customFormat="1">
      <c r="A855" s="13"/>
      <c r="B855" s="241"/>
      <c r="C855" s="242"/>
      <c r="D855" s="243" t="s">
        <v>213</v>
      </c>
      <c r="E855" s="244" t="s">
        <v>1</v>
      </c>
      <c r="F855" s="245" t="s">
        <v>492</v>
      </c>
      <c r="G855" s="242"/>
      <c r="H855" s="244" t="s">
        <v>1</v>
      </c>
      <c r="I855" s="246"/>
      <c r="J855" s="242"/>
      <c r="K855" s="242"/>
      <c r="L855" s="247"/>
      <c r="M855" s="248"/>
      <c r="N855" s="249"/>
      <c r="O855" s="249"/>
      <c r="P855" s="249"/>
      <c r="Q855" s="249"/>
      <c r="R855" s="249"/>
      <c r="S855" s="249"/>
      <c r="T855" s="250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1" t="s">
        <v>213</v>
      </c>
      <c r="AU855" s="251" t="s">
        <v>85</v>
      </c>
      <c r="AV855" s="13" t="s">
        <v>83</v>
      </c>
      <c r="AW855" s="13" t="s">
        <v>32</v>
      </c>
      <c r="AX855" s="13" t="s">
        <v>76</v>
      </c>
      <c r="AY855" s="251" t="s">
        <v>204</v>
      </c>
    </row>
    <row r="856" s="14" customFormat="1">
      <c r="A856" s="14"/>
      <c r="B856" s="252"/>
      <c r="C856" s="253"/>
      <c r="D856" s="243" t="s">
        <v>213</v>
      </c>
      <c r="E856" s="254" t="s">
        <v>1</v>
      </c>
      <c r="F856" s="255" t="s">
        <v>1249</v>
      </c>
      <c r="G856" s="253"/>
      <c r="H856" s="256">
        <v>60.5</v>
      </c>
      <c r="I856" s="257"/>
      <c r="J856" s="253"/>
      <c r="K856" s="253"/>
      <c r="L856" s="258"/>
      <c r="M856" s="259"/>
      <c r="N856" s="260"/>
      <c r="O856" s="260"/>
      <c r="P856" s="260"/>
      <c r="Q856" s="260"/>
      <c r="R856" s="260"/>
      <c r="S856" s="260"/>
      <c r="T856" s="261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2" t="s">
        <v>213</v>
      </c>
      <c r="AU856" s="262" t="s">
        <v>85</v>
      </c>
      <c r="AV856" s="14" t="s">
        <v>85</v>
      </c>
      <c r="AW856" s="14" t="s">
        <v>32</v>
      </c>
      <c r="AX856" s="14" t="s">
        <v>83</v>
      </c>
      <c r="AY856" s="262" t="s">
        <v>204</v>
      </c>
    </row>
    <row r="857" s="2" customFormat="1" ht="24.15" customHeight="1">
      <c r="A857" s="39"/>
      <c r="B857" s="40"/>
      <c r="C857" s="228" t="s">
        <v>1250</v>
      </c>
      <c r="D857" s="228" t="s">
        <v>206</v>
      </c>
      <c r="E857" s="229" t="s">
        <v>1251</v>
      </c>
      <c r="F857" s="230" t="s">
        <v>1252</v>
      </c>
      <c r="G857" s="231" t="s">
        <v>239</v>
      </c>
      <c r="H857" s="232">
        <v>813.5</v>
      </c>
      <c r="I857" s="233"/>
      <c r="J857" s="234">
        <f>ROUND(I857*H857,2)</f>
        <v>0</v>
      </c>
      <c r="K857" s="230" t="s">
        <v>210</v>
      </c>
      <c r="L857" s="45"/>
      <c r="M857" s="235" t="s">
        <v>1</v>
      </c>
      <c r="N857" s="236" t="s">
        <v>41</v>
      </c>
      <c r="O857" s="92"/>
      <c r="P857" s="237">
        <f>O857*H857</f>
        <v>0</v>
      </c>
      <c r="Q857" s="237">
        <v>0</v>
      </c>
      <c r="R857" s="237">
        <f>Q857*H857</f>
        <v>0</v>
      </c>
      <c r="S857" s="237">
        <v>0</v>
      </c>
      <c r="T857" s="238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9" t="s">
        <v>211</v>
      </c>
      <c r="AT857" s="239" t="s">
        <v>206</v>
      </c>
      <c r="AU857" s="239" t="s">
        <v>85</v>
      </c>
      <c r="AY857" s="18" t="s">
        <v>204</v>
      </c>
      <c r="BE857" s="240">
        <f>IF(N857="základní",J857,0)</f>
        <v>0</v>
      </c>
      <c r="BF857" s="240">
        <f>IF(N857="snížená",J857,0)</f>
        <v>0</v>
      </c>
      <c r="BG857" s="240">
        <f>IF(N857="zákl. přenesená",J857,0)</f>
        <v>0</v>
      </c>
      <c r="BH857" s="240">
        <f>IF(N857="sníž. přenesená",J857,0)</f>
        <v>0</v>
      </c>
      <c r="BI857" s="240">
        <f>IF(N857="nulová",J857,0)</f>
        <v>0</v>
      </c>
      <c r="BJ857" s="18" t="s">
        <v>83</v>
      </c>
      <c r="BK857" s="240">
        <f>ROUND(I857*H857,2)</f>
        <v>0</v>
      </c>
      <c r="BL857" s="18" t="s">
        <v>211</v>
      </c>
      <c r="BM857" s="239" t="s">
        <v>1253</v>
      </c>
    </row>
    <row r="858" s="13" customFormat="1">
      <c r="A858" s="13"/>
      <c r="B858" s="241"/>
      <c r="C858" s="242"/>
      <c r="D858" s="243" t="s">
        <v>213</v>
      </c>
      <c r="E858" s="244" t="s">
        <v>1</v>
      </c>
      <c r="F858" s="245" t="s">
        <v>524</v>
      </c>
      <c r="G858" s="242"/>
      <c r="H858" s="244" t="s">
        <v>1</v>
      </c>
      <c r="I858" s="246"/>
      <c r="J858" s="242"/>
      <c r="K858" s="242"/>
      <c r="L858" s="247"/>
      <c r="M858" s="248"/>
      <c r="N858" s="249"/>
      <c r="O858" s="249"/>
      <c r="P858" s="249"/>
      <c r="Q858" s="249"/>
      <c r="R858" s="249"/>
      <c r="S858" s="249"/>
      <c r="T858" s="25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1" t="s">
        <v>213</v>
      </c>
      <c r="AU858" s="251" t="s">
        <v>85</v>
      </c>
      <c r="AV858" s="13" t="s">
        <v>83</v>
      </c>
      <c r="AW858" s="13" t="s">
        <v>32</v>
      </c>
      <c r="AX858" s="13" t="s">
        <v>76</v>
      </c>
      <c r="AY858" s="251" t="s">
        <v>204</v>
      </c>
    </row>
    <row r="859" s="14" customFormat="1">
      <c r="A859" s="14"/>
      <c r="B859" s="252"/>
      <c r="C859" s="253"/>
      <c r="D859" s="243" t="s">
        <v>213</v>
      </c>
      <c r="E859" s="254" t="s">
        <v>1</v>
      </c>
      <c r="F859" s="255" t="s">
        <v>1240</v>
      </c>
      <c r="G859" s="253"/>
      <c r="H859" s="256">
        <v>813.5</v>
      </c>
      <c r="I859" s="257"/>
      <c r="J859" s="253"/>
      <c r="K859" s="253"/>
      <c r="L859" s="258"/>
      <c r="M859" s="259"/>
      <c r="N859" s="260"/>
      <c r="O859" s="260"/>
      <c r="P859" s="260"/>
      <c r="Q859" s="260"/>
      <c r="R859" s="260"/>
      <c r="S859" s="260"/>
      <c r="T859" s="261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2" t="s">
        <v>213</v>
      </c>
      <c r="AU859" s="262" t="s">
        <v>85</v>
      </c>
      <c r="AV859" s="14" t="s">
        <v>85</v>
      </c>
      <c r="AW859" s="14" t="s">
        <v>32</v>
      </c>
      <c r="AX859" s="14" t="s">
        <v>83</v>
      </c>
      <c r="AY859" s="262" t="s">
        <v>204</v>
      </c>
    </row>
    <row r="860" s="2" customFormat="1" ht="24.15" customHeight="1">
      <c r="A860" s="39"/>
      <c r="B860" s="40"/>
      <c r="C860" s="228" t="s">
        <v>1254</v>
      </c>
      <c r="D860" s="228" t="s">
        <v>206</v>
      </c>
      <c r="E860" s="229" t="s">
        <v>1255</v>
      </c>
      <c r="F860" s="230" t="s">
        <v>1256</v>
      </c>
      <c r="G860" s="231" t="s">
        <v>1257</v>
      </c>
      <c r="H860" s="232">
        <v>2</v>
      </c>
      <c r="I860" s="233"/>
      <c r="J860" s="234">
        <f>ROUND(I860*H860,2)</f>
        <v>0</v>
      </c>
      <c r="K860" s="230" t="s">
        <v>210</v>
      </c>
      <c r="L860" s="45"/>
      <c r="M860" s="235" t="s">
        <v>1</v>
      </c>
      <c r="N860" s="236" t="s">
        <v>41</v>
      </c>
      <c r="O860" s="92"/>
      <c r="P860" s="237">
        <f>O860*H860</f>
        <v>0</v>
      </c>
      <c r="Q860" s="237">
        <v>0.45937</v>
      </c>
      <c r="R860" s="237">
        <f>Q860*H860</f>
        <v>0.91874</v>
      </c>
      <c r="S860" s="237">
        <v>0</v>
      </c>
      <c r="T860" s="238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39" t="s">
        <v>211</v>
      </c>
      <c r="AT860" s="239" t="s">
        <v>206</v>
      </c>
      <c r="AU860" s="239" t="s">
        <v>85</v>
      </c>
      <c r="AY860" s="18" t="s">
        <v>204</v>
      </c>
      <c r="BE860" s="240">
        <f>IF(N860="základní",J860,0)</f>
        <v>0</v>
      </c>
      <c r="BF860" s="240">
        <f>IF(N860="snížená",J860,0)</f>
        <v>0</v>
      </c>
      <c r="BG860" s="240">
        <f>IF(N860="zákl. přenesená",J860,0)</f>
        <v>0</v>
      </c>
      <c r="BH860" s="240">
        <f>IF(N860="sníž. přenesená",J860,0)</f>
        <v>0</v>
      </c>
      <c r="BI860" s="240">
        <f>IF(N860="nulová",J860,0)</f>
        <v>0</v>
      </c>
      <c r="BJ860" s="18" t="s">
        <v>83</v>
      </c>
      <c r="BK860" s="240">
        <f>ROUND(I860*H860,2)</f>
        <v>0</v>
      </c>
      <c r="BL860" s="18" t="s">
        <v>211</v>
      </c>
      <c r="BM860" s="239" t="s">
        <v>1258</v>
      </c>
    </row>
    <row r="861" s="13" customFormat="1">
      <c r="A861" s="13"/>
      <c r="B861" s="241"/>
      <c r="C861" s="242"/>
      <c r="D861" s="243" t="s">
        <v>213</v>
      </c>
      <c r="E861" s="244" t="s">
        <v>1</v>
      </c>
      <c r="F861" s="245" t="s">
        <v>492</v>
      </c>
      <c r="G861" s="242"/>
      <c r="H861" s="244" t="s">
        <v>1</v>
      </c>
      <c r="I861" s="246"/>
      <c r="J861" s="242"/>
      <c r="K861" s="242"/>
      <c r="L861" s="247"/>
      <c r="M861" s="248"/>
      <c r="N861" s="249"/>
      <c r="O861" s="249"/>
      <c r="P861" s="249"/>
      <c r="Q861" s="249"/>
      <c r="R861" s="249"/>
      <c r="S861" s="249"/>
      <c r="T861" s="250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1" t="s">
        <v>213</v>
      </c>
      <c r="AU861" s="251" t="s">
        <v>85</v>
      </c>
      <c r="AV861" s="13" t="s">
        <v>83</v>
      </c>
      <c r="AW861" s="13" t="s">
        <v>32</v>
      </c>
      <c r="AX861" s="13" t="s">
        <v>76</v>
      </c>
      <c r="AY861" s="251" t="s">
        <v>204</v>
      </c>
    </row>
    <row r="862" s="14" customFormat="1">
      <c r="A862" s="14"/>
      <c r="B862" s="252"/>
      <c r="C862" s="253"/>
      <c r="D862" s="243" t="s">
        <v>213</v>
      </c>
      <c r="E862" s="254" t="s">
        <v>1</v>
      </c>
      <c r="F862" s="255" t="s">
        <v>85</v>
      </c>
      <c r="G862" s="253"/>
      <c r="H862" s="256">
        <v>2</v>
      </c>
      <c r="I862" s="257"/>
      <c r="J862" s="253"/>
      <c r="K862" s="253"/>
      <c r="L862" s="258"/>
      <c r="M862" s="259"/>
      <c r="N862" s="260"/>
      <c r="O862" s="260"/>
      <c r="P862" s="260"/>
      <c r="Q862" s="260"/>
      <c r="R862" s="260"/>
      <c r="S862" s="260"/>
      <c r="T862" s="261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2" t="s">
        <v>213</v>
      </c>
      <c r="AU862" s="262" t="s">
        <v>85</v>
      </c>
      <c r="AV862" s="14" t="s">
        <v>85</v>
      </c>
      <c r="AW862" s="14" t="s">
        <v>32</v>
      </c>
      <c r="AX862" s="14" t="s">
        <v>83</v>
      </c>
      <c r="AY862" s="262" t="s">
        <v>204</v>
      </c>
    </row>
    <row r="863" s="2" customFormat="1" ht="24.15" customHeight="1">
      <c r="A863" s="39"/>
      <c r="B863" s="40"/>
      <c r="C863" s="228" t="s">
        <v>1259</v>
      </c>
      <c r="D863" s="228" t="s">
        <v>206</v>
      </c>
      <c r="E863" s="229" t="s">
        <v>1260</v>
      </c>
      <c r="F863" s="230" t="s">
        <v>1261</v>
      </c>
      <c r="G863" s="231" t="s">
        <v>311</v>
      </c>
      <c r="H863" s="232">
        <v>0.75</v>
      </c>
      <c r="I863" s="233"/>
      <c r="J863" s="234">
        <f>ROUND(I863*H863,2)</f>
        <v>0</v>
      </c>
      <c r="K863" s="230" t="s">
        <v>210</v>
      </c>
      <c r="L863" s="45"/>
      <c r="M863" s="235" t="s">
        <v>1</v>
      </c>
      <c r="N863" s="236" t="s">
        <v>41</v>
      </c>
      <c r="O863" s="92"/>
      <c r="P863" s="237">
        <f>O863*H863</f>
        <v>0</v>
      </c>
      <c r="Q863" s="237">
        <v>0</v>
      </c>
      <c r="R863" s="237">
        <f>Q863*H863</f>
        <v>0</v>
      </c>
      <c r="S863" s="237">
        <v>1.76</v>
      </c>
      <c r="T863" s="238">
        <f>S863*H863</f>
        <v>1.3200000000000001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9" t="s">
        <v>211</v>
      </c>
      <c r="AT863" s="239" t="s">
        <v>206</v>
      </c>
      <c r="AU863" s="239" t="s">
        <v>85</v>
      </c>
      <c r="AY863" s="18" t="s">
        <v>204</v>
      </c>
      <c r="BE863" s="240">
        <f>IF(N863="základní",J863,0)</f>
        <v>0</v>
      </c>
      <c r="BF863" s="240">
        <f>IF(N863="snížená",J863,0)</f>
        <v>0</v>
      </c>
      <c r="BG863" s="240">
        <f>IF(N863="zákl. přenesená",J863,0)</f>
        <v>0</v>
      </c>
      <c r="BH863" s="240">
        <f>IF(N863="sníž. přenesená",J863,0)</f>
        <v>0</v>
      </c>
      <c r="BI863" s="240">
        <f>IF(N863="nulová",J863,0)</f>
        <v>0</v>
      </c>
      <c r="BJ863" s="18" t="s">
        <v>83</v>
      </c>
      <c r="BK863" s="240">
        <f>ROUND(I863*H863,2)</f>
        <v>0</v>
      </c>
      <c r="BL863" s="18" t="s">
        <v>211</v>
      </c>
      <c r="BM863" s="239" t="s">
        <v>1262</v>
      </c>
    </row>
    <row r="864" s="13" customFormat="1">
      <c r="A864" s="13"/>
      <c r="B864" s="241"/>
      <c r="C864" s="242"/>
      <c r="D864" s="243" t="s">
        <v>213</v>
      </c>
      <c r="E864" s="244" t="s">
        <v>1</v>
      </c>
      <c r="F864" s="245" t="s">
        <v>1201</v>
      </c>
      <c r="G864" s="242"/>
      <c r="H864" s="244" t="s">
        <v>1</v>
      </c>
      <c r="I864" s="246"/>
      <c r="J864" s="242"/>
      <c r="K864" s="242"/>
      <c r="L864" s="247"/>
      <c r="M864" s="248"/>
      <c r="N864" s="249"/>
      <c r="O864" s="249"/>
      <c r="P864" s="249"/>
      <c r="Q864" s="249"/>
      <c r="R864" s="249"/>
      <c r="S864" s="249"/>
      <c r="T864" s="25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1" t="s">
        <v>213</v>
      </c>
      <c r="AU864" s="251" t="s">
        <v>85</v>
      </c>
      <c r="AV864" s="13" t="s">
        <v>83</v>
      </c>
      <c r="AW864" s="13" t="s">
        <v>32</v>
      </c>
      <c r="AX864" s="13" t="s">
        <v>76</v>
      </c>
      <c r="AY864" s="251" t="s">
        <v>204</v>
      </c>
    </row>
    <row r="865" s="14" customFormat="1">
      <c r="A865" s="14"/>
      <c r="B865" s="252"/>
      <c r="C865" s="253"/>
      <c r="D865" s="243" t="s">
        <v>213</v>
      </c>
      <c r="E865" s="254" t="s">
        <v>1</v>
      </c>
      <c r="F865" s="255" t="s">
        <v>1263</v>
      </c>
      <c r="G865" s="253"/>
      <c r="H865" s="256">
        <v>0.75</v>
      </c>
      <c r="I865" s="257"/>
      <c r="J865" s="253"/>
      <c r="K865" s="253"/>
      <c r="L865" s="258"/>
      <c r="M865" s="259"/>
      <c r="N865" s="260"/>
      <c r="O865" s="260"/>
      <c r="P865" s="260"/>
      <c r="Q865" s="260"/>
      <c r="R865" s="260"/>
      <c r="S865" s="260"/>
      <c r="T865" s="261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2" t="s">
        <v>213</v>
      </c>
      <c r="AU865" s="262" t="s">
        <v>85</v>
      </c>
      <c r="AV865" s="14" t="s">
        <v>85</v>
      </c>
      <c r="AW865" s="14" t="s">
        <v>32</v>
      </c>
      <c r="AX865" s="14" t="s">
        <v>83</v>
      </c>
      <c r="AY865" s="262" t="s">
        <v>204</v>
      </c>
    </row>
    <row r="866" s="2" customFormat="1" ht="24.15" customHeight="1">
      <c r="A866" s="39"/>
      <c r="B866" s="40"/>
      <c r="C866" s="228" t="s">
        <v>1264</v>
      </c>
      <c r="D866" s="228" t="s">
        <v>206</v>
      </c>
      <c r="E866" s="229" t="s">
        <v>1265</v>
      </c>
      <c r="F866" s="230" t="s">
        <v>1266</v>
      </c>
      <c r="G866" s="231" t="s">
        <v>311</v>
      </c>
      <c r="H866" s="232">
        <v>49.280000000000001</v>
      </c>
      <c r="I866" s="233"/>
      <c r="J866" s="234">
        <f>ROUND(I866*H866,2)</f>
        <v>0</v>
      </c>
      <c r="K866" s="230" t="s">
        <v>210</v>
      </c>
      <c r="L866" s="45"/>
      <c r="M866" s="235" t="s">
        <v>1</v>
      </c>
      <c r="N866" s="236" t="s">
        <v>41</v>
      </c>
      <c r="O866" s="92"/>
      <c r="P866" s="237">
        <f>O866*H866</f>
        <v>0</v>
      </c>
      <c r="Q866" s="237">
        <v>0</v>
      </c>
      <c r="R866" s="237">
        <f>Q866*H866</f>
        <v>0</v>
      </c>
      <c r="S866" s="237">
        <v>0.55000000000000004</v>
      </c>
      <c r="T866" s="238">
        <f>S866*H866</f>
        <v>27.104000000000003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39" t="s">
        <v>211</v>
      </c>
      <c r="AT866" s="239" t="s">
        <v>206</v>
      </c>
      <c r="AU866" s="239" t="s">
        <v>85</v>
      </c>
      <c r="AY866" s="18" t="s">
        <v>204</v>
      </c>
      <c r="BE866" s="240">
        <f>IF(N866="základní",J866,0)</f>
        <v>0</v>
      </c>
      <c r="BF866" s="240">
        <f>IF(N866="snížená",J866,0)</f>
        <v>0</v>
      </c>
      <c r="BG866" s="240">
        <f>IF(N866="zákl. přenesená",J866,0)</f>
        <v>0</v>
      </c>
      <c r="BH866" s="240">
        <f>IF(N866="sníž. přenesená",J866,0)</f>
        <v>0</v>
      </c>
      <c r="BI866" s="240">
        <f>IF(N866="nulová",J866,0)</f>
        <v>0</v>
      </c>
      <c r="BJ866" s="18" t="s">
        <v>83</v>
      </c>
      <c r="BK866" s="240">
        <f>ROUND(I866*H866,2)</f>
        <v>0</v>
      </c>
      <c r="BL866" s="18" t="s">
        <v>211</v>
      </c>
      <c r="BM866" s="239" t="s">
        <v>1267</v>
      </c>
    </row>
    <row r="867" s="13" customFormat="1">
      <c r="A867" s="13"/>
      <c r="B867" s="241"/>
      <c r="C867" s="242"/>
      <c r="D867" s="243" t="s">
        <v>213</v>
      </c>
      <c r="E867" s="244" t="s">
        <v>1</v>
      </c>
      <c r="F867" s="245" t="s">
        <v>557</v>
      </c>
      <c r="G867" s="242"/>
      <c r="H867" s="244" t="s">
        <v>1</v>
      </c>
      <c r="I867" s="246"/>
      <c r="J867" s="242"/>
      <c r="K867" s="242"/>
      <c r="L867" s="247"/>
      <c r="M867" s="248"/>
      <c r="N867" s="249"/>
      <c r="O867" s="249"/>
      <c r="P867" s="249"/>
      <c r="Q867" s="249"/>
      <c r="R867" s="249"/>
      <c r="S867" s="249"/>
      <c r="T867" s="25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1" t="s">
        <v>213</v>
      </c>
      <c r="AU867" s="251" t="s">
        <v>85</v>
      </c>
      <c r="AV867" s="13" t="s">
        <v>83</v>
      </c>
      <c r="AW867" s="13" t="s">
        <v>32</v>
      </c>
      <c r="AX867" s="13" t="s">
        <v>76</v>
      </c>
      <c r="AY867" s="251" t="s">
        <v>204</v>
      </c>
    </row>
    <row r="868" s="14" customFormat="1">
      <c r="A868" s="14"/>
      <c r="B868" s="252"/>
      <c r="C868" s="253"/>
      <c r="D868" s="243" t="s">
        <v>213</v>
      </c>
      <c r="E868" s="254" t="s">
        <v>1</v>
      </c>
      <c r="F868" s="255" t="s">
        <v>1268</v>
      </c>
      <c r="G868" s="253"/>
      <c r="H868" s="256">
        <v>49.280000000000001</v>
      </c>
      <c r="I868" s="257"/>
      <c r="J868" s="253"/>
      <c r="K868" s="253"/>
      <c r="L868" s="258"/>
      <c r="M868" s="259"/>
      <c r="N868" s="260"/>
      <c r="O868" s="260"/>
      <c r="P868" s="260"/>
      <c r="Q868" s="260"/>
      <c r="R868" s="260"/>
      <c r="S868" s="260"/>
      <c r="T868" s="26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2" t="s">
        <v>213</v>
      </c>
      <c r="AU868" s="262" t="s">
        <v>85</v>
      </c>
      <c r="AV868" s="14" t="s">
        <v>85</v>
      </c>
      <c r="AW868" s="14" t="s">
        <v>32</v>
      </c>
      <c r="AX868" s="14" t="s">
        <v>83</v>
      </c>
      <c r="AY868" s="262" t="s">
        <v>204</v>
      </c>
    </row>
    <row r="869" s="2" customFormat="1" ht="24.15" customHeight="1">
      <c r="A869" s="39"/>
      <c r="B869" s="40"/>
      <c r="C869" s="228" t="s">
        <v>1269</v>
      </c>
      <c r="D869" s="228" t="s">
        <v>206</v>
      </c>
      <c r="E869" s="229" t="s">
        <v>1270</v>
      </c>
      <c r="F869" s="230" t="s">
        <v>1271</v>
      </c>
      <c r="G869" s="231" t="s">
        <v>522</v>
      </c>
      <c r="H869" s="232">
        <v>3</v>
      </c>
      <c r="I869" s="233"/>
      <c r="J869" s="234">
        <f>ROUND(I869*H869,2)</f>
        <v>0</v>
      </c>
      <c r="K869" s="230" t="s">
        <v>210</v>
      </c>
      <c r="L869" s="45"/>
      <c r="M869" s="235" t="s">
        <v>1</v>
      </c>
      <c r="N869" s="236" t="s">
        <v>41</v>
      </c>
      <c r="O869" s="92"/>
      <c r="P869" s="237">
        <f>O869*H869</f>
        <v>0</v>
      </c>
      <c r="Q869" s="237">
        <v>0</v>
      </c>
      <c r="R869" s="237">
        <f>Q869*H869</f>
        <v>0</v>
      </c>
      <c r="S869" s="237">
        <v>0.10000000000000001</v>
      </c>
      <c r="T869" s="238">
        <f>S869*H869</f>
        <v>0.30000000000000004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39" t="s">
        <v>211</v>
      </c>
      <c r="AT869" s="239" t="s">
        <v>206</v>
      </c>
      <c r="AU869" s="239" t="s">
        <v>85</v>
      </c>
      <c r="AY869" s="18" t="s">
        <v>204</v>
      </c>
      <c r="BE869" s="240">
        <f>IF(N869="základní",J869,0)</f>
        <v>0</v>
      </c>
      <c r="BF869" s="240">
        <f>IF(N869="snížená",J869,0)</f>
        <v>0</v>
      </c>
      <c r="BG869" s="240">
        <f>IF(N869="zákl. přenesená",J869,0)</f>
        <v>0</v>
      </c>
      <c r="BH869" s="240">
        <f>IF(N869="sníž. přenesená",J869,0)</f>
        <v>0</v>
      </c>
      <c r="BI869" s="240">
        <f>IF(N869="nulová",J869,0)</f>
        <v>0</v>
      </c>
      <c r="BJ869" s="18" t="s">
        <v>83</v>
      </c>
      <c r="BK869" s="240">
        <f>ROUND(I869*H869,2)</f>
        <v>0</v>
      </c>
      <c r="BL869" s="18" t="s">
        <v>211</v>
      </c>
      <c r="BM869" s="239" t="s">
        <v>1272</v>
      </c>
    </row>
    <row r="870" s="13" customFormat="1">
      <c r="A870" s="13"/>
      <c r="B870" s="241"/>
      <c r="C870" s="242"/>
      <c r="D870" s="243" t="s">
        <v>213</v>
      </c>
      <c r="E870" s="244" t="s">
        <v>1</v>
      </c>
      <c r="F870" s="245" t="s">
        <v>524</v>
      </c>
      <c r="G870" s="242"/>
      <c r="H870" s="244" t="s">
        <v>1</v>
      </c>
      <c r="I870" s="246"/>
      <c r="J870" s="242"/>
      <c r="K870" s="242"/>
      <c r="L870" s="247"/>
      <c r="M870" s="248"/>
      <c r="N870" s="249"/>
      <c r="O870" s="249"/>
      <c r="P870" s="249"/>
      <c r="Q870" s="249"/>
      <c r="R870" s="249"/>
      <c r="S870" s="249"/>
      <c r="T870" s="25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1" t="s">
        <v>213</v>
      </c>
      <c r="AU870" s="251" t="s">
        <v>85</v>
      </c>
      <c r="AV870" s="13" t="s">
        <v>83</v>
      </c>
      <c r="AW870" s="13" t="s">
        <v>32</v>
      </c>
      <c r="AX870" s="13" t="s">
        <v>76</v>
      </c>
      <c r="AY870" s="251" t="s">
        <v>204</v>
      </c>
    </row>
    <row r="871" s="14" customFormat="1">
      <c r="A871" s="14"/>
      <c r="B871" s="252"/>
      <c r="C871" s="253"/>
      <c r="D871" s="243" t="s">
        <v>213</v>
      </c>
      <c r="E871" s="254" t="s">
        <v>1</v>
      </c>
      <c r="F871" s="255" t="s">
        <v>1273</v>
      </c>
      <c r="G871" s="253"/>
      <c r="H871" s="256">
        <v>3</v>
      </c>
      <c r="I871" s="257"/>
      <c r="J871" s="253"/>
      <c r="K871" s="253"/>
      <c r="L871" s="258"/>
      <c r="M871" s="259"/>
      <c r="N871" s="260"/>
      <c r="O871" s="260"/>
      <c r="P871" s="260"/>
      <c r="Q871" s="260"/>
      <c r="R871" s="260"/>
      <c r="S871" s="260"/>
      <c r="T871" s="261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2" t="s">
        <v>213</v>
      </c>
      <c r="AU871" s="262" t="s">
        <v>85</v>
      </c>
      <c r="AV871" s="14" t="s">
        <v>85</v>
      </c>
      <c r="AW871" s="14" t="s">
        <v>32</v>
      </c>
      <c r="AX871" s="14" t="s">
        <v>83</v>
      </c>
      <c r="AY871" s="262" t="s">
        <v>204</v>
      </c>
    </row>
    <row r="872" s="2" customFormat="1" ht="24.15" customHeight="1">
      <c r="A872" s="39"/>
      <c r="B872" s="40"/>
      <c r="C872" s="228" t="s">
        <v>1274</v>
      </c>
      <c r="D872" s="228" t="s">
        <v>206</v>
      </c>
      <c r="E872" s="229" t="s">
        <v>1275</v>
      </c>
      <c r="F872" s="230" t="s">
        <v>1276</v>
      </c>
      <c r="G872" s="231" t="s">
        <v>522</v>
      </c>
      <c r="H872" s="232">
        <v>11</v>
      </c>
      <c r="I872" s="233"/>
      <c r="J872" s="234">
        <f>ROUND(I872*H872,2)</f>
        <v>0</v>
      </c>
      <c r="K872" s="230" t="s">
        <v>210</v>
      </c>
      <c r="L872" s="45"/>
      <c r="M872" s="235" t="s">
        <v>1</v>
      </c>
      <c r="N872" s="236" t="s">
        <v>41</v>
      </c>
      <c r="O872" s="92"/>
      <c r="P872" s="237">
        <f>O872*H872</f>
        <v>0</v>
      </c>
      <c r="Q872" s="237">
        <v>0</v>
      </c>
      <c r="R872" s="237">
        <f>Q872*H872</f>
        <v>0</v>
      </c>
      <c r="S872" s="237">
        <v>0.10000000000000001</v>
      </c>
      <c r="T872" s="238">
        <f>S872*H872</f>
        <v>1.1000000000000001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9" t="s">
        <v>211</v>
      </c>
      <c r="AT872" s="239" t="s">
        <v>206</v>
      </c>
      <c r="AU872" s="239" t="s">
        <v>85</v>
      </c>
      <c r="AY872" s="18" t="s">
        <v>204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8" t="s">
        <v>83</v>
      </c>
      <c r="BK872" s="240">
        <f>ROUND(I872*H872,2)</f>
        <v>0</v>
      </c>
      <c r="BL872" s="18" t="s">
        <v>211</v>
      </c>
      <c r="BM872" s="239" t="s">
        <v>1277</v>
      </c>
    </row>
    <row r="873" s="13" customFormat="1">
      <c r="A873" s="13"/>
      <c r="B873" s="241"/>
      <c r="C873" s="242"/>
      <c r="D873" s="243" t="s">
        <v>213</v>
      </c>
      <c r="E873" s="244" t="s">
        <v>1</v>
      </c>
      <c r="F873" s="245" t="s">
        <v>557</v>
      </c>
      <c r="G873" s="242"/>
      <c r="H873" s="244" t="s">
        <v>1</v>
      </c>
      <c r="I873" s="246"/>
      <c r="J873" s="242"/>
      <c r="K873" s="242"/>
      <c r="L873" s="247"/>
      <c r="M873" s="248"/>
      <c r="N873" s="249"/>
      <c r="O873" s="249"/>
      <c r="P873" s="249"/>
      <c r="Q873" s="249"/>
      <c r="R873" s="249"/>
      <c r="S873" s="249"/>
      <c r="T873" s="250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1" t="s">
        <v>213</v>
      </c>
      <c r="AU873" s="251" t="s">
        <v>85</v>
      </c>
      <c r="AV873" s="13" t="s">
        <v>83</v>
      </c>
      <c r="AW873" s="13" t="s">
        <v>32</v>
      </c>
      <c r="AX873" s="13" t="s">
        <v>76</v>
      </c>
      <c r="AY873" s="251" t="s">
        <v>204</v>
      </c>
    </row>
    <row r="874" s="14" customFormat="1">
      <c r="A874" s="14"/>
      <c r="B874" s="252"/>
      <c r="C874" s="253"/>
      <c r="D874" s="243" t="s">
        <v>213</v>
      </c>
      <c r="E874" s="254" t="s">
        <v>1</v>
      </c>
      <c r="F874" s="255" t="s">
        <v>1278</v>
      </c>
      <c r="G874" s="253"/>
      <c r="H874" s="256">
        <v>11</v>
      </c>
      <c r="I874" s="257"/>
      <c r="J874" s="253"/>
      <c r="K874" s="253"/>
      <c r="L874" s="258"/>
      <c r="M874" s="259"/>
      <c r="N874" s="260"/>
      <c r="O874" s="260"/>
      <c r="P874" s="260"/>
      <c r="Q874" s="260"/>
      <c r="R874" s="260"/>
      <c r="S874" s="260"/>
      <c r="T874" s="261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2" t="s">
        <v>213</v>
      </c>
      <c r="AU874" s="262" t="s">
        <v>85</v>
      </c>
      <c r="AV874" s="14" t="s">
        <v>85</v>
      </c>
      <c r="AW874" s="14" t="s">
        <v>32</v>
      </c>
      <c r="AX874" s="14" t="s">
        <v>83</v>
      </c>
      <c r="AY874" s="262" t="s">
        <v>204</v>
      </c>
    </row>
    <row r="875" s="2" customFormat="1" ht="24.15" customHeight="1">
      <c r="A875" s="39"/>
      <c r="B875" s="40"/>
      <c r="C875" s="228" t="s">
        <v>1279</v>
      </c>
      <c r="D875" s="228" t="s">
        <v>206</v>
      </c>
      <c r="E875" s="229" t="s">
        <v>1280</v>
      </c>
      <c r="F875" s="230" t="s">
        <v>1281</v>
      </c>
      <c r="G875" s="231" t="s">
        <v>522</v>
      </c>
      <c r="H875" s="232">
        <v>70</v>
      </c>
      <c r="I875" s="233"/>
      <c r="J875" s="234">
        <f>ROUND(I875*H875,2)</f>
        <v>0</v>
      </c>
      <c r="K875" s="230" t="s">
        <v>210</v>
      </c>
      <c r="L875" s="45"/>
      <c r="M875" s="235" t="s">
        <v>1</v>
      </c>
      <c r="N875" s="236" t="s">
        <v>41</v>
      </c>
      <c r="O875" s="92"/>
      <c r="P875" s="237">
        <f>O875*H875</f>
        <v>0</v>
      </c>
      <c r="Q875" s="237">
        <v>0</v>
      </c>
      <c r="R875" s="237">
        <f>Q875*H875</f>
        <v>0</v>
      </c>
      <c r="S875" s="237">
        <v>0.050000000000000003</v>
      </c>
      <c r="T875" s="238">
        <f>S875*H875</f>
        <v>3.5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9" t="s">
        <v>211</v>
      </c>
      <c r="AT875" s="239" t="s">
        <v>206</v>
      </c>
      <c r="AU875" s="239" t="s">
        <v>85</v>
      </c>
      <c r="AY875" s="18" t="s">
        <v>204</v>
      </c>
      <c r="BE875" s="240">
        <f>IF(N875="základní",J875,0)</f>
        <v>0</v>
      </c>
      <c r="BF875" s="240">
        <f>IF(N875="snížená",J875,0)</f>
        <v>0</v>
      </c>
      <c r="BG875" s="240">
        <f>IF(N875="zákl. přenesená",J875,0)</f>
        <v>0</v>
      </c>
      <c r="BH875" s="240">
        <f>IF(N875="sníž. přenesená",J875,0)</f>
        <v>0</v>
      </c>
      <c r="BI875" s="240">
        <f>IF(N875="nulová",J875,0)</f>
        <v>0</v>
      </c>
      <c r="BJ875" s="18" t="s">
        <v>83</v>
      </c>
      <c r="BK875" s="240">
        <f>ROUND(I875*H875,2)</f>
        <v>0</v>
      </c>
      <c r="BL875" s="18" t="s">
        <v>211</v>
      </c>
      <c r="BM875" s="239" t="s">
        <v>1282</v>
      </c>
    </row>
    <row r="876" s="13" customFormat="1">
      <c r="A876" s="13"/>
      <c r="B876" s="241"/>
      <c r="C876" s="242"/>
      <c r="D876" s="243" t="s">
        <v>213</v>
      </c>
      <c r="E876" s="244" t="s">
        <v>1</v>
      </c>
      <c r="F876" s="245" t="s">
        <v>214</v>
      </c>
      <c r="G876" s="242"/>
      <c r="H876" s="244" t="s">
        <v>1</v>
      </c>
      <c r="I876" s="246"/>
      <c r="J876" s="242"/>
      <c r="K876" s="242"/>
      <c r="L876" s="247"/>
      <c r="M876" s="248"/>
      <c r="N876" s="249"/>
      <c r="O876" s="249"/>
      <c r="P876" s="249"/>
      <c r="Q876" s="249"/>
      <c r="R876" s="249"/>
      <c r="S876" s="249"/>
      <c r="T876" s="25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1" t="s">
        <v>213</v>
      </c>
      <c r="AU876" s="251" t="s">
        <v>85</v>
      </c>
      <c r="AV876" s="13" t="s">
        <v>83</v>
      </c>
      <c r="AW876" s="13" t="s">
        <v>32</v>
      </c>
      <c r="AX876" s="13" t="s">
        <v>76</v>
      </c>
      <c r="AY876" s="251" t="s">
        <v>204</v>
      </c>
    </row>
    <row r="877" s="14" customFormat="1">
      <c r="A877" s="14"/>
      <c r="B877" s="252"/>
      <c r="C877" s="253"/>
      <c r="D877" s="243" t="s">
        <v>213</v>
      </c>
      <c r="E877" s="254" t="s">
        <v>1</v>
      </c>
      <c r="F877" s="255" t="s">
        <v>1283</v>
      </c>
      <c r="G877" s="253"/>
      <c r="H877" s="256">
        <v>6</v>
      </c>
      <c r="I877" s="257"/>
      <c r="J877" s="253"/>
      <c r="K877" s="253"/>
      <c r="L877" s="258"/>
      <c r="M877" s="259"/>
      <c r="N877" s="260"/>
      <c r="O877" s="260"/>
      <c r="P877" s="260"/>
      <c r="Q877" s="260"/>
      <c r="R877" s="260"/>
      <c r="S877" s="260"/>
      <c r="T877" s="26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2" t="s">
        <v>213</v>
      </c>
      <c r="AU877" s="262" t="s">
        <v>85</v>
      </c>
      <c r="AV877" s="14" t="s">
        <v>85</v>
      </c>
      <c r="AW877" s="14" t="s">
        <v>32</v>
      </c>
      <c r="AX877" s="14" t="s">
        <v>76</v>
      </c>
      <c r="AY877" s="262" t="s">
        <v>204</v>
      </c>
    </row>
    <row r="878" s="14" customFormat="1">
      <c r="A878" s="14"/>
      <c r="B878" s="252"/>
      <c r="C878" s="253"/>
      <c r="D878" s="243" t="s">
        <v>213</v>
      </c>
      <c r="E878" s="254" t="s">
        <v>1</v>
      </c>
      <c r="F878" s="255" t="s">
        <v>1284</v>
      </c>
      <c r="G878" s="253"/>
      <c r="H878" s="256">
        <v>25</v>
      </c>
      <c r="I878" s="257"/>
      <c r="J878" s="253"/>
      <c r="K878" s="253"/>
      <c r="L878" s="258"/>
      <c r="M878" s="259"/>
      <c r="N878" s="260"/>
      <c r="O878" s="260"/>
      <c r="P878" s="260"/>
      <c r="Q878" s="260"/>
      <c r="R878" s="260"/>
      <c r="S878" s="260"/>
      <c r="T878" s="261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2" t="s">
        <v>213</v>
      </c>
      <c r="AU878" s="262" t="s">
        <v>85</v>
      </c>
      <c r="AV878" s="14" t="s">
        <v>85</v>
      </c>
      <c r="AW878" s="14" t="s">
        <v>32</v>
      </c>
      <c r="AX878" s="14" t="s">
        <v>76</v>
      </c>
      <c r="AY878" s="262" t="s">
        <v>204</v>
      </c>
    </row>
    <row r="879" s="14" customFormat="1">
      <c r="A879" s="14"/>
      <c r="B879" s="252"/>
      <c r="C879" s="253"/>
      <c r="D879" s="243" t="s">
        <v>213</v>
      </c>
      <c r="E879" s="254" t="s">
        <v>1</v>
      </c>
      <c r="F879" s="255" t="s">
        <v>1285</v>
      </c>
      <c r="G879" s="253"/>
      <c r="H879" s="256">
        <v>39</v>
      </c>
      <c r="I879" s="257"/>
      <c r="J879" s="253"/>
      <c r="K879" s="253"/>
      <c r="L879" s="258"/>
      <c r="M879" s="259"/>
      <c r="N879" s="260"/>
      <c r="O879" s="260"/>
      <c r="P879" s="260"/>
      <c r="Q879" s="260"/>
      <c r="R879" s="260"/>
      <c r="S879" s="260"/>
      <c r="T879" s="261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2" t="s">
        <v>213</v>
      </c>
      <c r="AU879" s="262" t="s">
        <v>85</v>
      </c>
      <c r="AV879" s="14" t="s">
        <v>85</v>
      </c>
      <c r="AW879" s="14" t="s">
        <v>32</v>
      </c>
      <c r="AX879" s="14" t="s">
        <v>76</v>
      </c>
      <c r="AY879" s="262" t="s">
        <v>204</v>
      </c>
    </row>
    <row r="880" s="15" customFormat="1">
      <c r="A880" s="15"/>
      <c r="B880" s="263"/>
      <c r="C880" s="264"/>
      <c r="D880" s="243" t="s">
        <v>213</v>
      </c>
      <c r="E880" s="265" t="s">
        <v>1</v>
      </c>
      <c r="F880" s="266" t="s">
        <v>160</v>
      </c>
      <c r="G880" s="264"/>
      <c r="H880" s="267">
        <v>70</v>
      </c>
      <c r="I880" s="268"/>
      <c r="J880" s="264"/>
      <c r="K880" s="264"/>
      <c r="L880" s="269"/>
      <c r="M880" s="270"/>
      <c r="N880" s="271"/>
      <c r="O880" s="271"/>
      <c r="P880" s="271"/>
      <c r="Q880" s="271"/>
      <c r="R880" s="271"/>
      <c r="S880" s="271"/>
      <c r="T880" s="272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3" t="s">
        <v>213</v>
      </c>
      <c r="AU880" s="273" t="s">
        <v>85</v>
      </c>
      <c r="AV880" s="15" t="s">
        <v>211</v>
      </c>
      <c r="AW880" s="15" t="s">
        <v>32</v>
      </c>
      <c r="AX880" s="15" t="s">
        <v>83</v>
      </c>
      <c r="AY880" s="273" t="s">
        <v>204</v>
      </c>
    </row>
    <row r="881" s="2" customFormat="1" ht="21.75" customHeight="1">
      <c r="A881" s="39"/>
      <c r="B881" s="40"/>
      <c r="C881" s="228" t="s">
        <v>1286</v>
      </c>
      <c r="D881" s="228" t="s">
        <v>206</v>
      </c>
      <c r="E881" s="229" t="s">
        <v>1287</v>
      </c>
      <c r="F881" s="230" t="s">
        <v>1288</v>
      </c>
      <c r="G881" s="231" t="s">
        <v>522</v>
      </c>
      <c r="H881" s="232">
        <v>6</v>
      </c>
      <c r="I881" s="233"/>
      <c r="J881" s="234">
        <f>ROUND(I881*H881,2)</f>
        <v>0</v>
      </c>
      <c r="K881" s="230" t="s">
        <v>210</v>
      </c>
      <c r="L881" s="45"/>
      <c r="M881" s="235" t="s">
        <v>1</v>
      </c>
      <c r="N881" s="236" t="s">
        <v>41</v>
      </c>
      <c r="O881" s="92"/>
      <c r="P881" s="237">
        <f>O881*H881</f>
        <v>0</v>
      </c>
      <c r="Q881" s="237">
        <v>0</v>
      </c>
      <c r="R881" s="237">
        <f>Q881*H881</f>
        <v>0</v>
      </c>
      <c r="S881" s="237">
        <v>0.033000000000000002</v>
      </c>
      <c r="T881" s="238">
        <f>S881*H881</f>
        <v>0.19800000000000001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9" t="s">
        <v>211</v>
      </c>
      <c r="AT881" s="239" t="s">
        <v>206</v>
      </c>
      <c r="AU881" s="239" t="s">
        <v>85</v>
      </c>
      <c r="AY881" s="18" t="s">
        <v>204</v>
      </c>
      <c r="BE881" s="240">
        <f>IF(N881="základní",J881,0)</f>
        <v>0</v>
      </c>
      <c r="BF881" s="240">
        <f>IF(N881="snížená",J881,0)</f>
        <v>0</v>
      </c>
      <c r="BG881" s="240">
        <f>IF(N881="zákl. přenesená",J881,0)</f>
        <v>0</v>
      </c>
      <c r="BH881" s="240">
        <f>IF(N881="sníž. přenesená",J881,0)</f>
        <v>0</v>
      </c>
      <c r="BI881" s="240">
        <f>IF(N881="nulová",J881,0)</f>
        <v>0</v>
      </c>
      <c r="BJ881" s="18" t="s">
        <v>83</v>
      </c>
      <c r="BK881" s="240">
        <f>ROUND(I881*H881,2)</f>
        <v>0</v>
      </c>
      <c r="BL881" s="18" t="s">
        <v>211</v>
      </c>
      <c r="BM881" s="239" t="s">
        <v>1289</v>
      </c>
    </row>
    <row r="882" s="13" customFormat="1">
      <c r="A882" s="13"/>
      <c r="B882" s="241"/>
      <c r="C882" s="242"/>
      <c r="D882" s="243" t="s">
        <v>213</v>
      </c>
      <c r="E882" s="244" t="s">
        <v>1</v>
      </c>
      <c r="F882" s="245" t="s">
        <v>524</v>
      </c>
      <c r="G882" s="242"/>
      <c r="H882" s="244" t="s">
        <v>1</v>
      </c>
      <c r="I882" s="246"/>
      <c r="J882" s="242"/>
      <c r="K882" s="242"/>
      <c r="L882" s="247"/>
      <c r="M882" s="248"/>
      <c r="N882" s="249"/>
      <c r="O882" s="249"/>
      <c r="P882" s="249"/>
      <c r="Q882" s="249"/>
      <c r="R882" s="249"/>
      <c r="S882" s="249"/>
      <c r="T882" s="25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1" t="s">
        <v>213</v>
      </c>
      <c r="AU882" s="251" t="s">
        <v>85</v>
      </c>
      <c r="AV882" s="13" t="s">
        <v>83</v>
      </c>
      <c r="AW882" s="13" t="s">
        <v>32</v>
      </c>
      <c r="AX882" s="13" t="s">
        <v>76</v>
      </c>
      <c r="AY882" s="251" t="s">
        <v>204</v>
      </c>
    </row>
    <row r="883" s="14" customFormat="1">
      <c r="A883" s="14"/>
      <c r="B883" s="252"/>
      <c r="C883" s="253"/>
      <c r="D883" s="243" t="s">
        <v>213</v>
      </c>
      <c r="E883" s="254" t="s">
        <v>1</v>
      </c>
      <c r="F883" s="255" t="s">
        <v>236</v>
      </c>
      <c r="G883" s="253"/>
      <c r="H883" s="256">
        <v>6</v>
      </c>
      <c r="I883" s="257"/>
      <c r="J883" s="253"/>
      <c r="K883" s="253"/>
      <c r="L883" s="258"/>
      <c r="M883" s="259"/>
      <c r="N883" s="260"/>
      <c r="O883" s="260"/>
      <c r="P883" s="260"/>
      <c r="Q883" s="260"/>
      <c r="R883" s="260"/>
      <c r="S883" s="260"/>
      <c r="T883" s="26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2" t="s">
        <v>213</v>
      </c>
      <c r="AU883" s="262" t="s">
        <v>85</v>
      </c>
      <c r="AV883" s="14" t="s">
        <v>85</v>
      </c>
      <c r="AW883" s="14" t="s">
        <v>32</v>
      </c>
      <c r="AX883" s="14" t="s">
        <v>83</v>
      </c>
      <c r="AY883" s="262" t="s">
        <v>204</v>
      </c>
    </row>
    <row r="884" s="2" customFormat="1" ht="21.75" customHeight="1">
      <c r="A884" s="39"/>
      <c r="B884" s="40"/>
      <c r="C884" s="228" t="s">
        <v>1290</v>
      </c>
      <c r="D884" s="228" t="s">
        <v>206</v>
      </c>
      <c r="E884" s="229" t="s">
        <v>1291</v>
      </c>
      <c r="F884" s="230" t="s">
        <v>1292</v>
      </c>
      <c r="G884" s="231" t="s">
        <v>522</v>
      </c>
      <c r="H884" s="232">
        <v>3</v>
      </c>
      <c r="I884" s="233"/>
      <c r="J884" s="234">
        <f>ROUND(I884*H884,2)</f>
        <v>0</v>
      </c>
      <c r="K884" s="230" t="s">
        <v>210</v>
      </c>
      <c r="L884" s="45"/>
      <c r="M884" s="235" t="s">
        <v>1</v>
      </c>
      <c r="N884" s="236" t="s">
        <v>41</v>
      </c>
      <c r="O884" s="92"/>
      <c r="P884" s="237">
        <f>O884*H884</f>
        <v>0</v>
      </c>
      <c r="Q884" s="237">
        <v>0</v>
      </c>
      <c r="R884" s="237">
        <f>Q884*H884</f>
        <v>0</v>
      </c>
      <c r="S884" s="237">
        <v>0.068000000000000005</v>
      </c>
      <c r="T884" s="238">
        <f>S884*H884</f>
        <v>0.20400000000000002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39" t="s">
        <v>211</v>
      </c>
      <c r="AT884" s="239" t="s">
        <v>206</v>
      </c>
      <c r="AU884" s="239" t="s">
        <v>85</v>
      </c>
      <c r="AY884" s="18" t="s">
        <v>204</v>
      </c>
      <c r="BE884" s="240">
        <f>IF(N884="základní",J884,0)</f>
        <v>0</v>
      </c>
      <c r="BF884" s="240">
        <f>IF(N884="snížená",J884,0)</f>
        <v>0</v>
      </c>
      <c r="BG884" s="240">
        <f>IF(N884="zákl. přenesená",J884,0)</f>
        <v>0</v>
      </c>
      <c r="BH884" s="240">
        <f>IF(N884="sníž. přenesená",J884,0)</f>
        <v>0</v>
      </c>
      <c r="BI884" s="240">
        <f>IF(N884="nulová",J884,0)</f>
        <v>0</v>
      </c>
      <c r="BJ884" s="18" t="s">
        <v>83</v>
      </c>
      <c r="BK884" s="240">
        <f>ROUND(I884*H884,2)</f>
        <v>0</v>
      </c>
      <c r="BL884" s="18" t="s">
        <v>211</v>
      </c>
      <c r="BM884" s="239" t="s">
        <v>1293</v>
      </c>
    </row>
    <row r="885" s="13" customFormat="1">
      <c r="A885" s="13"/>
      <c r="B885" s="241"/>
      <c r="C885" s="242"/>
      <c r="D885" s="243" t="s">
        <v>213</v>
      </c>
      <c r="E885" s="244" t="s">
        <v>1</v>
      </c>
      <c r="F885" s="245" t="s">
        <v>524</v>
      </c>
      <c r="G885" s="242"/>
      <c r="H885" s="244" t="s">
        <v>1</v>
      </c>
      <c r="I885" s="246"/>
      <c r="J885" s="242"/>
      <c r="K885" s="242"/>
      <c r="L885" s="247"/>
      <c r="M885" s="248"/>
      <c r="N885" s="249"/>
      <c r="O885" s="249"/>
      <c r="P885" s="249"/>
      <c r="Q885" s="249"/>
      <c r="R885" s="249"/>
      <c r="S885" s="249"/>
      <c r="T885" s="250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1" t="s">
        <v>213</v>
      </c>
      <c r="AU885" s="251" t="s">
        <v>85</v>
      </c>
      <c r="AV885" s="13" t="s">
        <v>83</v>
      </c>
      <c r="AW885" s="13" t="s">
        <v>32</v>
      </c>
      <c r="AX885" s="13" t="s">
        <v>76</v>
      </c>
      <c r="AY885" s="251" t="s">
        <v>204</v>
      </c>
    </row>
    <row r="886" s="14" customFormat="1">
      <c r="A886" s="14"/>
      <c r="B886" s="252"/>
      <c r="C886" s="253"/>
      <c r="D886" s="243" t="s">
        <v>213</v>
      </c>
      <c r="E886" s="254" t="s">
        <v>1</v>
      </c>
      <c r="F886" s="255" t="s">
        <v>222</v>
      </c>
      <c r="G886" s="253"/>
      <c r="H886" s="256">
        <v>3</v>
      </c>
      <c r="I886" s="257"/>
      <c r="J886" s="253"/>
      <c r="K886" s="253"/>
      <c r="L886" s="258"/>
      <c r="M886" s="259"/>
      <c r="N886" s="260"/>
      <c r="O886" s="260"/>
      <c r="P886" s="260"/>
      <c r="Q886" s="260"/>
      <c r="R886" s="260"/>
      <c r="S886" s="260"/>
      <c r="T886" s="261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2" t="s">
        <v>213</v>
      </c>
      <c r="AU886" s="262" t="s">
        <v>85</v>
      </c>
      <c r="AV886" s="14" t="s">
        <v>85</v>
      </c>
      <c r="AW886" s="14" t="s">
        <v>32</v>
      </c>
      <c r="AX886" s="14" t="s">
        <v>83</v>
      </c>
      <c r="AY886" s="262" t="s">
        <v>204</v>
      </c>
    </row>
    <row r="887" s="2" customFormat="1" ht="16.5" customHeight="1">
      <c r="A887" s="39"/>
      <c r="B887" s="40"/>
      <c r="C887" s="228" t="s">
        <v>1294</v>
      </c>
      <c r="D887" s="228" t="s">
        <v>206</v>
      </c>
      <c r="E887" s="229" t="s">
        <v>1295</v>
      </c>
      <c r="F887" s="230" t="s">
        <v>1296</v>
      </c>
      <c r="G887" s="231" t="s">
        <v>522</v>
      </c>
      <c r="H887" s="232">
        <v>19</v>
      </c>
      <c r="I887" s="233"/>
      <c r="J887" s="234">
        <f>ROUND(I887*H887,2)</f>
        <v>0</v>
      </c>
      <c r="K887" s="230" t="s">
        <v>210</v>
      </c>
      <c r="L887" s="45"/>
      <c r="M887" s="235" t="s">
        <v>1</v>
      </c>
      <c r="N887" s="236" t="s">
        <v>41</v>
      </c>
      <c r="O887" s="92"/>
      <c r="P887" s="237">
        <f>O887*H887</f>
        <v>0</v>
      </c>
      <c r="Q887" s="237">
        <v>0.00031</v>
      </c>
      <c r="R887" s="237">
        <f>Q887*H887</f>
        <v>0.0058900000000000003</v>
      </c>
      <c r="S887" s="237">
        <v>0</v>
      </c>
      <c r="T887" s="238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39" t="s">
        <v>211</v>
      </c>
      <c r="AT887" s="239" t="s">
        <v>206</v>
      </c>
      <c r="AU887" s="239" t="s">
        <v>85</v>
      </c>
      <c r="AY887" s="18" t="s">
        <v>204</v>
      </c>
      <c r="BE887" s="240">
        <f>IF(N887="základní",J887,0)</f>
        <v>0</v>
      </c>
      <c r="BF887" s="240">
        <f>IF(N887="snížená",J887,0)</f>
        <v>0</v>
      </c>
      <c r="BG887" s="240">
        <f>IF(N887="zákl. přenesená",J887,0)</f>
        <v>0</v>
      </c>
      <c r="BH887" s="240">
        <f>IF(N887="sníž. přenesená",J887,0)</f>
        <v>0</v>
      </c>
      <c r="BI887" s="240">
        <f>IF(N887="nulová",J887,0)</f>
        <v>0</v>
      </c>
      <c r="BJ887" s="18" t="s">
        <v>83</v>
      </c>
      <c r="BK887" s="240">
        <f>ROUND(I887*H887,2)</f>
        <v>0</v>
      </c>
      <c r="BL887" s="18" t="s">
        <v>211</v>
      </c>
      <c r="BM887" s="239" t="s">
        <v>1297</v>
      </c>
    </row>
    <row r="888" s="13" customFormat="1">
      <c r="A888" s="13"/>
      <c r="B888" s="241"/>
      <c r="C888" s="242"/>
      <c r="D888" s="243" t="s">
        <v>213</v>
      </c>
      <c r="E888" s="244" t="s">
        <v>1</v>
      </c>
      <c r="F888" s="245" t="s">
        <v>619</v>
      </c>
      <c r="G888" s="242"/>
      <c r="H888" s="244" t="s">
        <v>1</v>
      </c>
      <c r="I888" s="246"/>
      <c r="J888" s="242"/>
      <c r="K888" s="242"/>
      <c r="L888" s="247"/>
      <c r="M888" s="248"/>
      <c r="N888" s="249"/>
      <c r="O888" s="249"/>
      <c r="P888" s="249"/>
      <c r="Q888" s="249"/>
      <c r="R888" s="249"/>
      <c r="S888" s="249"/>
      <c r="T888" s="250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1" t="s">
        <v>213</v>
      </c>
      <c r="AU888" s="251" t="s">
        <v>85</v>
      </c>
      <c r="AV888" s="13" t="s">
        <v>83</v>
      </c>
      <c r="AW888" s="13" t="s">
        <v>32</v>
      </c>
      <c r="AX888" s="13" t="s">
        <v>76</v>
      </c>
      <c r="AY888" s="251" t="s">
        <v>204</v>
      </c>
    </row>
    <row r="889" s="14" customFormat="1">
      <c r="A889" s="14"/>
      <c r="B889" s="252"/>
      <c r="C889" s="253"/>
      <c r="D889" s="243" t="s">
        <v>213</v>
      </c>
      <c r="E889" s="254" t="s">
        <v>1</v>
      </c>
      <c r="F889" s="255" t="s">
        <v>300</v>
      </c>
      <c r="G889" s="253"/>
      <c r="H889" s="256">
        <v>19</v>
      </c>
      <c r="I889" s="257"/>
      <c r="J889" s="253"/>
      <c r="K889" s="253"/>
      <c r="L889" s="258"/>
      <c r="M889" s="259"/>
      <c r="N889" s="260"/>
      <c r="O889" s="260"/>
      <c r="P889" s="260"/>
      <c r="Q889" s="260"/>
      <c r="R889" s="260"/>
      <c r="S889" s="260"/>
      <c r="T889" s="261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2" t="s">
        <v>213</v>
      </c>
      <c r="AU889" s="262" t="s">
        <v>85</v>
      </c>
      <c r="AV889" s="14" t="s">
        <v>85</v>
      </c>
      <c r="AW889" s="14" t="s">
        <v>32</v>
      </c>
      <c r="AX889" s="14" t="s">
        <v>83</v>
      </c>
      <c r="AY889" s="262" t="s">
        <v>204</v>
      </c>
    </row>
    <row r="890" s="2" customFormat="1" ht="24.15" customHeight="1">
      <c r="A890" s="39"/>
      <c r="B890" s="40"/>
      <c r="C890" s="228" t="s">
        <v>1298</v>
      </c>
      <c r="D890" s="228" t="s">
        <v>206</v>
      </c>
      <c r="E890" s="229" t="s">
        <v>1299</v>
      </c>
      <c r="F890" s="230" t="s">
        <v>1300</v>
      </c>
      <c r="G890" s="231" t="s">
        <v>522</v>
      </c>
      <c r="H890" s="232">
        <v>12</v>
      </c>
      <c r="I890" s="233"/>
      <c r="J890" s="234">
        <f>ROUND(I890*H890,2)</f>
        <v>0</v>
      </c>
      <c r="K890" s="230" t="s">
        <v>210</v>
      </c>
      <c r="L890" s="45"/>
      <c r="M890" s="235" t="s">
        <v>1</v>
      </c>
      <c r="N890" s="236" t="s">
        <v>41</v>
      </c>
      <c r="O890" s="92"/>
      <c r="P890" s="237">
        <f>O890*H890</f>
        <v>0</v>
      </c>
      <c r="Q890" s="237">
        <v>0.00016000000000000001</v>
      </c>
      <c r="R890" s="237">
        <f>Q890*H890</f>
        <v>0.0019200000000000003</v>
      </c>
      <c r="S890" s="237">
        <v>0</v>
      </c>
      <c r="T890" s="238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9" t="s">
        <v>211</v>
      </c>
      <c r="AT890" s="239" t="s">
        <v>206</v>
      </c>
      <c r="AU890" s="239" t="s">
        <v>85</v>
      </c>
      <c r="AY890" s="18" t="s">
        <v>204</v>
      </c>
      <c r="BE890" s="240">
        <f>IF(N890="základní",J890,0)</f>
        <v>0</v>
      </c>
      <c r="BF890" s="240">
        <f>IF(N890="snížená",J890,0)</f>
        <v>0</v>
      </c>
      <c r="BG890" s="240">
        <f>IF(N890="zákl. přenesená",J890,0)</f>
        <v>0</v>
      </c>
      <c r="BH890" s="240">
        <f>IF(N890="sníž. přenesená",J890,0)</f>
        <v>0</v>
      </c>
      <c r="BI890" s="240">
        <f>IF(N890="nulová",J890,0)</f>
        <v>0</v>
      </c>
      <c r="BJ890" s="18" t="s">
        <v>83</v>
      </c>
      <c r="BK890" s="240">
        <f>ROUND(I890*H890,2)</f>
        <v>0</v>
      </c>
      <c r="BL890" s="18" t="s">
        <v>211</v>
      </c>
      <c r="BM890" s="239" t="s">
        <v>1301</v>
      </c>
    </row>
    <row r="891" s="13" customFormat="1">
      <c r="A891" s="13"/>
      <c r="B891" s="241"/>
      <c r="C891" s="242"/>
      <c r="D891" s="243" t="s">
        <v>213</v>
      </c>
      <c r="E891" s="244" t="s">
        <v>1</v>
      </c>
      <c r="F891" s="245" t="s">
        <v>619</v>
      </c>
      <c r="G891" s="242"/>
      <c r="H891" s="244" t="s">
        <v>1</v>
      </c>
      <c r="I891" s="246"/>
      <c r="J891" s="242"/>
      <c r="K891" s="242"/>
      <c r="L891" s="247"/>
      <c r="M891" s="248"/>
      <c r="N891" s="249"/>
      <c r="O891" s="249"/>
      <c r="P891" s="249"/>
      <c r="Q891" s="249"/>
      <c r="R891" s="249"/>
      <c r="S891" s="249"/>
      <c r="T891" s="250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1" t="s">
        <v>213</v>
      </c>
      <c r="AU891" s="251" t="s">
        <v>85</v>
      </c>
      <c r="AV891" s="13" t="s">
        <v>83</v>
      </c>
      <c r="AW891" s="13" t="s">
        <v>32</v>
      </c>
      <c r="AX891" s="13" t="s">
        <v>76</v>
      </c>
      <c r="AY891" s="251" t="s">
        <v>204</v>
      </c>
    </row>
    <row r="892" s="14" customFormat="1">
      <c r="A892" s="14"/>
      <c r="B892" s="252"/>
      <c r="C892" s="253"/>
      <c r="D892" s="243" t="s">
        <v>213</v>
      </c>
      <c r="E892" s="254" t="s">
        <v>1</v>
      </c>
      <c r="F892" s="255" t="s">
        <v>8</v>
      </c>
      <c r="G892" s="253"/>
      <c r="H892" s="256">
        <v>12</v>
      </c>
      <c r="I892" s="257"/>
      <c r="J892" s="253"/>
      <c r="K892" s="253"/>
      <c r="L892" s="258"/>
      <c r="M892" s="259"/>
      <c r="N892" s="260"/>
      <c r="O892" s="260"/>
      <c r="P892" s="260"/>
      <c r="Q892" s="260"/>
      <c r="R892" s="260"/>
      <c r="S892" s="260"/>
      <c r="T892" s="261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2" t="s">
        <v>213</v>
      </c>
      <c r="AU892" s="262" t="s">
        <v>85</v>
      </c>
      <c r="AV892" s="14" t="s">
        <v>85</v>
      </c>
      <c r="AW892" s="14" t="s">
        <v>32</v>
      </c>
      <c r="AX892" s="14" t="s">
        <v>83</v>
      </c>
      <c r="AY892" s="262" t="s">
        <v>204</v>
      </c>
    </row>
    <row r="893" s="2" customFormat="1" ht="16.5" customHeight="1">
      <c r="A893" s="39"/>
      <c r="B893" s="40"/>
      <c r="C893" s="285" t="s">
        <v>1302</v>
      </c>
      <c r="D893" s="285" t="s">
        <v>467</v>
      </c>
      <c r="E893" s="286" t="s">
        <v>1303</v>
      </c>
      <c r="F893" s="287" t="s">
        <v>1304</v>
      </c>
      <c r="G893" s="288" t="s">
        <v>522</v>
      </c>
      <c r="H893" s="289">
        <v>9</v>
      </c>
      <c r="I893" s="290"/>
      <c r="J893" s="291">
        <f>ROUND(I893*H893,2)</f>
        <v>0</v>
      </c>
      <c r="K893" s="287" t="s">
        <v>1</v>
      </c>
      <c r="L893" s="292"/>
      <c r="M893" s="293" t="s">
        <v>1</v>
      </c>
      <c r="N893" s="294" t="s">
        <v>41</v>
      </c>
      <c r="O893" s="92"/>
      <c r="P893" s="237">
        <f>O893*H893</f>
        <v>0</v>
      </c>
      <c r="Q893" s="237">
        <v>0.002</v>
      </c>
      <c r="R893" s="237">
        <f>Q893*H893</f>
        <v>0.018000000000000002</v>
      </c>
      <c r="S893" s="237">
        <v>0</v>
      </c>
      <c r="T893" s="238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39" t="s">
        <v>247</v>
      </c>
      <c r="AT893" s="239" t="s">
        <v>467</v>
      </c>
      <c r="AU893" s="239" t="s">
        <v>85</v>
      </c>
      <c r="AY893" s="18" t="s">
        <v>204</v>
      </c>
      <c r="BE893" s="240">
        <f>IF(N893="základní",J893,0)</f>
        <v>0</v>
      </c>
      <c r="BF893" s="240">
        <f>IF(N893="snížená",J893,0)</f>
        <v>0</v>
      </c>
      <c r="BG893" s="240">
        <f>IF(N893="zákl. přenesená",J893,0)</f>
        <v>0</v>
      </c>
      <c r="BH893" s="240">
        <f>IF(N893="sníž. přenesená",J893,0)</f>
        <v>0</v>
      </c>
      <c r="BI893" s="240">
        <f>IF(N893="nulová",J893,0)</f>
        <v>0</v>
      </c>
      <c r="BJ893" s="18" t="s">
        <v>83</v>
      </c>
      <c r="BK893" s="240">
        <f>ROUND(I893*H893,2)</f>
        <v>0</v>
      </c>
      <c r="BL893" s="18" t="s">
        <v>211</v>
      </c>
      <c r="BM893" s="239" t="s">
        <v>1305</v>
      </c>
    </row>
    <row r="894" s="13" customFormat="1">
      <c r="A894" s="13"/>
      <c r="B894" s="241"/>
      <c r="C894" s="242"/>
      <c r="D894" s="243" t="s">
        <v>213</v>
      </c>
      <c r="E894" s="244" t="s">
        <v>1</v>
      </c>
      <c r="F894" s="245" t="s">
        <v>619</v>
      </c>
      <c r="G894" s="242"/>
      <c r="H894" s="244" t="s">
        <v>1</v>
      </c>
      <c r="I894" s="246"/>
      <c r="J894" s="242"/>
      <c r="K894" s="242"/>
      <c r="L894" s="247"/>
      <c r="M894" s="248"/>
      <c r="N894" s="249"/>
      <c r="O894" s="249"/>
      <c r="P894" s="249"/>
      <c r="Q894" s="249"/>
      <c r="R894" s="249"/>
      <c r="S894" s="249"/>
      <c r="T894" s="25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1" t="s">
        <v>213</v>
      </c>
      <c r="AU894" s="251" t="s">
        <v>85</v>
      </c>
      <c r="AV894" s="13" t="s">
        <v>83</v>
      </c>
      <c r="AW894" s="13" t="s">
        <v>32</v>
      </c>
      <c r="AX894" s="13" t="s">
        <v>76</v>
      </c>
      <c r="AY894" s="251" t="s">
        <v>204</v>
      </c>
    </row>
    <row r="895" s="14" customFormat="1">
      <c r="A895" s="14"/>
      <c r="B895" s="252"/>
      <c r="C895" s="253"/>
      <c r="D895" s="243" t="s">
        <v>213</v>
      </c>
      <c r="E895" s="254" t="s">
        <v>1</v>
      </c>
      <c r="F895" s="255" t="s">
        <v>251</v>
      </c>
      <c r="G895" s="253"/>
      <c r="H895" s="256">
        <v>9</v>
      </c>
      <c r="I895" s="257"/>
      <c r="J895" s="253"/>
      <c r="K895" s="253"/>
      <c r="L895" s="258"/>
      <c r="M895" s="259"/>
      <c r="N895" s="260"/>
      <c r="O895" s="260"/>
      <c r="P895" s="260"/>
      <c r="Q895" s="260"/>
      <c r="R895" s="260"/>
      <c r="S895" s="260"/>
      <c r="T895" s="261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2" t="s">
        <v>213</v>
      </c>
      <c r="AU895" s="262" t="s">
        <v>85</v>
      </c>
      <c r="AV895" s="14" t="s">
        <v>85</v>
      </c>
      <c r="AW895" s="14" t="s">
        <v>32</v>
      </c>
      <c r="AX895" s="14" t="s">
        <v>83</v>
      </c>
      <c r="AY895" s="262" t="s">
        <v>204</v>
      </c>
    </row>
    <row r="896" s="2" customFormat="1" ht="16.5" customHeight="1">
      <c r="A896" s="39"/>
      <c r="B896" s="40"/>
      <c r="C896" s="228" t="s">
        <v>1306</v>
      </c>
      <c r="D896" s="228" t="s">
        <v>206</v>
      </c>
      <c r="E896" s="229" t="s">
        <v>1307</v>
      </c>
      <c r="F896" s="230" t="s">
        <v>1308</v>
      </c>
      <c r="G896" s="231" t="s">
        <v>467</v>
      </c>
      <c r="H896" s="232">
        <v>879.5</v>
      </c>
      <c r="I896" s="233"/>
      <c r="J896" s="234">
        <f>ROUND(I896*H896,2)</f>
        <v>0</v>
      </c>
      <c r="K896" s="230" t="s">
        <v>1</v>
      </c>
      <c r="L896" s="45"/>
      <c r="M896" s="235" t="s">
        <v>1</v>
      </c>
      <c r="N896" s="236" t="s">
        <v>41</v>
      </c>
      <c r="O896" s="92"/>
      <c r="P896" s="237">
        <f>O896*H896</f>
        <v>0</v>
      </c>
      <c r="Q896" s="237">
        <v>2.0000000000000002E-05</v>
      </c>
      <c r="R896" s="237">
        <f>Q896*H896</f>
        <v>0.017590000000000001</v>
      </c>
      <c r="S896" s="237">
        <v>0</v>
      </c>
      <c r="T896" s="238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39" t="s">
        <v>211</v>
      </c>
      <c r="AT896" s="239" t="s">
        <v>206</v>
      </c>
      <c r="AU896" s="239" t="s">
        <v>85</v>
      </c>
      <c r="AY896" s="18" t="s">
        <v>204</v>
      </c>
      <c r="BE896" s="240">
        <f>IF(N896="základní",J896,0)</f>
        <v>0</v>
      </c>
      <c r="BF896" s="240">
        <f>IF(N896="snížená",J896,0)</f>
        <v>0</v>
      </c>
      <c r="BG896" s="240">
        <f>IF(N896="zákl. přenesená",J896,0)</f>
        <v>0</v>
      </c>
      <c r="BH896" s="240">
        <f>IF(N896="sníž. přenesená",J896,0)</f>
        <v>0</v>
      </c>
      <c r="BI896" s="240">
        <f>IF(N896="nulová",J896,0)</f>
        <v>0</v>
      </c>
      <c r="BJ896" s="18" t="s">
        <v>83</v>
      </c>
      <c r="BK896" s="240">
        <f>ROUND(I896*H896,2)</f>
        <v>0</v>
      </c>
      <c r="BL896" s="18" t="s">
        <v>211</v>
      </c>
      <c r="BM896" s="239" t="s">
        <v>1309</v>
      </c>
    </row>
    <row r="897" s="13" customFormat="1">
      <c r="A897" s="13"/>
      <c r="B897" s="241"/>
      <c r="C897" s="242"/>
      <c r="D897" s="243" t="s">
        <v>213</v>
      </c>
      <c r="E897" s="244" t="s">
        <v>1</v>
      </c>
      <c r="F897" s="245" t="s">
        <v>557</v>
      </c>
      <c r="G897" s="242"/>
      <c r="H897" s="244" t="s">
        <v>1</v>
      </c>
      <c r="I897" s="246"/>
      <c r="J897" s="242"/>
      <c r="K897" s="242"/>
      <c r="L897" s="247"/>
      <c r="M897" s="248"/>
      <c r="N897" s="249"/>
      <c r="O897" s="249"/>
      <c r="P897" s="249"/>
      <c r="Q897" s="249"/>
      <c r="R897" s="249"/>
      <c r="S897" s="249"/>
      <c r="T897" s="25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1" t="s">
        <v>213</v>
      </c>
      <c r="AU897" s="251" t="s">
        <v>85</v>
      </c>
      <c r="AV897" s="13" t="s">
        <v>83</v>
      </c>
      <c r="AW897" s="13" t="s">
        <v>32</v>
      </c>
      <c r="AX897" s="13" t="s">
        <v>76</v>
      </c>
      <c r="AY897" s="251" t="s">
        <v>204</v>
      </c>
    </row>
    <row r="898" s="14" customFormat="1">
      <c r="A898" s="14"/>
      <c r="B898" s="252"/>
      <c r="C898" s="253"/>
      <c r="D898" s="243" t="s">
        <v>213</v>
      </c>
      <c r="E898" s="254" t="s">
        <v>112</v>
      </c>
      <c r="F898" s="255" t="s">
        <v>1310</v>
      </c>
      <c r="G898" s="253"/>
      <c r="H898" s="256">
        <v>879.5</v>
      </c>
      <c r="I898" s="257"/>
      <c r="J898" s="253"/>
      <c r="K898" s="253"/>
      <c r="L898" s="258"/>
      <c r="M898" s="259"/>
      <c r="N898" s="260"/>
      <c r="O898" s="260"/>
      <c r="P898" s="260"/>
      <c r="Q898" s="260"/>
      <c r="R898" s="260"/>
      <c r="S898" s="260"/>
      <c r="T898" s="261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2" t="s">
        <v>213</v>
      </c>
      <c r="AU898" s="262" t="s">
        <v>85</v>
      </c>
      <c r="AV898" s="14" t="s">
        <v>85</v>
      </c>
      <c r="AW898" s="14" t="s">
        <v>32</v>
      </c>
      <c r="AX898" s="14" t="s">
        <v>83</v>
      </c>
      <c r="AY898" s="262" t="s">
        <v>204</v>
      </c>
    </row>
    <row r="899" s="2" customFormat="1" ht="16.5" customHeight="1">
      <c r="A899" s="39"/>
      <c r="B899" s="40"/>
      <c r="C899" s="285" t="s">
        <v>1311</v>
      </c>
      <c r="D899" s="285" t="s">
        <v>467</v>
      </c>
      <c r="E899" s="286" t="s">
        <v>1312</v>
      </c>
      <c r="F899" s="287" t="s">
        <v>1313</v>
      </c>
      <c r="G899" s="288" t="s">
        <v>467</v>
      </c>
      <c r="H899" s="289">
        <v>993.83500000000004</v>
      </c>
      <c r="I899" s="290"/>
      <c r="J899" s="291">
        <f>ROUND(I899*H899,2)</f>
        <v>0</v>
      </c>
      <c r="K899" s="287" t="s">
        <v>1</v>
      </c>
      <c r="L899" s="292"/>
      <c r="M899" s="293" t="s">
        <v>1</v>
      </c>
      <c r="N899" s="294" t="s">
        <v>41</v>
      </c>
      <c r="O899" s="92"/>
      <c r="P899" s="237">
        <f>O899*H899</f>
        <v>0</v>
      </c>
      <c r="Q899" s="237">
        <v>0.00024000000000000001</v>
      </c>
      <c r="R899" s="237">
        <f>Q899*H899</f>
        <v>0.23852040000000002</v>
      </c>
      <c r="S899" s="237">
        <v>0</v>
      </c>
      <c r="T899" s="238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39" t="s">
        <v>247</v>
      </c>
      <c r="AT899" s="239" t="s">
        <v>467</v>
      </c>
      <c r="AU899" s="239" t="s">
        <v>85</v>
      </c>
      <c r="AY899" s="18" t="s">
        <v>204</v>
      </c>
      <c r="BE899" s="240">
        <f>IF(N899="základní",J899,0)</f>
        <v>0</v>
      </c>
      <c r="BF899" s="240">
        <f>IF(N899="snížená",J899,0)</f>
        <v>0</v>
      </c>
      <c r="BG899" s="240">
        <f>IF(N899="zákl. přenesená",J899,0)</f>
        <v>0</v>
      </c>
      <c r="BH899" s="240">
        <f>IF(N899="sníž. přenesená",J899,0)</f>
        <v>0</v>
      </c>
      <c r="BI899" s="240">
        <f>IF(N899="nulová",J899,0)</f>
        <v>0</v>
      </c>
      <c r="BJ899" s="18" t="s">
        <v>83</v>
      </c>
      <c r="BK899" s="240">
        <f>ROUND(I899*H899,2)</f>
        <v>0</v>
      </c>
      <c r="BL899" s="18" t="s">
        <v>211</v>
      </c>
      <c r="BM899" s="239" t="s">
        <v>1314</v>
      </c>
    </row>
    <row r="900" s="14" customFormat="1">
      <c r="A900" s="14"/>
      <c r="B900" s="252"/>
      <c r="C900" s="253"/>
      <c r="D900" s="243" t="s">
        <v>213</v>
      </c>
      <c r="E900" s="254" t="s">
        <v>1</v>
      </c>
      <c r="F900" s="255" t="s">
        <v>1315</v>
      </c>
      <c r="G900" s="253"/>
      <c r="H900" s="256">
        <v>993.83500000000004</v>
      </c>
      <c r="I900" s="257"/>
      <c r="J900" s="253"/>
      <c r="K900" s="253"/>
      <c r="L900" s="258"/>
      <c r="M900" s="259"/>
      <c r="N900" s="260"/>
      <c r="O900" s="260"/>
      <c r="P900" s="260"/>
      <c r="Q900" s="260"/>
      <c r="R900" s="260"/>
      <c r="S900" s="260"/>
      <c r="T900" s="261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2" t="s">
        <v>213</v>
      </c>
      <c r="AU900" s="262" t="s">
        <v>85</v>
      </c>
      <c r="AV900" s="14" t="s">
        <v>85</v>
      </c>
      <c r="AW900" s="14" t="s">
        <v>32</v>
      </c>
      <c r="AX900" s="14" t="s">
        <v>83</v>
      </c>
      <c r="AY900" s="262" t="s">
        <v>204</v>
      </c>
    </row>
    <row r="901" s="2" customFormat="1" ht="21.75" customHeight="1">
      <c r="A901" s="39"/>
      <c r="B901" s="40"/>
      <c r="C901" s="228" t="s">
        <v>1316</v>
      </c>
      <c r="D901" s="228" t="s">
        <v>206</v>
      </c>
      <c r="E901" s="229" t="s">
        <v>1317</v>
      </c>
      <c r="F901" s="230" t="s">
        <v>1318</v>
      </c>
      <c r="G901" s="231" t="s">
        <v>239</v>
      </c>
      <c r="H901" s="232">
        <v>923.47500000000002</v>
      </c>
      <c r="I901" s="233"/>
      <c r="J901" s="234">
        <f>ROUND(I901*H901,2)</f>
        <v>0</v>
      </c>
      <c r="K901" s="230" t="s">
        <v>210</v>
      </c>
      <c r="L901" s="45"/>
      <c r="M901" s="235" t="s">
        <v>1</v>
      </c>
      <c r="N901" s="236" t="s">
        <v>41</v>
      </c>
      <c r="O901" s="92"/>
      <c r="P901" s="237">
        <f>O901*H901</f>
        <v>0</v>
      </c>
      <c r="Q901" s="237">
        <v>0.00012999999999999999</v>
      </c>
      <c r="R901" s="237">
        <f>Q901*H901</f>
        <v>0.12005175</v>
      </c>
      <c r="S901" s="237">
        <v>0</v>
      </c>
      <c r="T901" s="238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39" t="s">
        <v>211</v>
      </c>
      <c r="AT901" s="239" t="s">
        <v>206</v>
      </c>
      <c r="AU901" s="239" t="s">
        <v>85</v>
      </c>
      <c r="AY901" s="18" t="s">
        <v>204</v>
      </c>
      <c r="BE901" s="240">
        <f>IF(N901="základní",J901,0)</f>
        <v>0</v>
      </c>
      <c r="BF901" s="240">
        <f>IF(N901="snížená",J901,0)</f>
        <v>0</v>
      </c>
      <c r="BG901" s="240">
        <f>IF(N901="zákl. přenesená",J901,0)</f>
        <v>0</v>
      </c>
      <c r="BH901" s="240">
        <f>IF(N901="sníž. přenesená",J901,0)</f>
        <v>0</v>
      </c>
      <c r="BI901" s="240">
        <f>IF(N901="nulová",J901,0)</f>
        <v>0</v>
      </c>
      <c r="BJ901" s="18" t="s">
        <v>83</v>
      </c>
      <c r="BK901" s="240">
        <f>ROUND(I901*H901,2)</f>
        <v>0</v>
      </c>
      <c r="BL901" s="18" t="s">
        <v>211</v>
      </c>
      <c r="BM901" s="239" t="s">
        <v>1319</v>
      </c>
    </row>
    <row r="902" s="13" customFormat="1">
      <c r="A902" s="13"/>
      <c r="B902" s="241"/>
      <c r="C902" s="242"/>
      <c r="D902" s="243" t="s">
        <v>213</v>
      </c>
      <c r="E902" s="244" t="s">
        <v>1</v>
      </c>
      <c r="F902" s="245" t="s">
        <v>557</v>
      </c>
      <c r="G902" s="242"/>
      <c r="H902" s="244" t="s">
        <v>1</v>
      </c>
      <c r="I902" s="246"/>
      <c r="J902" s="242"/>
      <c r="K902" s="242"/>
      <c r="L902" s="247"/>
      <c r="M902" s="248"/>
      <c r="N902" s="249"/>
      <c r="O902" s="249"/>
      <c r="P902" s="249"/>
      <c r="Q902" s="249"/>
      <c r="R902" s="249"/>
      <c r="S902" s="249"/>
      <c r="T902" s="250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1" t="s">
        <v>213</v>
      </c>
      <c r="AU902" s="251" t="s">
        <v>85</v>
      </c>
      <c r="AV902" s="13" t="s">
        <v>83</v>
      </c>
      <c r="AW902" s="13" t="s">
        <v>32</v>
      </c>
      <c r="AX902" s="13" t="s">
        <v>76</v>
      </c>
      <c r="AY902" s="251" t="s">
        <v>204</v>
      </c>
    </row>
    <row r="903" s="14" customFormat="1">
      <c r="A903" s="14"/>
      <c r="B903" s="252"/>
      <c r="C903" s="253"/>
      <c r="D903" s="243" t="s">
        <v>213</v>
      </c>
      <c r="E903" s="254" t="s">
        <v>1</v>
      </c>
      <c r="F903" s="255" t="s">
        <v>1320</v>
      </c>
      <c r="G903" s="253"/>
      <c r="H903" s="256">
        <v>923.47500000000002</v>
      </c>
      <c r="I903" s="257"/>
      <c r="J903" s="253"/>
      <c r="K903" s="253"/>
      <c r="L903" s="258"/>
      <c r="M903" s="259"/>
      <c r="N903" s="260"/>
      <c r="O903" s="260"/>
      <c r="P903" s="260"/>
      <c r="Q903" s="260"/>
      <c r="R903" s="260"/>
      <c r="S903" s="260"/>
      <c r="T903" s="261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2" t="s">
        <v>213</v>
      </c>
      <c r="AU903" s="262" t="s">
        <v>85</v>
      </c>
      <c r="AV903" s="14" t="s">
        <v>85</v>
      </c>
      <c r="AW903" s="14" t="s">
        <v>32</v>
      </c>
      <c r="AX903" s="14" t="s">
        <v>83</v>
      </c>
      <c r="AY903" s="262" t="s">
        <v>204</v>
      </c>
    </row>
    <row r="904" s="12" customFormat="1" ht="22.8" customHeight="1">
      <c r="A904" s="12"/>
      <c r="B904" s="212"/>
      <c r="C904" s="213"/>
      <c r="D904" s="214" t="s">
        <v>75</v>
      </c>
      <c r="E904" s="226" t="s">
        <v>251</v>
      </c>
      <c r="F904" s="226" t="s">
        <v>1321</v>
      </c>
      <c r="G904" s="213"/>
      <c r="H904" s="213"/>
      <c r="I904" s="216"/>
      <c r="J904" s="227">
        <f>BK904</f>
        <v>0</v>
      </c>
      <c r="K904" s="213"/>
      <c r="L904" s="218"/>
      <c r="M904" s="219"/>
      <c r="N904" s="220"/>
      <c r="O904" s="220"/>
      <c r="P904" s="221">
        <f>SUM(P905:P944)</f>
        <v>0</v>
      </c>
      <c r="Q904" s="220"/>
      <c r="R904" s="221">
        <f>SUM(R905:R944)</f>
        <v>5.6008171000000004</v>
      </c>
      <c r="S904" s="220"/>
      <c r="T904" s="222">
        <f>SUM(T905:T944)</f>
        <v>1.7999999999999998</v>
      </c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R904" s="223" t="s">
        <v>83</v>
      </c>
      <c r="AT904" s="224" t="s">
        <v>75</v>
      </c>
      <c r="AU904" s="224" t="s">
        <v>83</v>
      </c>
      <c r="AY904" s="223" t="s">
        <v>204</v>
      </c>
      <c r="BK904" s="225">
        <f>SUM(BK905:BK944)</f>
        <v>0</v>
      </c>
    </row>
    <row r="905" s="2" customFormat="1" ht="24.15" customHeight="1">
      <c r="A905" s="39"/>
      <c r="B905" s="40"/>
      <c r="C905" s="228" t="s">
        <v>1322</v>
      </c>
      <c r="D905" s="228" t="s">
        <v>206</v>
      </c>
      <c r="E905" s="229" t="s">
        <v>1323</v>
      </c>
      <c r="F905" s="230" t="s">
        <v>1324</v>
      </c>
      <c r="G905" s="231" t="s">
        <v>239</v>
      </c>
      <c r="H905" s="232">
        <v>12</v>
      </c>
      <c r="I905" s="233"/>
      <c r="J905" s="234">
        <f>ROUND(I905*H905,2)</f>
        <v>0</v>
      </c>
      <c r="K905" s="230" t="s">
        <v>210</v>
      </c>
      <c r="L905" s="45"/>
      <c r="M905" s="235" t="s">
        <v>1</v>
      </c>
      <c r="N905" s="236" t="s">
        <v>41</v>
      </c>
      <c r="O905" s="92"/>
      <c r="P905" s="237">
        <f>O905*H905</f>
        <v>0</v>
      </c>
      <c r="Q905" s="237">
        <v>0.071900000000000006</v>
      </c>
      <c r="R905" s="237">
        <f>Q905*H905</f>
        <v>0.86280000000000001</v>
      </c>
      <c r="S905" s="237">
        <v>0</v>
      </c>
      <c r="T905" s="238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9" t="s">
        <v>211</v>
      </c>
      <c r="AT905" s="239" t="s">
        <v>206</v>
      </c>
      <c r="AU905" s="239" t="s">
        <v>85</v>
      </c>
      <c r="AY905" s="18" t="s">
        <v>204</v>
      </c>
      <c r="BE905" s="240">
        <f>IF(N905="základní",J905,0)</f>
        <v>0</v>
      </c>
      <c r="BF905" s="240">
        <f>IF(N905="snížená",J905,0)</f>
        <v>0</v>
      </c>
      <c r="BG905" s="240">
        <f>IF(N905="zákl. přenesená",J905,0)</f>
        <v>0</v>
      </c>
      <c r="BH905" s="240">
        <f>IF(N905="sníž. přenesená",J905,0)</f>
        <v>0</v>
      </c>
      <c r="BI905" s="240">
        <f>IF(N905="nulová",J905,0)</f>
        <v>0</v>
      </c>
      <c r="BJ905" s="18" t="s">
        <v>83</v>
      </c>
      <c r="BK905" s="240">
        <f>ROUND(I905*H905,2)</f>
        <v>0</v>
      </c>
      <c r="BL905" s="18" t="s">
        <v>211</v>
      </c>
      <c r="BM905" s="239" t="s">
        <v>1325</v>
      </c>
    </row>
    <row r="906" s="13" customFormat="1">
      <c r="A906" s="13"/>
      <c r="B906" s="241"/>
      <c r="C906" s="242"/>
      <c r="D906" s="243" t="s">
        <v>213</v>
      </c>
      <c r="E906" s="244" t="s">
        <v>1</v>
      </c>
      <c r="F906" s="245" t="s">
        <v>214</v>
      </c>
      <c r="G906" s="242"/>
      <c r="H906" s="244" t="s">
        <v>1</v>
      </c>
      <c r="I906" s="246"/>
      <c r="J906" s="242"/>
      <c r="K906" s="242"/>
      <c r="L906" s="247"/>
      <c r="M906" s="248"/>
      <c r="N906" s="249"/>
      <c r="O906" s="249"/>
      <c r="P906" s="249"/>
      <c r="Q906" s="249"/>
      <c r="R906" s="249"/>
      <c r="S906" s="249"/>
      <c r="T906" s="25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1" t="s">
        <v>213</v>
      </c>
      <c r="AU906" s="251" t="s">
        <v>85</v>
      </c>
      <c r="AV906" s="13" t="s">
        <v>83</v>
      </c>
      <c r="AW906" s="13" t="s">
        <v>32</v>
      </c>
      <c r="AX906" s="13" t="s">
        <v>76</v>
      </c>
      <c r="AY906" s="251" t="s">
        <v>204</v>
      </c>
    </row>
    <row r="907" s="14" customFormat="1">
      <c r="A907" s="14"/>
      <c r="B907" s="252"/>
      <c r="C907" s="253"/>
      <c r="D907" s="243" t="s">
        <v>213</v>
      </c>
      <c r="E907" s="254" t="s">
        <v>1</v>
      </c>
      <c r="F907" s="255" t="s">
        <v>241</v>
      </c>
      <c r="G907" s="253"/>
      <c r="H907" s="256">
        <v>12</v>
      </c>
      <c r="I907" s="257"/>
      <c r="J907" s="253"/>
      <c r="K907" s="253"/>
      <c r="L907" s="258"/>
      <c r="M907" s="259"/>
      <c r="N907" s="260"/>
      <c r="O907" s="260"/>
      <c r="P907" s="260"/>
      <c r="Q907" s="260"/>
      <c r="R907" s="260"/>
      <c r="S907" s="260"/>
      <c r="T907" s="261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2" t="s">
        <v>213</v>
      </c>
      <c r="AU907" s="262" t="s">
        <v>85</v>
      </c>
      <c r="AV907" s="14" t="s">
        <v>85</v>
      </c>
      <c r="AW907" s="14" t="s">
        <v>32</v>
      </c>
      <c r="AX907" s="14" t="s">
        <v>83</v>
      </c>
      <c r="AY907" s="262" t="s">
        <v>204</v>
      </c>
    </row>
    <row r="908" s="2" customFormat="1" ht="16.5" customHeight="1">
      <c r="A908" s="39"/>
      <c r="B908" s="40"/>
      <c r="C908" s="285" t="s">
        <v>1326</v>
      </c>
      <c r="D908" s="285" t="s">
        <v>467</v>
      </c>
      <c r="E908" s="286" t="s">
        <v>1327</v>
      </c>
      <c r="F908" s="287" t="s">
        <v>1328</v>
      </c>
      <c r="G908" s="288" t="s">
        <v>209</v>
      </c>
      <c r="H908" s="289">
        <v>0.245</v>
      </c>
      <c r="I908" s="290"/>
      <c r="J908" s="291">
        <f>ROUND(I908*H908,2)</f>
        <v>0</v>
      </c>
      <c r="K908" s="287" t="s">
        <v>210</v>
      </c>
      <c r="L908" s="292"/>
      <c r="M908" s="293" t="s">
        <v>1</v>
      </c>
      <c r="N908" s="294" t="s">
        <v>41</v>
      </c>
      <c r="O908" s="92"/>
      <c r="P908" s="237">
        <f>O908*H908</f>
        <v>0</v>
      </c>
      <c r="Q908" s="237">
        <v>0.222</v>
      </c>
      <c r="R908" s="237">
        <f>Q908*H908</f>
        <v>0.054390000000000001</v>
      </c>
      <c r="S908" s="237">
        <v>0</v>
      </c>
      <c r="T908" s="238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39" t="s">
        <v>247</v>
      </c>
      <c r="AT908" s="239" t="s">
        <v>467</v>
      </c>
      <c r="AU908" s="239" t="s">
        <v>85</v>
      </c>
      <c r="AY908" s="18" t="s">
        <v>204</v>
      </c>
      <c r="BE908" s="240">
        <f>IF(N908="základní",J908,0)</f>
        <v>0</v>
      </c>
      <c r="BF908" s="240">
        <f>IF(N908="snížená",J908,0)</f>
        <v>0</v>
      </c>
      <c r="BG908" s="240">
        <f>IF(N908="zákl. přenesená",J908,0)</f>
        <v>0</v>
      </c>
      <c r="BH908" s="240">
        <f>IF(N908="sníž. přenesená",J908,0)</f>
        <v>0</v>
      </c>
      <c r="BI908" s="240">
        <f>IF(N908="nulová",J908,0)</f>
        <v>0</v>
      </c>
      <c r="BJ908" s="18" t="s">
        <v>83</v>
      </c>
      <c r="BK908" s="240">
        <f>ROUND(I908*H908,2)</f>
        <v>0</v>
      </c>
      <c r="BL908" s="18" t="s">
        <v>211</v>
      </c>
      <c r="BM908" s="239" t="s">
        <v>1329</v>
      </c>
    </row>
    <row r="909" s="14" customFormat="1">
      <c r="A909" s="14"/>
      <c r="B909" s="252"/>
      <c r="C909" s="253"/>
      <c r="D909" s="243" t="s">
        <v>213</v>
      </c>
      <c r="E909" s="253"/>
      <c r="F909" s="255" t="s">
        <v>1330</v>
      </c>
      <c r="G909" s="253"/>
      <c r="H909" s="256">
        <v>0.245</v>
      </c>
      <c r="I909" s="257"/>
      <c r="J909" s="253"/>
      <c r="K909" s="253"/>
      <c r="L909" s="258"/>
      <c r="M909" s="259"/>
      <c r="N909" s="260"/>
      <c r="O909" s="260"/>
      <c r="P909" s="260"/>
      <c r="Q909" s="260"/>
      <c r="R909" s="260"/>
      <c r="S909" s="260"/>
      <c r="T909" s="261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2" t="s">
        <v>213</v>
      </c>
      <c r="AU909" s="262" t="s">
        <v>85</v>
      </c>
      <c r="AV909" s="14" t="s">
        <v>85</v>
      </c>
      <c r="AW909" s="14" t="s">
        <v>4</v>
      </c>
      <c r="AX909" s="14" t="s">
        <v>83</v>
      </c>
      <c r="AY909" s="262" t="s">
        <v>204</v>
      </c>
    </row>
    <row r="910" s="2" customFormat="1" ht="33" customHeight="1">
      <c r="A910" s="39"/>
      <c r="B910" s="40"/>
      <c r="C910" s="228" t="s">
        <v>1331</v>
      </c>
      <c r="D910" s="228" t="s">
        <v>206</v>
      </c>
      <c r="E910" s="229" t="s">
        <v>1332</v>
      </c>
      <c r="F910" s="230" t="s">
        <v>1333</v>
      </c>
      <c r="G910" s="231" t="s">
        <v>239</v>
      </c>
      <c r="H910" s="232">
        <v>10</v>
      </c>
      <c r="I910" s="233"/>
      <c r="J910" s="234">
        <f>ROUND(I910*H910,2)</f>
        <v>0</v>
      </c>
      <c r="K910" s="230" t="s">
        <v>210</v>
      </c>
      <c r="L910" s="45"/>
      <c r="M910" s="235" t="s">
        <v>1</v>
      </c>
      <c r="N910" s="236" t="s">
        <v>41</v>
      </c>
      <c r="O910" s="92"/>
      <c r="P910" s="237">
        <f>O910*H910</f>
        <v>0</v>
      </c>
      <c r="Q910" s="237">
        <v>0.095990000000000006</v>
      </c>
      <c r="R910" s="237">
        <f>Q910*H910</f>
        <v>0.95990000000000009</v>
      </c>
      <c r="S910" s="237">
        <v>0</v>
      </c>
      <c r="T910" s="238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39" t="s">
        <v>211</v>
      </c>
      <c r="AT910" s="239" t="s">
        <v>206</v>
      </c>
      <c r="AU910" s="239" t="s">
        <v>85</v>
      </c>
      <c r="AY910" s="18" t="s">
        <v>204</v>
      </c>
      <c r="BE910" s="240">
        <f>IF(N910="základní",J910,0)</f>
        <v>0</v>
      </c>
      <c r="BF910" s="240">
        <f>IF(N910="snížená",J910,0)</f>
        <v>0</v>
      </c>
      <c r="BG910" s="240">
        <f>IF(N910="zákl. přenesená",J910,0)</f>
        <v>0</v>
      </c>
      <c r="BH910" s="240">
        <f>IF(N910="sníž. přenesená",J910,0)</f>
        <v>0</v>
      </c>
      <c r="BI910" s="240">
        <f>IF(N910="nulová",J910,0)</f>
        <v>0</v>
      </c>
      <c r="BJ910" s="18" t="s">
        <v>83</v>
      </c>
      <c r="BK910" s="240">
        <f>ROUND(I910*H910,2)</f>
        <v>0</v>
      </c>
      <c r="BL910" s="18" t="s">
        <v>211</v>
      </c>
      <c r="BM910" s="239" t="s">
        <v>1334</v>
      </c>
    </row>
    <row r="911" s="13" customFormat="1">
      <c r="A911" s="13"/>
      <c r="B911" s="241"/>
      <c r="C911" s="242"/>
      <c r="D911" s="243" t="s">
        <v>213</v>
      </c>
      <c r="E911" s="244" t="s">
        <v>1</v>
      </c>
      <c r="F911" s="245" t="s">
        <v>214</v>
      </c>
      <c r="G911" s="242"/>
      <c r="H911" s="244" t="s">
        <v>1</v>
      </c>
      <c r="I911" s="246"/>
      <c r="J911" s="242"/>
      <c r="K911" s="242"/>
      <c r="L911" s="247"/>
      <c r="M911" s="248"/>
      <c r="N911" s="249"/>
      <c r="O911" s="249"/>
      <c r="P911" s="249"/>
      <c r="Q911" s="249"/>
      <c r="R911" s="249"/>
      <c r="S911" s="249"/>
      <c r="T911" s="250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1" t="s">
        <v>213</v>
      </c>
      <c r="AU911" s="251" t="s">
        <v>85</v>
      </c>
      <c r="AV911" s="13" t="s">
        <v>83</v>
      </c>
      <c r="AW911" s="13" t="s">
        <v>32</v>
      </c>
      <c r="AX911" s="13" t="s">
        <v>76</v>
      </c>
      <c r="AY911" s="251" t="s">
        <v>204</v>
      </c>
    </row>
    <row r="912" s="14" customFormat="1">
      <c r="A912" s="14"/>
      <c r="B912" s="252"/>
      <c r="C912" s="253"/>
      <c r="D912" s="243" t="s">
        <v>213</v>
      </c>
      <c r="E912" s="254" t="s">
        <v>1</v>
      </c>
      <c r="F912" s="255" t="s">
        <v>246</v>
      </c>
      <c r="G912" s="253"/>
      <c r="H912" s="256">
        <v>10</v>
      </c>
      <c r="I912" s="257"/>
      <c r="J912" s="253"/>
      <c r="K912" s="253"/>
      <c r="L912" s="258"/>
      <c r="M912" s="259"/>
      <c r="N912" s="260"/>
      <c r="O912" s="260"/>
      <c r="P912" s="260"/>
      <c r="Q912" s="260"/>
      <c r="R912" s="260"/>
      <c r="S912" s="260"/>
      <c r="T912" s="261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2" t="s">
        <v>213</v>
      </c>
      <c r="AU912" s="262" t="s">
        <v>85</v>
      </c>
      <c r="AV912" s="14" t="s">
        <v>85</v>
      </c>
      <c r="AW912" s="14" t="s">
        <v>32</v>
      </c>
      <c r="AX912" s="14" t="s">
        <v>83</v>
      </c>
      <c r="AY912" s="262" t="s">
        <v>204</v>
      </c>
    </row>
    <row r="913" s="2" customFormat="1" ht="24.15" customHeight="1">
      <c r="A913" s="39"/>
      <c r="B913" s="40"/>
      <c r="C913" s="228" t="s">
        <v>1335</v>
      </c>
      <c r="D913" s="228" t="s">
        <v>206</v>
      </c>
      <c r="E913" s="229" t="s">
        <v>1336</v>
      </c>
      <c r="F913" s="230" t="s">
        <v>1337</v>
      </c>
      <c r="G913" s="231" t="s">
        <v>239</v>
      </c>
      <c r="H913" s="232">
        <v>12</v>
      </c>
      <c r="I913" s="233"/>
      <c r="J913" s="234">
        <f>ROUND(I913*H913,2)</f>
        <v>0</v>
      </c>
      <c r="K913" s="230" t="s">
        <v>210</v>
      </c>
      <c r="L913" s="45"/>
      <c r="M913" s="235" t="s">
        <v>1</v>
      </c>
      <c r="N913" s="236" t="s">
        <v>41</v>
      </c>
      <c r="O913" s="92"/>
      <c r="P913" s="237">
        <f>O913*H913</f>
        <v>0</v>
      </c>
      <c r="Q913" s="237">
        <v>0.13944999999999999</v>
      </c>
      <c r="R913" s="237">
        <f>Q913*H913</f>
        <v>1.6734</v>
      </c>
      <c r="S913" s="237">
        <v>0</v>
      </c>
      <c r="T913" s="238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39" t="s">
        <v>211</v>
      </c>
      <c r="AT913" s="239" t="s">
        <v>206</v>
      </c>
      <c r="AU913" s="239" t="s">
        <v>85</v>
      </c>
      <c r="AY913" s="18" t="s">
        <v>204</v>
      </c>
      <c r="BE913" s="240">
        <f>IF(N913="základní",J913,0)</f>
        <v>0</v>
      </c>
      <c r="BF913" s="240">
        <f>IF(N913="snížená",J913,0)</f>
        <v>0</v>
      </c>
      <c r="BG913" s="240">
        <f>IF(N913="zákl. přenesená",J913,0)</f>
        <v>0</v>
      </c>
      <c r="BH913" s="240">
        <f>IF(N913="sníž. přenesená",J913,0)</f>
        <v>0</v>
      </c>
      <c r="BI913" s="240">
        <f>IF(N913="nulová",J913,0)</f>
        <v>0</v>
      </c>
      <c r="BJ913" s="18" t="s">
        <v>83</v>
      </c>
      <c r="BK913" s="240">
        <f>ROUND(I913*H913,2)</f>
        <v>0</v>
      </c>
      <c r="BL913" s="18" t="s">
        <v>211</v>
      </c>
      <c r="BM913" s="239" t="s">
        <v>1338</v>
      </c>
    </row>
    <row r="914" s="13" customFormat="1">
      <c r="A914" s="13"/>
      <c r="B914" s="241"/>
      <c r="C914" s="242"/>
      <c r="D914" s="243" t="s">
        <v>213</v>
      </c>
      <c r="E914" s="244" t="s">
        <v>1</v>
      </c>
      <c r="F914" s="245" t="s">
        <v>214</v>
      </c>
      <c r="G914" s="242"/>
      <c r="H914" s="244" t="s">
        <v>1</v>
      </c>
      <c r="I914" s="246"/>
      <c r="J914" s="242"/>
      <c r="K914" s="242"/>
      <c r="L914" s="247"/>
      <c r="M914" s="248"/>
      <c r="N914" s="249"/>
      <c r="O914" s="249"/>
      <c r="P914" s="249"/>
      <c r="Q914" s="249"/>
      <c r="R914" s="249"/>
      <c r="S914" s="249"/>
      <c r="T914" s="25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1" t="s">
        <v>213</v>
      </c>
      <c r="AU914" s="251" t="s">
        <v>85</v>
      </c>
      <c r="AV914" s="13" t="s">
        <v>83</v>
      </c>
      <c r="AW914" s="13" t="s">
        <v>32</v>
      </c>
      <c r="AX914" s="13" t="s">
        <v>76</v>
      </c>
      <c r="AY914" s="251" t="s">
        <v>204</v>
      </c>
    </row>
    <row r="915" s="14" customFormat="1">
      <c r="A915" s="14"/>
      <c r="B915" s="252"/>
      <c r="C915" s="253"/>
      <c r="D915" s="243" t="s">
        <v>213</v>
      </c>
      <c r="E915" s="254" t="s">
        <v>1</v>
      </c>
      <c r="F915" s="255" t="s">
        <v>241</v>
      </c>
      <c r="G915" s="253"/>
      <c r="H915" s="256">
        <v>12</v>
      </c>
      <c r="I915" s="257"/>
      <c r="J915" s="253"/>
      <c r="K915" s="253"/>
      <c r="L915" s="258"/>
      <c r="M915" s="259"/>
      <c r="N915" s="260"/>
      <c r="O915" s="260"/>
      <c r="P915" s="260"/>
      <c r="Q915" s="260"/>
      <c r="R915" s="260"/>
      <c r="S915" s="260"/>
      <c r="T915" s="261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2" t="s">
        <v>213</v>
      </c>
      <c r="AU915" s="262" t="s">
        <v>85</v>
      </c>
      <c r="AV915" s="14" t="s">
        <v>85</v>
      </c>
      <c r="AW915" s="14" t="s">
        <v>32</v>
      </c>
      <c r="AX915" s="14" t="s">
        <v>83</v>
      </c>
      <c r="AY915" s="262" t="s">
        <v>204</v>
      </c>
    </row>
    <row r="916" s="2" customFormat="1" ht="24.15" customHeight="1">
      <c r="A916" s="39"/>
      <c r="B916" s="40"/>
      <c r="C916" s="228" t="s">
        <v>1339</v>
      </c>
      <c r="D916" s="228" t="s">
        <v>206</v>
      </c>
      <c r="E916" s="229" t="s">
        <v>1340</v>
      </c>
      <c r="F916" s="230" t="s">
        <v>1341</v>
      </c>
      <c r="G916" s="231" t="s">
        <v>239</v>
      </c>
      <c r="H916" s="232">
        <v>2214.6100000000001</v>
      </c>
      <c r="I916" s="233"/>
      <c r="J916" s="234">
        <f>ROUND(I916*H916,2)</f>
        <v>0</v>
      </c>
      <c r="K916" s="230" t="s">
        <v>210</v>
      </c>
      <c r="L916" s="45"/>
      <c r="M916" s="235" t="s">
        <v>1</v>
      </c>
      <c r="N916" s="236" t="s">
        <v>41</v>
      </c>
      <c r="O916" s="92"/>
      <c r="P916" s="237">
        <f>O916*H916</f>
        <v>0</v>
      </c>
      <c r="Q916" s="237">
        <v>0</v>
      </c>
      <c r="R916" s="237">
        <f>Q916*H916</f>
        <v>0</v>
      </c>
      <c r="S916" s="237">
        <v>0</v>
      </c>
      <c r="T916" s="238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39" t="s">
        <v>211</v>
      </c>
      <c r="AT916" s="239" t="s">
        <v>206</v>
      </c>
      <c r="AU916" s="239" t="s">
        <v>85</v>
      </c>
      <c r="AY916" s="18" t="s">
        <v>204</v>
      </c>
      <c r="BE916" s="240">
        <f>IF(N916="základní",J916,0)</f>
        <v>0</v>
      </c>
      <c r="BF916" s="240">
        <f>IF(N916="snížená",J916,0)</f>
        <v>0</v>
      </c>
      <c r="BG916" s="240">
        <f>IF(N916="zákl. přenesená",J916,0)</f>
        <v>0</v>
      </c>
      <c r="BH916" s="240">
        <f>IF(N916="sníž. přenesená",J916,0)</f>
        <v>0</v>
      </c>
      <c r="BI916" s="240">
        <f>IF(N916="nulová",J916,0)</f>
        <v>0</v>
      </c>
      <c r="BJ916" s="18" t="s">
        <v>83</v>
      </c>
      <c r="BK916" s="240">
        <f>ROUND(I916*H916,2)</f>
        <v>0</v>
      </c>
      <c r="BL916" s="18" t="s">
        <v>211</v>
      </c>
      <c r="BM916" s="239" t="s">
        <v>1342</v>
      </c>
    </row>
    <row r="917" s="13" customFormat="1">
      <c r="A917" s="13"/>
      <c r="B917" s="241"/>
      <c r="C917" s="242"/>
      <c r="D917" s="243" t="s">
        <v>213</v>
      </c>
      <c r="E917" s="244" t="s">
        <v>1</v>
      </c>
      <c r="F917" s="245" t="s">
        <v>557</v>
      </c>
      <c r="G917" s="242"/>
      <c r="H917" s="244" t="s">
        <v>1</v>
      </c>
      <c r="I917" s="246"/>
      <c r="J917" s="242"/>
      <c r="K917" s="242"/>
      <c r="L917" s="247"/>
      <c r="M917" s="248"/>
      <c r="N917" s="249"/>
      <c r="O917" s="249"/>
      <c r="P917" s="249"/>
      <c r="Q917" s="249"/>
      <c r="R917" s="249"/>
      <c r="S917" s="249"/>
      <c r="T917" s="250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1" t="s">
        <v>213</v>
      </c>
      <c r="AU917" s="251" t="s">
        <v>85</v>
      </c>
      <c r="AV917" s="13" t="s">
        <v>83</v>
      </c>
      <c r="AW917" s="13" t="s">
        <v>32</v>
      </c>
      <c r="AX917" s="13" t="s">
        <v>76</v>
      </c>
      <c r="AY917" s="251" t="s">
        <v>204</v>
      </c>
    </row>
    <row r="918" s="14" customFormat="1">
      <c r="A918" s="14"/>
      <c r="B918" s="252"/>
      <c r="C918" s="253"/>
      <c r="D918" s="243" t="s">
        <v>213</v>
      </c>
      <c r="E918" s="254" t="s">
        <v>1</v>
      </c>
      <c r="F918" s="255" t="s">
        <v>1343</v>
      </c>
      <c r="G918" s="253"/>
      <c r="H918" s="256">
        <v>2184.5599999999999</v>
      </c>
      <c r="I918" s="257"/>
      <c r="J918" s="253"/>
      <c r="K918" s="253"/>
      <c r="L918" s="258"/>
      <c r="M918" s="259"/>
      <c r="N918" s="260"/>
      <c r="O918" s="260"/>
      <c r="P918" s="260"/>
      <c r="Q918" s="260"/>
      <c r="R918" s="260"/>
      <c r="S918" s="260"/>
      <c r="T918" s="261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2" t="s">
        <v>213</v>
      </c>
      <c r="AU918" s="262" t="s">
        <v>85</v>
      </c>
      <c r="AV918" s="14" t="s">
        <v>85</v>
      </c>
      <c r="AW918" s="14" t="s">
        <v>32</v>
      </c>
      <c r="AX918" s="14" t="s">
        <v>76</v>
      </c>
      <c r="AY918" s="262" t="s">
        <v>204</v>
      </c>
    </row>
    <row r="919" s="14" customFormat="1">
      <c r="A919" s="14"/>
      <c r="B919" s="252"/>
      <c r="C919" s="253"/>
      <c r="D919" s="243" t="s">
        <v>213</v>
      </c>
      <c r="E919" s="254" t="s">
        <v>1</v>
      </c>
      <c r="F919" s="255" t="s">
        <v>1344</v>
      </c>
      <c r="G919" s="253"/>
      <c r="H919" s="256">
        <v>30.050000000000001</v>
      </c>
      <c r="I919" s="257"/>
      <c r="J919" s="253"/>
      <c r="K919" s="253"/>
      <c r="L919" s="258"/>
      <c r="M919" s="259"/>
      <c r="N919" s="260"/>
      <c r="O919" s="260"/>
      <c r="P919" s="260"/>
      <c r="Q919" s="260"/>
      <c r="R919" s="260"/>
      <c r="S919" s="260"/>
      <c r="T919" s="261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2" t="s">
        <v>213</v>
      </c>
      <c r="AU919" s="262" t="s">
        <v>85</v>
      </c>
      <c r="AV919" s="14" t="s">
        <v>85</v>
      </c>
      <c r="AW919" s="14" t="s">
        <v>32</v>
      </c>
      <c r="AX919" s="14" t="s">
        <v>76</v>
      </c>
      <c r="AY919" s="262" t="s">
        <v>204</v>
      </c>
    </row>
    <row r="920" s="15" customFormat="1">
      <c r="A920" s="15"/>
      <c r="B920" s="263"/>
      <c r="C920" s="264"/>
      <c r="D920" s="243" t="s">
        <v>213</v>
      </c>
      <c r="E920" s="265" t="s">
        <v>144</v>
      </c>
      <c r="F920" s="266" t="s">
        <v>160</v>
      </c>
      <c r="G920" s="264"/>
      <c r="H920" s="267">
        <v>2214.6100000000001</v>
      </c>
      <c r="I920" s="268"/>
      <c r="J920" s="264"/>
      <c r="K920" s="264"/>
      <c r="L920" s="269"/>
      <c r="M920" s="270"/>
      <c r="N920" s="271"/>
      <c r="O920" s="271"/>
      <c r="P920" s="271"/>
      <c r="Q920" s="271"/>
      <c r="R920" s="271"/>
      <c r="S920" s="271"/>
      <c r="T920" s="272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3" t="s">
        <v>213</v>
      </c>
      <c r="AU920" s="273" t="s">
        <v>85</v>
      </c>
      <c r="AV920" s="15" t="s">
        <v>211</v>
      </c>
      <c r="AW920" s="15" t="s">
        <v>32</v>
      </c>
      <c r="AX920" s="15" t="s">
        <v>83</v>
      </c>
      <c r="AY920" s="273" t="s">
        <v>204</v>
      </c>
    </row>
    <row r="921" s="2" customFormat="1" ht="24.15" customHeight="1">
      <c r="A921" s="39"/>
      <c r="B921" s="40"/>
      <c r="C921" s="228" t="s">
        <v>1345</v>
      </c>
      <c r="D921" s="228" t="s">
        <v>206</v>
      </c>
      <c r="E921" s="229" t="s">
        <v>1346</v>
      </c>
      <c r="F921" s="230" t="s">
        <v>1347</v>
      </c>
      <c r="G921" s="231" t="s">
        <v>239</v>
      </c>
      <c r="H921" s="232">
        <v>2214.6100000000001</v>
      </c>
      <c r="I921" s="233"/>
      <c r="J921" s="234">
        <f>ROUND(I921*H921,2)</f>
        <v>0</v>
      </c>
      <c r="K921" s="230" t="s">
        <v>210</v>
      </c>
      <c r="L921" s="45"/>
      <c r="M921" s="235" t="s">
        <v>1</v>
      </c>
      <c r="N921" s="236" t="s">
        <v>41</v>
      </c>
      <c r="O921" s="92"/>
      <c r="P921" s="237">
        <f>O921*H921</f>
        <v>0</v>
      </c>
      <c r="Q921" s="237">
        <v>0.00011</v>
      </c>
      <c r="R921" s="237">
        <f>Q921*H921</f>
        <v>0.24360710000000002</v>
      </c>
      <c r="S921" s="237">
        <v>0</v>
      </c>
      <c r="T921" s="238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39" t="s">
        <v>211</v>
      </c>
      <c r="AT921" s="239" t="s">
        <v>206</v>
      </c>
      <c r="AU921" s="239" t="s">
        <v>85</v>
      </c>
      <c r="AY921" s="18" t="s">
        <v>204</v>
      </c>
      <c r="BE921" s="240">
        <f>IF(N921="základní",J921,0)</f>
        <v>0</v>
      </c>
      <c r="BF921" s="240">
        <f>IF(N921="snížená",J921,0)</f>
        <v>0</v>
      </c>
      <c r="BG921" s="240">
        <f>IF(N921="zákl. přenesená",J921,0)</f>
        <v>0</v>
      </c>
      <c r="BH921" s="240">
        <f>IF(N921="sníž. přenesená",J921,0)</f>
        <v>0</v>
      </c>
      <c r="BI921" s="240">
        <f>IF(N921="nulová",J921,0)</f>
        <v>0</v>
      </c>
      <c r="BJ921" s="18" t="s">
        <v>83</v>
      </c>
      <c r="BK921" s="240">
        <f>ROUND(I921*H921,2)</f>
        <v>0</v>
      </c>
      <c r="BL921" s="18" t="s">
        <v>211</v>
      </c>
      <c r="BM921" s="239" t="s">
        <v>1348</v>
      </c>
    </row>
    <row r="922" s="14" customFormat="1">
      <c r="A922" s="14"/>
      <c r="B922" s="252"/>
      <c r="C922" s="253"/>
      <c r="D922" s="243" t="s">
        <v>213</v>
      </c>
      <c r="E922" s="254" t="s">
        <v>1</v>
      </c>
      <c r="F922" s="255" t="s">
        <v>144</v>
      </c>
      <c r="G922" s="253"/>
      <c r="H922" s="256">
        <v>2214.6100000000001</v>
      </c>
      <c r="I922" s="257"/>
      <c r="J922" s="253"/>
      <c r="K922" s="253"/>
      <c r="L922" s="258"/>
      <c r="M922" s="259"/>
      <c r="N922" s="260"/>
      <c r="O922" s="260"/>
      <c r="P922" s="260"/>
      <c r="Q922" s="260"/>
      <c r="R922" s="260"/>
      <c r="S922" s="260"/>
      <c r="T922" s="261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2" t="s">
        <v>213</v>
      </c>
      <c r="AU922" s="262" t="s">
        <v>85</v>
      </c>
      <c r="AV922" s="14" t="s">
        <v>85</v>
      </c>
      <c r="AW922" s="14" t="s">
        <v>32</v>
      </c>
      <c r="AX922" s="14" t="s">
        <v>83</v>
      </c>
      <c r="AY922" s="262" t="s">
        <v>204</v>
      </c>
    </row>
    <row r="923" s="2" customFormat="1" ht="16.5" customHeight="1">
      <c r="A923" s="39"/>
      <c r="B923" s="40"/>
      <c r="C923" s="228" t="s">
        <v>1349</v>
      </c>
      <c r="D923" s="228" t="s">
        <v>206</v>
      </c>
      <c r="E923" s="229" t="s">
        <v>1350</v>
      </c>
      <c r="F923" s="230" t="s">
        <v>1351</v>
      </c>
      <c r="G923" s="231" t="s">
        <v>239</v>
      </c>
      <c r="H923" s="232">
        <v>1911.22</v>
      </c>
      <c r="I923" s="233"/>
      <c r="J923" s="234">
        <f>ROUND(I923*H923,2)</f>
        <v>0</v>
      </c>
      <c r="K923" s="230" t="s">
        <v>210</v>
      </c>
      <c r="L923" s="45"/>
      <c r="M923" s="235" t="s">
        <v>1</v>
      </c>
      <c r="N923" s="236" t="s">
        <v>41</v>
      </c>
      <c r="O923" s="92"/>
      <c r="P923" s="237">
        <f>O923*H923</f>
        <v>0</v>
      </c>
      <c r="Q923" s="237">
        <v>0</v>
      </c>
      <c r="R923" s="237">
        <f>Q923*H923</f>
        <v>0</v>
      </c>
      <c r="S923" s="237">
        <v>0</v>
      </c>
      <c r="T923" s="238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39" t="s">
        <v>211</v>
      </c>
      <c r="AT923" s="239" t="s">
        <v>206</v>
      </c>
      <c r="AU923" s="239" t="s">
        <v>85</v>
      </c>
      <c r="AY923" s="18" t="s">
        <v>204</v>
      </c>
      <c r="BE923" s="240">
        <f>IF(N923="základní",J923,0)</f>
        <v>0</v>
      </c>
      <c r="BF923" s="240">
        <f>IF(N923="snížená",J923,0)</f>
        <v>0</v>
      </c>
      <c r="BG923" s="240">
        <f>IF(N923="zákl. přenesená",J923,0)</f>
        <v>0</v>
      </c>
      <c r="BH923" s="240">
        <f>IF(N923="sníž. přenesená",J923,0)</f>
        <v>0</v>
      </c>
      <c r="BI923" s="240">
        <f>IF(N923="nulová",J923,0)</f>
        <v>0</v>
      </c>
      <c r="BJ923" s="18" t="s">
        <v>83</v>
      </c>
      <c r="BK923" s="240">
        <f>ROUND(I923*H923,2)</f>
        <v>0</v>
      </c>
      <c r="BL923" s="18" t="s">
        <v>211</v>
      </c>
      <c r="BM923" s="239" t="s">
        <v>1352</v>
      </c>
    </row>
    <row r="924" s="13" customFormat="1">
      <c r="A924" s="13"/>
      <c r="B924" s="241"/>
      <c r="C924" s="242"/>
      <c r="D924" s="243" t="s">
        <v>213</v>
      </c>
      <c r="E924" s="244" t="s">
        <v>1</v>
      </c>
      <c r="F924" s="245" t="s">
        <v>492</v>
      </c>
      <c r="G924" s="242"/>
      <c r="H924" s="244" t="s">
        <v>1</v>
      </c>
      <c r="I924" s="246"/>
      <c r="J924" s="242"/>
      <c r="K924" s="242"/>
      <c r="L924" s="247"/>
      <c r="M924" s="248"/>
      <c r="N924" s="249"/>
      <c r="O924" s="249"/>
      <c r="P924" s="249"/>
      <c r="Q924" s="249"/>
      <c r="R924" s="249"/>
      <c r="S924" s="249"/>
      <c r="T924" s="25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1" t="s">
        <v>213</v>
      </c>
      <c r="AU924" s="251" t="s">
        <v>85</v>
      </c>
      <c r="AV924" s="13" t="s">
        <v>83</v>
      </c>
      <c r="AW924" s="13" t="s">
        <v>32</v>
      </c>
      <c r="AX924" s="13" t="s">
        <v>76</v>
      </c>
      <c r="AY924" s="251" t="s">
        <v>204</v>
      </c>
    </row>
    <row r="925" s="14" customFormat="1">
      <c r="A925" s="14"/>
      <c r="B925" s="252"/>
      <c r="C925" s="253"/>
      <c r="D925" s="243" t="s">
        <v>213</v>
      </c>
      <c r="E925" s="254" t="s">
        <v>1</v>
      </c>
      <c r="F925" s="255" t="s">
        <v>1353</v>
      </c>
      <c r="G925" s="253"/>
      <c r="H925" s="256">
        <v>1883.76</v>
      </c>
      <c r="I925" s="257"/>
      <c r="J925" s="253"/>
      <c r="K925" s="253"/>
      <c r="L925" s="258"/>
      <c r="M925" s="259"/>
      <c r="N925" s="260"/>
      <c r="O925" s="260"/>
      <c r="P925" s="260"/>
      <c r="Q925" s="260"/>
      <c r="R925" s="260"/>
      <c r="S925" s="260"/>
      <c r="T925" s="261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2" t="s">
        <v>213</v>
      </c>
      <c r="AU925" s="262" t="s">
        <v>85</v>
      </c>
      <c r="AV925" s="14" t="s">
        <v>85</v>
      </c>
      <c r="AW925" s="14" t="s">
        <v>32</v>
      </c>
      <c r="AX925" s="14" t="s">
        <v>76</v>
      </c>
      <c r="AY925" s="262" t="s">
        <v>204</v>
      </c>
    </row>
    <row r="926" s="14" customFormat="1">
      <c r="A926" s="14"/>
      <c r="B926" s="252"/>
      <c r="C926" s="253"/>
      <c r="D926" s="243" t="s">
        <v>213</v>
      </c>
      <c r="E926" s="254" t="s">
        <v>1</v>
      </c>
      <c r="F926" s="255" t="s">
        <v>1354</v>
      </c>
      <c r="G926" s="253"/>
      <c r="H926" s="256">
        <v>27.460000000000001</v>
      </c>
      <c r="I926" s="257"/>
      <c r="J926" s="253"/>
      <c r="K926" s="253"/>
      <c r="L926" s="258"/>
      <c r="M926" s="259"/>
      <c r="N926" s="260"/>
      <c r="O926" s="260"/>
      <c r="P926" s="260"/>
      <c r="Q926" s="260"/>
      <c r="R926" s="260"/>
      <c r="S926" s="260"/>
      <c r="T926" s="261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2" t="s">
        <v>213</v>
      </c>
      <c r="AU926" s="262" t="s">
        <v>85</v>
      </c>
      <c r="AV926" s="14" t="s">
        <v>85</v>
      </c>
      <c r="AW926" s="14" t="s">
        <v>32</v>
      </c>
      <c r="AX926" s="14" t="s">
        <v>76</v>
      </c>
      <c r="AY926" s="262" t="s">
        <v>204</v>
      </c>
    </row>
    <row r="927" s="15" customFormat="1">
      <c r="A927" s="15"/>
      <c r="B927" s="263"/>
      <c r="C927" s="264"/>
      <c r="D927" s="243" t="s">
        <v>213</v>
      </c>
      <c r="E927" s="265" t="s">
        <v>1</v>
      </c>
      <c r="F927" s="266" t="s">
        <v>160</v>
      </c>
      <c r="G927" s="264"/>
      <c r="H927" s="267">
        <v>1911.22</v>
      </c>
      <c r="I927" s="268"/>
      <c r="J927" s="264"/>
      <c r="K927" s="264"/>
      <c r="L927" s="269"/>
      <c r="M927" s="270"/>
      <c r="N927" s="271"/>
      <c r="O927" s="271"/>
      <c r="P927" s="271"/>
      <c r="Q927" s="271"/>
      <c r="R927" s="271"/>
      <c r="S927" s="271"/>
      <c r="T927" s="272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73" t="s">
        <v>213</v>
      </c>
      <c r="AU927" s="273" t="s">
        <v>85</v>
      </c>
      <c r="AV927" s="15" t="s">
        <v>211</v>
      </c>
      <c r="AW927" s="15" t="s">
        <v>32</v>
      </c>
      <c r="AX927" s="15" t="s">
        <v>83</v>
      </c>
      <c r="AY927" s="273" t="s">
        <v>204</v>
      </c>
    </row>
    <row r="928" s="2" customFormat="1" ht="24.15" customHeight="1">
      <c r="A928" s="39"/>
      <c r="B928" s="40"/>
      <c r="C928" s="228" t="s">
        <v>1355</v>
      </c>
      <c r="D928" s="228" t="s">
        <v>206</v>
      </c>
      <c r="E928" s="229" t="s">
        <v>1356</v>
      </c>
      <c r="F928" s="230" t="s">
        <v>1357</v>
      </c>
      <c r="G928" s="231" t="s">
        <v>239</v>
      </c>
      <c r="H928" s="232">
        <v>110</v>
      </c>
      <c r="I928" s="233"/>
      <c r="J928" s="234">
        <f>ROUND(I928*H928,2)</f>
        <v>0</v>
      </c>
      <c r="K928" s="230" t="s">
        <v>210</v>
      </c>
      <c r="L928" s="45"/>
      <c r="M928" s="235" t="s">
        <v>1</v>
      </c>
      <c r="N928" s="236" t="s">
        <v>41</v>
      </c>
      <c r="O928" s="92"/>
      <c r="P928" s="237">
        <f>O928*H928</f>
        <v>0</v>
      </c>
      <c r="Q928" s="237">
        <v>0</v>
      </c>
      <c r="R928" s="237">
        <f>Q928*H928</f>
        <v>0</v>
      </c>
      <c r="S928" s="237">
        <v>0</v>
      </c>
      <c r="T928" s="238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9" t="s">
        <v>211</v>
      </c>
      <c r="AT928" s="239" t="s">
        <v>206</v>
      </c>
      <c r="AU928" s="239" t="s">
        <v>85</v>
      </c>
      <c r="AY928" s="18" t="s">
        <v>204</v>
      </c>
      <c r="BE928" s="240">
        <f>IF(N928="základní",J928,0)</f>
        <v>0</v>
      </c>
      <c r="BF928" s="240">
        <f>IF(N928="snížená",J928,0)</f>
        <v>0</v>
      </c>
      <c r="BG928" s="240">
        <f>IF(N928="zákl. přenesená",J928,0)</f>
        <v>0</v>
      </c>
      <c r="BH928" s="240">
        <f>IF(N928="sníž. přenesená",J928,0)</f>
        <v>0</v>
      </c>
      <c r="BI928" s="240">
        <f>IF(N928="nulová",J928,0)</f>
        <v>0</v>
      </c>
      <c r="BJ928" s="18" t="s">
        <v>83</v>
      </c>
      <c r="BK928" s="240">
        <f>ROUND(I928*H928,2)</f>
        <v>0</v>
      </c>
      <c r="BL928" s="18" t="s">
        <v>211</v>
      </c>
      <c r="BM928" s="239" t="s">
        <v>1358</v>
      </c>
    </row>
    <row r="929" s="13" customFormat="1">
      <c r="A929" s="13"/>
      <c r="B929" s="241"/>
      <c r="C929" s="242"/>
      <c r="D929" s="243" t="s">
        <v>213</v>
      </c>
      <c r="E929" s="244" t="s">
        <v>1</v>
      </c>
      <c r="F929" s="245" t="s">
        <v>214</v>
      </c>
      <c r="G929" s="242"/>
      <c r="H929" s="244" t="s">
        <v>1</v>
      </c>
      <c r="I929" s="246"/>
      <c r="J929" s="242"/>
      <c r="K929" s="242"/>
      <c r="L929" s="247"/>
      <c r="M929" s="248"/>
      <c r="N929" s="249"/>
      <c r="O929" s="249"/>
      <c r="P929" s="249"/>
      <c r="Q929" s="249"/>
      <c r="R929" s="249"/>
      <c r="S929" s="249"/>
      <c r="T929" s="25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1" t="s">
        <v>213</v>
      </c>
      <c r="AU929" s="251" t="s">
        <v>85</v>
      </c>
      <c r="AV929" s="13" t="s">
        <v>83</v>
      </c>
      <c r="AW929" s="13" t="s">
        <v>32</v>
      </c>
      <c r="AX929" s="13" t="s">
        <v>76</v>
      </c>
      <c r="AY929" s="251" t="s">
        <v>204</v>
      </c>
    </row>
    <row r="930" s="14" customFormat="1">
      <c r="A930" s="14"/>
      <c r="B930" s="252"/>
      <c r="C930" s="253"/>
      <c r="D930" s="243" t="s">
        <v>213</v>
      </c>
      <c r="E930" s="254" t="s">
        <v>1</v>
      </c>
      <c r="F930" s="255" t="s">
        <v>1359</v>
      </c>
      <c r="G930" s="253"/>
      <c r="H930" s="256">
        <v>110</v>
      </c>
      <c r="I930" s="257"/>
      <c r="J930" s="253"/>
      <c r="K930" s="253"/>
      <c r="L930" s="258"/>
      <c r="M930" s="259"/>
      <c r="N930" s="260"/>
      <c r="O930" s="260"/>
      <c r="P930" s="260"/>
      <c r="Q930" s="260"/>
      <c r="R930" s="260"/>
      <c r="S930" s="260"/>
      <c r="T930" s="26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2" t="s">
        <v>213</v>
      </c>
      <c r="AU930" s="262" t="s">
        <v>85</v>
      </c>
      <c r="AV930" s="14" t="s">
        <v>85</v>
      </c>
      <c r="AW930" s="14" t="s">
        <v>32</v>
      </c>
      <c r="AX930" s="14" t="s">
        <v>83</v>
      </c>
      <c r="AY930" s="262" t="s">
        <v>204</v>
      </c>
    </row>
    <row r="931" s="2" customFormat="1" ht="24.15" customHeight="1">
      <c r="A931" s="39"/>
      <c r="B931" s="40"/>
      <c r="C931" s="228" t="s">
        <v>1360</v>
      </c>
      <c r="D931" s="228" t="s">
        <v>206</v>
      </c>
      <c r="E931" s="229" t="s">
        <v>1361</v>
      </c>
      <c r="F931" s="230" t="s">
        <v>1362</v>
      </c>
      <c r="G931" s="231" t="s">
        <v>522</v>
      </c>
      <c r="H931" s="232">
        <v>12</v>
      </c>
      <c r="I931" s="233"/>
      <c r="J931" s="234">
        <f>ROUND(I931*H931,2)</f>
        <v>0</v>
      </c>
      <c r="K931" s="230" t="s">
        <v>210</v>
      </c>
      <c r="L931" s="45"/>
      <c r="M931" s="235" t="s">
        <v>1</v>
      </c>
      <c r="N931" s="236" t="s">
        <v>41</v>
      </c>
      <c r="O931" s="92"/>
      <c r="P931" s="237">
        <f>O931*H931</f>
        <v>0</v>
      </c>
      <c r="Q931" s="237">
        <v>0.15056</v>
      </c>
      <c r="R931" s="237">
        <f>Q931*H931</f>
        <v>1.8067199999999999</v>
      </c>
      <c r="S931" s="237">
        <v>0.14999999999999999</v>
      </c>
      <c r="T931" s="238">
        <f>S931*H931</f>
        <v>1.7999999999999998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39" t="s">
        <v>211</v>
      </c>
      <c r="AT931" s="239" t="s">
        <v>206</v>
      </c>
      <c r="AU931" s="239" t="s">
        <v>85</v>
      </c>
      <c r="AY931" s="18" t="s">
        <v>204</v>
      </c>
      <c r="BE931" s="240">
        <f>IF(N931="základní",J931,0)</f>
        <v>0</v>
      </c>
      <c r="BF931" s="240">
        <f>IF(N931="snížená",J931,0)</f>
        <v>0</v>
      </c>
      <c r="BG931" s="240">
        <f>IF(N931="zákl. přenesená",J931,0)</f>
        <v>0</v>
      </c>
      <c r="BH931" s="240">
        <f>IF(N931="sníž. přenesená",J931,0)</f>
        <v>0</v>
      </c>
      <c r="BI931" s="240">
        <f>IF(N931="nulová",J931,0)</f>
        <v>0</v>
      </c>
      <c r="BJ931" s="18" t="s">
        <v>83</v>
      </c>
      <c r="BK931" s="240">
        <f>ROUND(I931*H931,2)</f>
        <v>0</v>
      </c>
      <c r="BL931" s="18" t="s">
        <v>211</v>
      </c>
      <c r="BM931" s="239" t="s">
        <v>1363</v>
      </c>
    </row>
    <row r="932" s="13" customFormat="1">
      <c r="A932" s="13"/>
      <c r="B932" s="241"/>
      <c r="C932" s="242"/>
      <c r="D932" s="243" t="s">
        <v>213</v>
      </c>
      <c r="E932" s="244" t="s">
        <v>1</v>
      </c>
      <c r="F932" s="245" t="s">
        <v>214</v>
      </c>
      <c r="G932" s="242"/>
      <c r="H932" s="244" t="s">
        <v>1</v>
      </c>
      <c r="I932" s="246"/>
      <c r="J932" s="242"/>
      <c r="K932" s="242"/>
      <c r="L932" s="247"/>
      <c r="M932" s="248"/>
      <c r="N932" s="249"/>
      <c r="O932" s="249"/>
      <c r="P932" s="249"/>
      <c r="Q932" s="249"/>
      <c r="R932" s="249"/>
      <c r="S932" s="249"/>
      <c r="T932" s="250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1" t="s">
        <v>213</v>
      </c>
      <c r="AU932" s="251" t="s">
        <v>85</v>
      </c>
      <c r="AV932" s="13" t="s">
        <v>83</v>
      </c>
      <c r="AW932" s="13" t="s">
        <v>32</v>
      </c>
      <c r="AX932" s="13" t="s">
        <v>76</v>
      </c>
      <c r="AY932" s="251" t="s">
        <v>204</v>
      </c>
    </row>
    <row r="933" s="14" customFormat="1">
      <c r="A933" s="14"/>
      <c r="B933" s="252"/>
      <c r="C933" s="253"/>
      <c r="D933" s="243" t="s">
        <v>213</v>
      </c>
      <c r="E933" s="254" t="s">
        <v>1</v>
      </c>
      <c r="F933" s="255" t="s">
        <v>1364</v>
      </c>
      <c r="G933" s="253"/>
      <c r="H933" s="256">
        <v>12</v>
      </c>
      <c r="I933" s="257"/>
      <c r="J933" s="253"/>
      <c r="K933" s="253"/>
      <c r="L933" s="258"/>
      <c r="M933" s="259"/>
      <c r="N933" s="260"/>
      <c r="O933" s="260"/>
      <c r="P933" s="260"/>
      <c r="Q933" s="260"/>
      <c r="R933" s="260"/>
      <c r="S933" s="260"/>
      <c r="T933" s="261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2" t="s">
        <v>213</v>
      </c>
      <c r="AU933" s="262" t="s">
        <v>85</v>
      </c>
      <c r="AV933" s="14" t="s">
        <v>85</v>
      </c>
      <c r="AW933" s="14" t="s">
        <v>32</v>
      </c>
      <c r="AX933" s="14" t="s">
        <v>83</v>
      </c>
      <c r="AY933" s="262" t="s">
        <v>204</v>
      </c>
    </row>
    <row r="934" s="2" customFormat="1" ht="24.15" customHeight="1">
      <c r="A934" s="39"/>
      <c r="B934" s="40"/>
      <c r="C934" s="228" t="s">
        <v>1365</v>
      </c>
      <c r="D934" s="228" t="s">
        <v>206</v>
      </c>
      <c r="E934" s="229" t="s">
        <v>1366</v>
      </c>
      <c r="F934" s="230" t="s">
        <v>1367</v>
      </c>
      <c r="G934" s="231" t="s">
        <v>239</v>
      </c>
      <c r="H934" s="232">
        <v>10</v>
      </c>
      <c r="I934" s="233"/>
      <c r="J934" s="234">
        <f>ROUND(I934*H934,2)</f>
        <v>0</v>
      </c>
      <c r="K934" s="230" t="s">
        <v>210</v>
      </c>
      <c r="L934" s="45"/>
      <c r="M934" s="235" t="s">
        <v>1</v>
      </c>
      <c r="N934" s="236" t="s">
        <v>41</v>
      </c>
      <c r="O934" s="92"/>
      <c r="P934" s="237">
        <f>O934*H934</f>
        <v>0</v>
      </c>
      <c r="Q934" s="237">
        <v>0</v>
      </c>
      <c r="R934" s="237">
        <f>Q934*H934</f>
        <v>0</v>
      </c>
      <c r="S934" s="237">
        <v>0</v>
      </c>
      <c r="T934" s="238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9" t="s">
        <v>211</v>
      </c>
      <c r="AT934" s="239" t="s">
        <v>206</v>
      </c>
      <c r="AU934" s="239" t="s">
        <v>85</v>
      </c>
      <c r="AY934" s="18" t="s">
        <v>204</v>
      </c>
      <c r="BE934" s="240">
        <f>IF(N934="základní",J934,0)</f>
        <v>0</v>
      </c>
      <c r="BF934" s="240">
        <f>IF(N934="snížená",J934,0)</f>
        <v>0</v>
      </c>
      <c r="BG934" s="240">
        <f>IF(N934="zákl. přenesená",J934,0)</f>
        <v>0</v>
      </c>
      <c r="BH934" s="240">
        <f>IF(N934="sníž. přenesená",J934,0)</f>
        <v>0</v>
      </c>
      <c r="BI934" s="240">
        <f>IF(N934="nulová",J934,0)</f>
        <v>0</v>
      </c>
      <c r="BJ934" s="18" t="s">
        <v>83</v>
      </c>
      <c r="BK934" s="240">
        <f>ROUND(I934*H934,2)</f>
        <v>0</v>
      </c>
      <c r="BL934" s="18" t="s">
        <v>211</v>
      </c>
      <c r="BM934" s="239" t="s">
        <v>1368</v>
      </c>
    </row>
    <row r="935" s="13" customFormat="1">
      <c r="A935" s="13"/>
      <c r="B935" s="241"/>
      <c r="C935" s="242"/>
      <c r="D935" s="243" t="s">
        <v>213</v>
      </c>
      <c r="E935" s="244" t="s">
        <v>1</v>
      </c>
      <c r="F935" s="245" t="s">
        <v>214</v>
      </c>
      <c r="G935" s="242"/>
      <c r="H935" s="244" t="s">
        <v>1</v>
      </c>
      <c r="I935" s="246"/>
      <c r="J935" s="242"/>
      <c r="K935" s="242"/>
      <c r="L935" s="247"/>
      <c r="M935" s="248"/>
      <c r="N935" s="249"/>
      <c r="O935" s="249"/>
      <c r="P935" s="249"/>
      <c r="Q935" s="249"/>
      <c r="R935" s="249"/>
      <c r="S935" s="249"/>
      <c r="T935" s="250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1" t="s">
        <v>213</v>
      </c>
      <c r="AU935" s="251" t="s">
        <v>85</v>
      </c>
      <c r="AV935" s="13" t="s">
        <v>83</v>
      </c>
      <c r="AW935" s="13" t="s">
        <v>32</v>
      </c>
      <c r="AX935" s="13" t="s">
        <v>76</v>
      </c>
      <c r="AY935" s="251" t="s">
        <v>204</v>
      </c>
    </row>
    <row r="936" s="14" customFormat="1">
      <c r="A936" s="14"/>
      <c r="B936" s="252"/>
      <c r="C936" s="253"/>
      <c r="D936" s="243" t="s">
        <v>213</v>
      </c>
      <c r="E936" s="254" t="s">
        <v>1</v>
      </c>
      <c r="F936" s="255" t="s">
        <v>246</v>
      </c>
      <c r="G936" s="253"/>
      <c r="H936" s="256">
        <v>10</v>
      </c>
      <c r="I936" s="257"/>
      <c r="J936" s="253"/>
      <c r="K936" s="253"/>
      <c r="L936" s="258"/>
      <c r="M936" s="259"/>
      <c r="N936" s="260"/>
      <c r="O936" s="260"/>
      <c r="P936" s="260"/>
      <c r="Q936" s="260"/>
      <c r="R936" s="260"/>
      <c r="S936" s="260"/>
      <c r="T936" s="261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2" t="s">
        <v>213</v>
      </c>
      <c r="AU936" s="262" t="s">
        <v>85</v>
      </c>
      <c r="AV936" s="14" t="s">
        <v>85</v>
      </c>
      <c r="AW936" s="14" t="s">
        <v>32</v>
      </c>
      <c r="AX936" s="14" t="s">
        <v>83</v>
      </c>
      <c r="AY936" s="262" t="s">
        <v>204</v>
      </c>
    </row>
    <row r="937" s="2" customFormat="1" ht="21.75" customHeight="1">
      <c r="A937" s="39"/>
      <c r="B937" s="40"/>
      <c r="C937" s="228" t="s">
        <v>1369</v>
      </c>
      <c r="D937" s="228" t="s">
        <v>206</v>
      </c>
      <c r="E937" s="229" t="s">
        <v>1370</v>
      </c>
      <c r="F937" s="230" t="s">
        <v>1371</v>
      </c>
      <c r="G937" s="231" t="s">
        <v>239</v>
      </c>
      <c r="H937" s="232">
        <v>12</v>
      </c>
      <c r="I937" s="233"/>
      <c r="J937" s="234">
        <f>ROUND(I937*H937,2)</f>
        <v>0</v>
      </c>
      <c r="K937" s="230" t="s">
        <v>210</v>
      </c>
      <c r="L937" s="45"/>
      <c r="M937" s="235" t="s">
        <v>1</v>
      </c>
      <c r="N937" s="236" t="s">
        <v>41</v>
      </c>
      <c r="O937" s="92"/>
      <c r="P937" s="237">
        <f>O937*H937</f>
        <v>0</v>
      </c>
      <c r="Q937" s="237">
        <v>0</v>
      </c>
      <c r="R937" s="237">
        <f>Q937*H937</f>
        <v>0</v>
      </c>
      <c r="S937" s="237">
        <v>0</v>
      </c>
      <c r="T937" s="238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39" t="s">
        <v>211</v>
      </c>
      <c r="AT937" s="239" t="s">
        <v>206</v>
      </c>
      <c r="AU937" s="239" t="s">
        <v>85</v>
      </c>
      <c r="AY937" s="18" t="s">
        <v>204</v>
      </c>
      <c r="BE937" s="240">
        <f>IF(N937="základní",J937,0)</f>
        <v>0</v>
      </c>
      <c r="BF937" s="240">
        <f>IF(N937="snížená",J937,0)</f>
        <v>0</v>
      </c>
      <c r="BG937" s="240">
        <f>IF(N937="zákl. přenesená",J937,0)</f>
        <v>0</v>
      </c>
      <c r="BH937" s="240">
        <f>IF(N937="sníž. přenesená",J937,0)</f>
        <v>0</v>
      </c>
      <c r="BI937" s="240">
        <f>IF(N937="nulová",J937,0)</f>
        <v>0</v>
      </c>
      <c r="BJ937" s="18" t="s">
        <v>83</v>
      </c>
      <c r="BK937" s="240">
        <f>ROUND(I937*H937,2)</f>
        <v>0</v>
      </c>
      <c r="BL937" s="18" t="s">
        <v>211</v>
      </c>
      <c r="BM937" s="239" t="s">
        <v>1372</v>
      </c>
    </row>
    <row r="938" s="13" customFormat="1">
      <c r="A938" s="13"/>
      <c r="B938" s="241"/>
      <c r="C938" s="242"/>
      <c r="D938" s="243" t="s">
        <v>213</v>
      </c>
      <c r="E938" s="244" t="s">
        <v>1</v>
      </c>
      <c r="F938" s="245" t="s">
        <v>214</v>
      </c>
      <c r="G938" s="242"/>
      <c r="H938" s="244" t="s">
        <v>1</v>
      </c>
      <c r="I938" s="246"/>
      <c r="J938" s="242"/>
      <c r="K938" s="242"/>
      <c r="L938" s="247"/>
      <c r="M938" s="248"/>
      <c r="N938" s="249"/>
      <c r="O938" s="249"/>
      <c r="P938" s="249"/>
      <c r="Q938" s="249"/>
      <c r="R938" s="249"/>
      <c r="S938" s="249"/>
      <c r="T938" s="250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1" t="s">
        <v>213</v>
      </c>
      <c r="AU938" s="251" t="s">
        <v>85</v>
      </c>
      <c r="AV938" s="13" t="s">
        <v>83</v>
      </c>
      <c r="AW938" s="13" t="s">
        <v>32</v>
      </c>
      <c r="AX938" s="13" t="s">
        <v>76</v>
      </c>
      <c r="AY938" s="251" t="s">
        <v>204</v>
      </c>
    </row>
    <row r="939" s="14" customFormat="1">
      <c r="A939" s="14"/>
      <c r="B939" s="252"/>
      <c r="C939" s="253"/>
      <c r="D939" s="243" t="s">
        <v>213</v>
      </c>
      <c r="E939" s="254" t="s">
        <v>1</v>
      </c>
      <c r="F939" s="255" t="s">
        <v>241</v>
      </c>
      <c r="G939" s="253"/>
      <c r="H939" s="256">
        <v>12</v>
      </c>
      <c r="I939" s="257"/>
      <c r="J939" s="253"/>
      <c r="K939" s="253"/>
      <c r="L939" s="258"/>
      <c r="M939" s="259"/>
      <c r="N939" s="260"/>
      <c r="O939" s="260"/>
      <c r="P939" s="260"/>
      <c r="Q939" s="260"/>
      <c r="R939" s="260"/>
      <c r="S939" s="260"/>
      <c r="T939" s="261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2" t="s">
        <v>213</v>
      </c>
      <c r="AU939" s="262" t="s">
        <v>85</v>
      </c>
      <c r="AV939" s="14" t="s">
        <v>85</v>
      </c>
      <c r="AW939" s="14" t="s">
        <v>32</v>
      </c>
      <c r="AX939" s="14" t="s">
        <v>83</v>
      </c>
      <c r="AY939" s="262" t="s">
        <v>204</v>
      </c>
    </row>
    <row r="940" s="2" customFormat="1" ht="24.15" customHeight="1">
      <c r="A940" s="39"/>
      <c r="B940" s="40"/>
      <c r="C940" s="228" t="s">
        <v>1373</v>
      </c>
      <c r="D940" s="228" t="s">
        <v>206</v>
      </c>
      <c r="E940" s="229" t="s">
        <v>1374</v>
      </c>
      <c r="F940" s="230" t="s">
        <v>1375</v>
      </c>
      <c r="G940" s="231" t="s">
        <v>209</v>
      </c>
      <c r="H940" s="232">
        <v>33.329999999999998</v>
      </c>
      <c r="I940" s="233"/>
      <c r="J940" s="234">
        <f>ROUND(I940*H940,2)</f>
        <v>0</v>
      </c>
      <c r="K940" s="230" t="s">
        <v>210</v>
      </c>
      <c r="L940" s="45"/>
      <c r="M940" s="235" t="s">
        <v>1</v>
      </c>
      <c r="N940" s="236" t="s">
        <v>41</v>
      </c>
      <c r="O940" s="92"/>
      <c r="P940" s="237">
        <f>O940*H940</f>
        <v>0</v>
      </c>
      <c r="Q940" s="237">
        <v>0</v>
      </c>
      <c r="R940" s="237">
        <f>Q940*H940</f>
        <v>0</v>
      </c>
      <c r="S940" s="237">
        <v>0</v>
      </c>
      <c r="T940" s="238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39" t="s">
        <v>211</v>
      </c>
      <c r="AT940" s="239" t="s">
        <v>206</v>
      </c>
      <c r="AU940" s="239" t="s">
        <v>85</v>
      </c>
      <c r="AY940" s="18" t="s">
        <v>204</v>
      </c>
      <c r="BE940" s="240">
        <f>IF(N940="základní",J940,0)</f>
        <v>0</v>
      </c>
      <c r="BF940" s="240">
        <f>IF(N940="snížená",J940,0)</f>
        <v>0</v>
      </c>
      <c r="BG940" s="240">
        <f>IF(N940="zákl. přenesená",J940,0)</f>
        <v>0</v>
      </c>
      <c r="BH940" s="240">
        <f>IF(N940="sníž. přenesená",J940,0)</f>
        <v>0</v>
      </c>
      <c r="BI940" s="240">
        <f>IF(N940="nulová",J940,0)</f>
        <v>0</v>
      </c>
      <c r="BJ940" s="18" t="s">
        <v>83</v>
      </c>
      <c r="BK940" s="240">
        <f>ROUND(I940*H940,2)</f>
        <v>0</v>
      </c>
      <c r="BL940" s="18" t="s">
        <v>211</v>
      </c>
      <c r="BM940" s="239" t="s">
        <v>1376</v>
      </c>
    </row>
    <row r="941" s="14" customFormat="1">
      <c r="A941" s="14"/>
      <c r="B941" s="252"/>
      <c r="C941" s="253"/>
      <c r="D941" s="243" t="s">
        <v>213</v>
      </c>
      <c r="E941" s="254" t="s">
        <v>1</v>
      </c>
      <c r="F941" s="255" t="s">
        <v>115</v>
      </c>
      <c r="G941" s="253"/>
      <c r="H941" s="256">
        <v>33.329999999999998</v>
      </c>
      <c r="I941" s="257"/>
      <c r="J941" s="253"/>
      <c r="K941" s="253"/>
      <c r="L941" s="258"/>
      <c r="M941" s="259"/>
      <c r="N941" s="260"/>
      <c r="O941" s="260"/>
      <c r="P941" s="260"/>
      <c r="Q941" s="260"/>
      <c r="R941" s="260"/>
      <c r="S941" s="260"/>
      <c r="T941" s="261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2" t="s">
        <v>213</v>
      </c>
      <c r="AU941" s="262" t="s">
        <v>85</v>
      </c>
      <c r="AV941" s="14" t="s">
        <v>85</v>
      </c>
      <c r="AW941" s="14" t="s">
        <v>32</v>
      </c>
      <c r="AX941" s="14" t="s">
        <v>83</v>
      </c>
      <c r="AY941" s="262" t="s">
        <v>204</v>
      </c>
    </row>
    <row r="942" s="2" customFormat="1" ht="24.15" customHeight="1">
      <c r="A942" s="39"/>
      <c r="B942" s="40"/>
      <c r="C942" s="228" t="s">
        <v>1377</v>
      </c>
      <c r="D942" s="228" t="s">
        <v>206</v>
      </c>
      <c r="E942" s="229" t="s">
        <v>1378</v>
      </c>
      <c r="F942" s="230" t="s">
        <v>1379</v>
      </c>
      <c r="G942" s="231" t="s">
        <v>209</v>
      </c>
      <c r="H942" s="232">
        <v>1.2</v>
      </c>
      <c r="I942" s="233"/>
      <c r="J942" s="234">
        <f>ROUND(I942*H942,2)</f>
        <v>0</v>
      </c>
      <c r="K942" s="230" t="s">
        <v>210</v>
      </c>
      <c r="L942" s="45"/>
      <c r="M942" s="235" t="s">
        <v>1</v>
      </c>
      <c r="N942" s="236" t="s">
        <v>41</v>
      </c>
      <c r="O942" s="92"/>
      <c r="P942" s="237">
        <f>O942*H942</f>
        <v>0</v>
      </c>
      <c r="Q942" s="237">
        <v>0</v>
      </c>
      <c r="R942" s="237">
        <f>Q942*H942</f>
        <v>0</v>
      </c>
      <c r="S942" s="237">
        <v>0</v>
      </c>
      <c r="T942" s="238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39" t="s">
        <v>211</v>
      </c>
      <c r="AT942" s="239" t="s">
        <v>206</v>
      </c>
      <c r="AU942" s="239" t="s">
        <v>85</v>
      </c>
      <c r="AY942" s="18" t="s">
        <v>204</v>
      </c>
      <c r="BE942" s="240">
        <f>IF(N942="základní",J942,0)</f>
        <v>0</v>
      </c>
      <c r="BF942" s="240">
        <f>IF(N942="snížená",J942,0)</f>
        <v>0</v>
      </c>
      <c r="BG942" s="240">
        <f>IF(N942="zákl. přenesená",J942,0)</f>
        <v>0</v>
      </c>
      <c r="BH942" s="240">
        <f>IF(N942="sníž. přenesená",J942,0)</f>
        <v>0</v>
      </c>
      <c r="BI942" s="240">
        <f>IF(N942="nulová",J942,0)</f>
        <v>0</v>
      </c>
      <c r="BJ942" s="18" t="s">
        <v>83</v>
      </c>
      <c r="BK942" s="240">
        <f>ROUND(I942*H942,2)</f>
        <v>0</v>
      </c>
      <c r="BL942" s="18" t="s">
        <v>211</v>
      </c>
      <c r="BM942" s="239" t="s">
        <v>1380</v>
      </c>
    </row>
    <row r="943" s="13" customFormat="1">
      <c r="A943" s="13"/>
      <c r="B943" s="241"/>
      <c r="C943" s="242"/>
      <c r="D943" s="243" t="s">
        <v>213</v>
      </c>
      <c r="E943" s="244" t="s">
        <v>1</v>
      </c>
      <c r="F943" s="245" t="s">
        <v>524</v>
      </c>
      <c r="G943" s="242"/>
      <c r="H943" s="244" t="s">
        <v>1</v>
      </c>
      <c r="I943" s="246"/>
      <c r="J943" s="242"/>
      <c r="K943" s="242"/>
      <c r="L943" s="247"/>
      <c r="M943" s="248"/>
      <c r="N943" s="249"/>
      <c r="O943" s="249"/>
      <c r="P943" s="249"/>
      <c r="Q943" s="249"/>
      <c r="R943" s="249"/>
      <c r="S943" s="249"/>
      <c r="T943" s="25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1" t="s">
        <v>213</v>
      </c>
      <c r="AU943" s="251" t="s">
        <v>85</v>
      </c>
      <c r="AV943" s="13" t="s">
        <v>83</v>
      </c>
      <c r="AW943" s="13" t="s">
        <v>32</v>
      </c>
      <c r="AX943" s="13" t="s">
        <v>76</v>
      </c>
      <c r="AY943" s="251" t="s">
        <v>204</v>
      </c>
    </row>
    <row r="944" s="14" customFormat="1">
      <c r="A944" s="14"/>
      <c r="B944" s="252"/>
      <c r="C944" s="253"/>
      <c r="D944" s="243" t="s">
        <v>213</v>
      </c>
      <c r="E944" s="254" t="s">
        <v>1</v>
      </c>
      <c r="F944" s="255" t="s">
        <v>1381</v>
      </c>
      <c r="G944" s="253"/>
      <c r="H944" s="256">
        <v>1.2</v>
      </c>
      <c r="I944" s="257"/>
      <c r="J944" s="253"/>
      <c r="K944" s="253"/>
      <c r="L944" s="258"/>
      <c r="M944" s="259"/>
      <c r="N944" s="260"/>
      <c r="O944" s="260"/>
      <c r="P944" s="260"/>
      <c r="Q944" s="260"/>
      <c r="R944" s="260"/>
      <c r="S944" s="260"/>
      <c r="T944" s="261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2" t="s">
        <v>213</v>
      </c>
      <c r="AU944" s="262" t="s">
        <v>85</v>
      </c>
      <c r="AV944" s="14" t="s">
        <v>85</v>
      </c>
      <c r="AW944" s="14" t="s">
        <v>32</v>
      </c>
      <c r="AX944" s="14" t="s">
        <v>83</v>
      </c>
      <c r="AY944" s="262" t="s">
        <v>204</v>
      </c>
    </row>
    <row r="945" s="12" customFormat="1" ht="22.8" customHeight="1">
      <c r="A945" s="12"/>
      <c r="B945" s="212"/>
      <c r="C945" s="213"/>
      <c r="D945" s="214" t="s">
        <v>75</v>
      </c>
      <c r="E945" s="226" t="s">
        <v>742</v>
      </c>
      <c r="F945" s="226" t="s">
        <v>1382</v>
      </c>
      <c r="G945" s="213"/>
      <c r="H945" s="213"/>
      <c r="I945" s="216"/>
      <c r="J945" s="227">
        <f>BK945</f>
        <v>0</v>
      </c>
      <c r="K945" s="213"/>
      <c r="L945" s="218"/>
      <c r="M945" s="219"/>
      <c r="N945" s="220"/>
      <c r="O945" s="220"/>
      <c r="P945" s="221">
        <f>SUM(P946:P947)</f>
        <v>0</v>
      </c>
      <c r="Q945" s="220"/>
      <c r="R945" s="221">
        <f>SUM(R946:R947)</f>
        <v>0</v>
      </c>
      <c r="S945" s="220"/>
      <c r="T945" s="222">
        <f>SUM(T946:T947)</f>
        <v>0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23" t="s">
        <v>83</v>
      </c>
      <c r="AT945" s="224" t="s">
        <v>75</v>
      </c>
      <c r="AU945" s="224" t="s">
        <v>83</v>
      </c>
      <c r="AY945" s="223" t="s">
        <v>204</v>
      </c>
      <c r="BK945" s="225">
        <f>SUM(BK946:BK947)</f>
        <v>0</v>
      </c>
    </row>
    <row r="946" s="2" customFormat="1" ht="24.15" customHeight="1">
      <c r="A946" s="39"/>
      <c r="B946" s="40"/>
      <c r="C946" s="228" t="s">
        <v>1383</v>
      </c>
      <c r="D946" s="228" t="s">
        <v>206</v>
      </c>
      <c r="E946" s="229" t="s">
        <v>1384</v>
      </c>
      <c r="F946" s="230" t="s">
        <v>1385</v>
      </c>
      <c r="G946" s="231" t="s">
        <v>442</v>
      </c>
      <c r="H946" s="232">
        <v>233.096</v>
      </c>
      <c r="I946" s="233"/>
      <c r="J946" s="234">
        <f>ROUND(I946*H946,2)</f>
        <v>0</v>
      </c>
      <c r="K946" s="230" t="s">
        <v>210</v>
      </c>
      <c r="L946" s="45"/>
      <c r="M946" s="235" t="s">
        <v>1</v>
      </c>
      <c r="N946" s="236" t="s">
        <v>41</v>
      </c>
      <c r="O946" s="92"/>
      <c r="P946" s="237">
        <f>O946*H946</f>
        <v>0</v>
      </c>
      <c r="Q946" s="237">
        <v>0</v>
      </c>
      <c r="R946" s="237">
        <f>Q946*H946</f>
        <v>0</v>
      </c>
      <c r="S946" s="237">
        <v>0</v>
      </c>
      <c r="T946" s="238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39" t="s">
        <v>211</v>
      </c>
      <c r="AT946" s="239" t="s">
        <v>206</v>
      </c>
      <c r="AU946" s="239" t="s">
        <v>85</v>
      </c>
      <c r="AY946" s="18" t="s">
        <v>204</v>
      </c>
      <c r="BE946" s="240">
        <f>IF(N946="základní",J946,0)</f>
        <v>0</v>
      </c>
      <c r="BF946" s="240">
        <f>IF(N946="snížená",J946,0)</f>
        <v>0</v>
      </c>
      <c r="BG946" s="240">
        <f>IF(N946="zákl. přenesená",J946,0)</f>
        <v>0</v>
      </c>
      <c r="BH946" s="240">
        <f>IF(N946="sníž. přenesená",J946,0)</f>
        <v>0</v>
      </c>
      <c r="BI946" s="240">
        <f>IF(N946="nulová",J946,0)</f>
        <v>0</v>
      </c>
      <c r="BJ946" s="18" t="s">
        <v>83</v>
      </c>
      <c r="BK946" s="240">
        <f>ROUND(I946*H946,2)</f>
        <v>0</v>
      </c>
      <c r="BL946" s="18" t="s">
        <v>211</v>
      </c>
      <c r="BM946" s="239" t="s">
        <v>1386</v>
      </c>
    </row>
    <row r="947" s="14" customFormat="1">
      <c r="A947" s="14"/>
      <c r="B947" s="252"/>
      <c r="C947" s="253"/>
      <c r="D947" s="243" t="s">
        <v>213</v>
      </c>
      <c r="E947" s="254" t="s">
        <v>1</v>
      </c>
      <c r="F947" s="255" t="s">
        <v>1387</v>
      </c>
      <c r="G947" s="253"/>
      <c r="H947" s="256">
        <v>233.096</v>
      </c>
      <c r="I947" s="257"/>
      <c r="J947" s="253"/>
      <c r="K947" s="253"/>
      <c r="L947" s="258"/>
      <c r="M947" s="259"/>
      <c r="N947" s="260"/>
      <c r="O947" s="260"/>
      <c r="P947" s="260"/>
      <c r="Q947" s="260"/>
      <c r="R947" s="260"/>
      <c r="S947" s="260"/>
      <c r="T947" s="261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2" t="s">
        <v>213</v>
      </c>
      <c r="AU947" s="262" t="s">
        <v>85</v>
      </c>
      <c r="AV947" s="14" t="s">
        <v>85</v>
      </c>
      <c r="AW947" s="14" t="s">
        <v>32</v>
      </c>
      <c r="AX947" s="14" t="s">
        <v>83</v>
      </c>
      <c r="AY947" s="262" t="s">
        <v>204</v>
      </c>
    </row>
    <row r="948" s="12" customFormat="1" ht="25.92" customHeight="1">
      <c r="A948" s="12"/>
      <c r="B948" s="212"/>
      <c r="C948" s="213"/>
      <c r="D948" s="214" t="s">
        <v>75</v>
      </c>
      <c r="E948" s="215" t="s">
        <v>1388</v>
      </c>
      <c r="F948" s="215" t="s">
        <v>1389</v>
      </c>
      <c r="G948" s="213"/>
      <c r="H948" s="213"/>
      <c r="I948" s="216"/>
      <c r="J948" s="217">
        <f>BK948</f>
        <v>0</v>
      </c>
      <c r="K948" s="213"/>
      <c r="L948" s="218"/>
      <c r="M948" s="219"/>
      <c r="N948" s="220"/>
      <c r="O948" s="220"/>
      <c r="P948" s="221">
        <f>SUM(P949:P967)</f>
        <v>0</v>
      </c>
      <c r="Q948" s="220"/>
      <c r="R948" s="221">
        <f>SUM(R949:R967)</f>
        <v>0</v>
      </c>
      <c r="S948" s="220"/>
      <c r="T948" s="222">
        <f>SUM(T949:T967)</f>
        <v>0</v>
      </c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R948" s="223" t="s">
        <v>83</v>
      </c>
      <c r="AT948" s="224" t="s">
        <v>75</v>
      </c>
      <c r="AU948" s="224" t="s">
        <v>76</v>
      </c>
      <c r="AY948" s="223" t="s">
        <v>204</v>
      </c>
      <c r="BK948" s="225">
        <f>SUM(BK949:BK967)</f>
        <v>0</v>
      </c>
    </row>
    <row r="949" s="2" customFormat="1" ht="21.75" customHeight="1">
      <c r="A949" s="39"/>
      <c r="B949" s="40"/>
      <c r="C949" s="228" t="s">
        <v>1390</v>
      </c>
      <c r="D949" s="228" t="s">
        <v>206</v>
      </c>
      <c r="E949" s="229" t="s">
        <v>1391</v>
      </c>
      <c r="F949" s="230" t="s">
        <v>1392</v>
      </c>
      <c r="G949" s="231" t="s">
        <v>442</v>
      </c>
      <c r="H949" s="232">
        <v>1491.348</v>
      </c>
      <c r="I949" s="233"/>
      <c r="J949" s="234">
        <f>ROUND(I949*H949,2)</f>
        <v>0</v>
      </c>
      <c r="K949" s="230" t="s">
        <v>210</v>
      </c>
      <c r="L949" s="45"/>
      <c r="M949" s="235" t="s">
        <v>1</v>
      </c>
      <c r="N949" s="236" t="s">
        <v>41</v>
      </c>
      <c r="O949" s="92"/>
      <c r="P949" s="237">
        <f>O949*H949</f>
        <v>0</v>
      </c>
      <c r="Q949" s="237">
        <v>0</v>
      </c>
      <c r="R949" s="237">
        <f>Q949*H949</f>
        <v>0</v>
      </c>
      <c r="S949" s="237">
        <v>0</v>
      </c>
      <c r="T949" s="238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39" t="s">
        <v>211</v>
      </c>
      <c r="AT949" s="239" t="s">
        <v>206</v>
      </c>
      <c r="AU949" s="239" t="s">
        <v>83</v>
      </c>
      <c r="AY949" s="18" t="s">
        <v>204</v>
      </c>
      <c r="BE949" s="240">
        <f>IF(N949="základní",J949,0)</f>
        <v>0</v>
      </c>
      <c r="BF949" s="240">
        <f>IF(N949="snížená",J949,0)</f>
        <v>0</v>
      </c>
      <c r="BG949" s="240">
        <f>IF(N949="zákl. přenesená",J949,0)</f>
        <v>0</v>
      </c>
      <c r="BH949" s="240">
        <f>IF(N949="sníž. přenesená",J949,0)</f>
        <v>0</v>
      </c>
      <c r="BI949" s="240">
        <f>IF(N949="nulová",J949,0)</f>
        <v>0</v>
      </c>
      <c r="BJ949" s="18" t="s">
        <v>83</v>
      </c>
      <c r="BK949" s="240">
        <f>ROUND(I949*H949,2)</f>
        <v>0</v>
      </c>
      <c r="BL949" s="18" t="s">
        <v>211</v>
      </c>
      <c r="BM949" s="239" t="s">
        <v>1393</v>
      </c>
    </row>
    <row r="950" s="14" customFormat="1">
      <c r="A950" s="14"/>
      <c r="B950" s="252"/>
      <c r="C950" s="253"/>
      <c r="D950" s="243" t="s">
        <v>213</v>
      </c>
      <c r="E950" s="254" t="s">
        <v>124</v>
      </c>
      <c r="F950" s="255" t="s">
        <v>1394</v>
      </c>
      <c r="G950" s="253"/>
      <c r="H950" s="256">
        <v>745.67399999999998</v>
      </c>
      <c r="I950" s="257"/>
      <c r="J950" s="253"/>
      <c r="K950" s="253"/>
      <c r="L950" s="258"/>
      <c r="M950" s="259"/>
      <c r="N950" s="260"/>
      <c r="O950" s="260"/>
      <c r="P950" s="260"/>
      <c r="Q950" s="260"/>
      <c r="R950" s="260"/>
      <c r="S950" s="260"/>
      <c r="T950" s="261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2" t="s">
        <v>213</v>
      </c>
      <c r="AU950" s="262" t="s">
        <v>83</v>
      </c>
      <c r="AV950" s="14" t="s">
        <v>85</v>
      </c>
      <c r="AW950" s="14" t="s">
        <v>32</v>
      </c>
      <c r="AX950" s="14" t="s">
        <v>76</v>
      </c>
      <c r="AY950" s="262" t="s">
        <v>204</v>
      </c>
    </row>
    <row r="951" s="14" customFormat="1">
      <c r="A951" s="14"/>
      <c r="B951" s="252"/>
      <c r="C951" s="253"/>
      <c r="D951" s="243" t="s">
        <v>213</v>
      </c>
      <c r="E951" s="254" t="s">
        <v>1</v>
      </c>
      <c r="F951" s="255" t="s">
        <v>1395</v>
      </c>
      <c r="G951" s="253"/>
      <c r="H951" s="256">
        <v>745.67399999999998</v>
      </c>
      <c r="I951" s="257"/>
      <c r="J951" s="253"/>
      <c r="K951" s="253"/>
      <c r="L951" s="258"/>
      <c r="M951" s="259"/>
      <c r="N951" s="260"/>
      <c r="O951" s="260"/>
      <c r="P951" s="260"/>
      <c r="Q951" s="260"/>
      <c r="R951" s="260"/>
      <c r="S951" s="260"/>
      <c r="T951" s="261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2" t="s">
        <v>213</v>
      </c>
      <c r="AU951" s="262" t="s">
        <v>83</v>
      </c>
      <c r="AV951" s="14" t="s">
        <v>85</v>
      </c>
      <c r="AW951" s="14" t="s">
        <v>32</v>
      </c>
      <c r="AX951" s="14" t="s">
        <v>76</v>
      </c>
      <c r="AY951" s="262" t="s">
        <v>204</v>
      </c>
    </row>
    <row r="952" s="15" customFormat="1">
      <c r="A952" s="15"/>
      <c r="B952" s="263"/>
      <c r="C952" s="264"/>
      <c r="D952" s="243" t="s">
        <v>213</v>
      </c>
      <c r="E952" s="265" t="s">
        <v>1</v>
      </c>
      <c r="F952" s="266" t="s">
        <v>160</v>
      </c>
      <c r="G952" s="264"/>
      <c r="H952" s="267">
        <v>1491.348</v>
      </c>
      <c r="I952" s="268"/>
      <c r="J952" s="264"/>
      <c r="K952" s="264"/>
      <c r="L952" s="269"/>
      <c r="M952" s="270"/>
      <c r="N952" s="271"/>
      <c r="O952" s="271"/>
      <c r="P952" s="271"/>
      <c r="Q952" s="271"/>
      <c r="R952" s="271"/>
      <c r="S952" s="271"/>
      <c r="T952" s="272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73" t="s">
        <v>213</v>
      </c>
      <c r="AU952" s="273" t="s">
        <v>83</v>
      </c>
      <c r="AV952" s="15" t="s">
        <v>211</v>
      </c>
      <c r="AW952" s="15" t="s">
        <v>32</v>
      </c>
      <c r="AX952" s="15" t="s">
        <v>83</v>
      </c>
      <c r="AY952" s="273" t="s">
        <v>204</v>
      </c>
    </row>
    <row r="953" s="2" customFormat="1" ht="24.15" customHeight="1">
      <c r="A953" s="39"/>
      <c r="B953" s="40"/>
      <c r="C953" s="228" t="s">
        <v>1396</v>
      </c>
      <c r="D953" s="228" t="s">
        <v>206</v>
      </c>
      <c r="E953" s="229" t="s">
        <v>1397</v>
      </c>
      <c r="F953" s="230" t="s">
        <v>1398</v>
      </c>
      <c r="G953" s="231" t="s">
        <v>442</v>
      </c>
      <c r="H953" s="232">
        <v>7456.7399999999998</v>
      </c>
      <c r="I953" s="233"/>
      <c r="J953" s="234">
        <f>ROUND(I953*H953,2)</f>
        <v>0</v>
      </c>
      <c r="K953" s="230" t="s">
        <v>210</v>
      </c>
      <c r="L953" s="45"/>
      <c r="M953" s="235" t="s">
        <v>1</v>
      </c>
      <c r="N953" s="236" t="s">
        <v>41</v>
      </c>
      <c r="O953" s="92"/>
      <c r="P953" s="237">
        <f>O953*H953</f>
        <v>0</v>
      </c>
      <c r="Q953" s="237">
        <v>0</v>
      </c>
      <c r="R953" s="237">
        <f>Q953*H953</f>
        <v>0</v>
      </c>
      <c r="S953" s="237">
        <v>0</v>
      </c>
      <c r="T953" s="238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39" t="s">
        <v>211</v>
      </c>
      <c r="AT953" s="239" t="s">
        <v>206</v>
      </c>
      <c r="AU953" s="239" t="s">
        <v>83</v>
      </c>
      <c r="AY953" s="18" t="s">
        <v>204</v>
      </c>
      <c r="BE953" s="240">
        <f>IF(N953="základní",J953,0)</f>
        <v>0</v>
      </c>
      <c r="BF953" s="240">
        <f>IF(N953="snížená",J953,0)</f>
        <v>0</v>
      </c>
      <c r="BG953" s="240">
        <f>IF(N953="zákl. přenesená",J953,0)</f>
        <v>0</v>
      </c>
      <c r="BH953" s="240">
        <f>IF(N953="sníž. přenesená",J953,0)</f>
        <v>0</v>
      </c>
      <c r="BI953" s="240">
        <f>IF(N953="nulová",J953,0)</f>
        <v>0</v>
      </c>
      <c r="BJ953" s="18" t="s">
        <v>83</v>
      </c>
      <c r="BK953" s="240">
        <f>ROUND(I953*H953,2)</f>
        <v>0</v>
      </c>
      <c r="BL953" s="18" t="s">
        <v>211</v>
      </c>
      <c r="BM953" s="239" t="s">
        <v>1399</v>
      </c>
    </row>
    <row r="954" s="13" customFormat="1">
      <c r="A954" s="13"/>
      <c r="B954" s="241"/>
      <c r="C954" s="242"/>
      <c r="D954" s="243" t="s">
        <v>213</v>
      </c>
      <c r="E954" s="244" t="s">
        <v>1</v>
      </c>
      <c r="F954" s="245" t="s">
        <v>1400</v>
      </c>
      <c r="G954" s="242"/>
      <c r="H954" s="244" t="s">
        <v>1</v>
      </c>
      <c r="I954" s="246"/>
      <c r="J954" s="242"/>
      <c r="K954" s="242"/>
      <c r="L954" s="247"/>
      <c r="M954" s="248"/>
      <c r="N954" s="249"/>
      <c r="O954" s="249"/>
      <c r="P954" s="249"/>
      <c r="Q954" s="249"/>
      <c r="R954" s="249"/>
      <c r="S954" s="249"/>
      <c r="T954" s="250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1" t="s">
        <v>213</v>
      </c>
      <c r="AU954" s="251" t="s">
        <v>83</v>
      </c>
      <c r="AV954" s="13" t="s">
        <v>83</v>
      </c>
      <c r="AW954" s="13" t="s">
        <v>32</v>
      </c>
      <c r="AX954" s="13" t="s">
        <v>76</v>
      </c>
      <c r="AY954" s="251" t="s">
        <v>204</v>
      </c>
    </row>
    <row r="955" s="14" customFormat="1">
      <c r="A955" s="14"/>
      <c r="B955" s="252"/>
      <c r="C955" s="253"/>
      <c r="D955" s="243" t="s">
        <v>213</v>
      </c>
      <c r="E955" s="254" t="s">
        <v>1</v>
      </c>
      <c r="F955" s="255" t="s">
        <v>1401</v>
      </c>
      <c r="G955" s="253"/>
      <c r="H955" s="256">
        <v>7456.7399999999998</v>
      </c>
      <c r="I955" s="257"/>
      <c r="J955" s="253"/>
      <c r="K955" s="253"/>
      <c r="L955" s="258"/>
      <c r="M955" s="259"/>
      <c r="N955" s="260"/>
      <c r="O955" s="260"/>
      <c r="P955" s="260"/>
      <c r="Q955" s="260"/>
      <c r="R955" s="260"/>
      <c r="S955" s="260"/>
      <c r="T955" s="261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2" t="s">
        <v>213</v>
      </c>
      <c r="AU955" s="262" t="s">
        <v>83</v>
      </c>
      <c r="AV955" s="14" t="s">
        <v>85</v>
      </c>
      <c r="AW955" s="14" t="s">
        <v>32</v>
      </c>
      <c r="AX955" s="14" t="s">
        <v>83</v>
      </c>
      <c r="AY955" s="262" t="s">
        <v>204</v>
      </c>
    </row>
    <row r="956" s="2" customFormat="1" ht="24.15" customHeight="1">
      <c r="A956" s="39"/>
      <c r="B956" s="40"/>
      <c r="C956" s="228" t="s">
        <v>1402</v>
      </c>
      <c r="D956" s="228" t="s">
        <v>206</v>
      </c>
      <c r="E956" s="229" t="s">
        <v>1403</v>
      </c>
      <c r="F956" s="230" t="s">
        <v>1404</v>
      </c>
      <c r="G956" s="231" t="s">
        <v>442</v>
      </c>
      <c r="H956" s="232">
        <v>1491.348</v>
      </c>
      <c r="I956" s="233"/>
      <c r="J956" s="234">
        <f>ROUND(I956*H956,2)</f>
        <v>0</v>
      </c>
      <c r="K956" s="230" t="s">
        <v>210</v>
      </c>
      <c r="L956" s="45"/>
      <c r="M956" s="235" t="s">
        <v>1</v>
      </c>
      <c r="N956" s="236" t="s">
        <v>41</v>
      </c>
      <c r="O956" s="92"/>
      <c r="P956" s="237">
        <f>O956*H956</f>
        <v>0</v>
      </c>
      <c r="Q956" s="237">
        <v>0</v>
      </c>
      <c r="R956" s="237">
        <f>Q956*H956</f>
        <v>0</v>
      </c>
      <c r="S956" s="237">
        <v>0</v>
      </c>
      <c r="T956" s="238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9" t="s">
        <v>211</v>
      </c>
      <c r="AT956" s="239" t="s">
        <v>206</v>
      </c>
      <c r="AU956" s="239" t="s">
        <v>83</v>
      </c>
      <c r="AY956" s="18" t="s">
        <v>204</v>
      </c>
      <c r="BE956" s="240">
        <f>IF(N956="základní",J956,0)</f>
        <v>0</v>
      </c>
      <c r="BF956" s="240">
        <f>IF(N956="snížená",J956,0)</f>
        <v>0</v>
      </c>
      <c r="BG956" s="240">
        <f>IF(N956="zákl. přenesená",J956,0)</f>
        <v>0</v>
      </c>
      <c r="BH956" s="240">
        <f>IF(N956="sníž. přenesená",J956,0)</f>
        <v>0</v>
      </c>
      <c r="BI956" s="240">
        <f>IF(N956="nulová",J956,0)</f>
        <v>0</v>
      </c>
      <c r="BJ956" s="18" t="s">
        <v>83</v>
      </c>
      <c r="BK956" s="240">
        <f>ROUND(I956*H956,2)</f>
        <v>0</v>
      </c>
      <c r="BL956" s="18" t="s">
        <v>211</v>
      </c>
      <c r="BM956" s="239" t="s">
        <v>1405</v>
      </c>
    </row>
    <row r="957" s="14" customFormat="1">
      <c r="A957" s="14"/>
      <c r="B957" s="252"/>
      <c r="C957" s="253"/>
      <c r="D957" s="243" t="s">
        <v>213</v>
      </c>
      <c r="E957" s="254" t="s">
        <v>1</v>
      </c>
      <c r="F957" s="255" t="s">
        <v>1406</v>
      </c>
      <c r="G957" s="253"/>
      <c r="H957" s="256">
        <v>745.67399999999998</v>
      </c>
      <c r="I957" s="257"/>
      <c r="J957" s="253"/>
      <c r="K957" s="253"/>
      <c r="L957" s="258"/>
      <c r="M957" s="259"/>
      <c r="N957" s="260"/>
      <c r="O957" s="260"/>
      <c r="P957" s="260"/>
      <c r="Q957" s="260"/>
      <c r="R957" s="260"/>
      <c r="S957" s="260"/>
      <c r="T957" s="261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2" t="s">
        <v>213</v>
      </c>
      <c r="AU957" s="262" t="s">
        <v>83</v>
      </c>
      <c r="AV957" s="14" t="s">
        <v>85</v>
      </c>
      <c r="AW957" s="14" t="s">
        <v>32</v>
      </c>
      <c r="AX957" s="14" t="s">
        <v>76</v>
      </c>
      <c r="AY957" s="262" t="s">
        <v>204</v>
      </c>
    </row>
    <row r="958" s="14" customFormat="1">
      <c r="A958" s="14"/>
      <c r="B958" s="252"/>
      <c r="C958" s="253"/>
      <c r="D958" s="243" t="s">
        <v>213</v>
      </c>
      <c r="E958" s="254" t="s">
        <v>1</v>
      </c>
      <c r="F958" s="255" t="s">
        <v>1407</v>
      </c>
      <c r="G958" s="253"/>
      <c r="H958" s="256">
        <v>745.67399999999998</v>
      </c>
      <c r="I958" s="257"/>
      <c r="J958" s="253"/>
      <c r="K958" s="253"/>
      <c r="L958" s="258"/>
      <c r="M958" s="259"/>
      <c r="N958" s="260"/>
      <c r="O958" s="260"/>
      <c r="P958" s="260"/>
      <c r="Q958" s="260"/>
      <c r="R958" s="260"/>
      <c r="S958" s="260"/>
      <c r="T958" s="26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2" t="s">
        <v>213</v>
      </c>
      <c r="AU958" s="262" t="s">
        <v>83</v>
      </c>
      <c r="AV958" s="14" t="s">
        <v>85</v>
      </c>
      <c r="AW958" s="14" t="s">
        <v>32</v>
      </c>
      <c r="AX958" s="14" t="s">
        <v>76</v>
      </c>
      <c r="AY958" s="262" t="s">
        <v>204</v>
      </c>
    </row>
    <row r="959" s="15" customFormat="1">
      <c r="A959" s="15"/>
      <c r="B959" s="263"/>
      <c r="C959" s="264"/>
      <c r="D959" s="243" t="s">
        <v>213</v>
      </c>
      <c r="E959" s="265" t="s">
        <v>1</v>
      </c>
      <c r="F959" s="266" t="s">
        <v>160</v>
      </c>
      <c r="G959" s="264"/>
      <c r="H959" s="267">
        <v>1491.348</v>
      </c>
      <c r="I959" s="268"/>
      <c r="J959" s="264"/>
      <c r="K959" s="264"/>
      <c r="L959" s="269"/>
      <c r="M959" s="270"/>
      <c r="N959" s="271"/>
      <c r="O959" s="271"/>
      <c r="P959" s="271"/>
      <c r="Q959" s="271"/>
      <c r="R959" s="271"/>
      <c r="S959" s="271"/>
      <c r="T959" s="272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73" t="s">
        <v>213</v>
      </c>
      <c r="AU959" s="273" t="s">
        <v>83</v>
      </c>
      <c r="AV959" s="15" t="s">
        <v>211</v>
      </c>
      <c r="AW959" s="15" t="s">
        <v>32</v>
      </c>
      <c r="AX959" s="15" t="s">
        <v>83</v>
      </c>
      <c r="AY959" s="273" t="s">
        <v>204</v>
      </c>
    </row>
    <row r="960" s="2" customFormat="1" ht="24.15" customHeight="1">
      <c r="A960" s="39"/>
      <c r="B960" s="40"/>
      <c r="C960" s="228" t="s">
        <v>1408</v>
      </c>
      <c r="D960" s="228" t="s">
        <v>206</v>
      </c>
      <c r="E960" s="229" t="s">
        <v>1409</v>
      </c>
      <c r="F960" s="230" t="s">
        <v>1410</v>
      </c>
      <c r="G960" s="231" t="s">
        <v>442</v>
      </c>
      <c r="H960" s="232">
        <v>5.3019999999999996</v>
      </c>
      <c r="I960" s="233"/>
      <c r="J960" s="234">
        <f>ROUND(I960*H960,2)</f>
        <v>0</v>
      </c>
      <c r="K960" s="230" t="s">
        <v>1</v>
      </c>
      <c r="L960" s="45"/>
      <c r="M960" s="235" t="s">
        <v>1</v>
      </c>
      <c r="N960" s="236" t="s">
        <v>41</v>
      </c>
      <c r="O960" s="92"/>
      <c r="P960" s="237">
        <f>O960*H960</f>
        <v>0</v>
      </c>
      <c r="Q960" s="237">
        <v>0</v>
      </c>
      <c r="R960" s="237">
        <f>Q960*H960</f>
        <v>0</v>
      </c>
      <c r="S960" s="237">
        <v>0</v>
      </c>
      <c r="T960" s="238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39" t="s">
        <v>211</v>
      </c>
      <c r="AT960" s="239" t="s">
        <v>206</v>
      </c>
      <c r="AU960" s="239" t="s">
        <v>83</v>
      </c>
      <c r="AY960" s="18" t="s">
        <v>204</v>
      </c>
      <c r="BE960" s="240">
        <f>IF(N960="základní",J960,0)</f>
        <v>0</v>
      </c>
      <c r="BF960" s="240">
        <f>IF(N960="snížená",J960,0)</f>
        <v>0</v>
      </c>
      <c r="BG960" s="240">
        <f>IF(N960="zákl. přenesená",J960,0)</f>
        <v>0</v>
      </c>
      <c r="BH960" s="240">
        <f>IF(N960="sníž. přenesená",J960,0)</f>
        <v>0</v>
      </c>
      <c r="BI960" s="240">
        <f>IF(N960="nulová",J960,0)</f>
        <v>0</v>
      </c>
      <c r="BJ960" s="18" t="s">
        <v>83</v>
      </c>
      <c r="BK960" s="240">
        <f>ROUND(I960*H960,2)</f>
        <v>0</v>
      </c>
      <c r="BL960" s="18" t="s">
        <v>211</v>
      </c>
      <c r="BM960" s="239" t="s">
        <v>1411</v>
      </c>
    </row>
    <row r="961" s="14" customFormat="1">
      <c r="A961" s="14"/>
      <c r="B961" s="252"/>
      <c r="C961" s="253"/>
      <c r="D961" s="243" t="s">
        <v>213</v>
      </c>
      <c r="E961" s="254" t="s">
        <v>1</v>
      </c>
      <c r="F961" s="255" t="s">
        <v>1412</v>
      </c>
      <c r="G961" s="253"/>
      <c r="H961" s="256">
        <v>5.3019999999999996</v>
      </c>
      <c r="I961" s="257"/>
      <c r="J961" s="253"/>
      <c r="K961" s="253"/>
      <c r="L961" s="258"/>
      <c r="M961" s="259"/>
      <c r="N961" s="260"/>
      <c r="O961" s="260"/>
      <c r="P961" s="260"/>
      <c r="Q961" s="260"/>
      <c r="R961" s="260"/>
      <c r="S961" s="260"/>
      <c r="T961" s="261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2" t="s">
        <v>213</v>
      </c>
      <c r="AU961" s="262" t="s">
        <v>83</v>
      </c>
      <c r="AV961" s="14" t="s">
        <v>85</v>
      </c>
      <c r="AW961" s="14" t="s">
        <v>32</v>
      </c>
      <c r="AX961" s="14" t="s">
        <v>83</v>
      </c>
      <c r="AY961" s="262" t="s">
        <v>204</v>
      </c>
    </row>
    <row r="962" s="2" customFormat="1" ht="37.8" customHeight="1">
      <c r="A962" s="39"/>
      <c r="B962" s="40"/>
      <c r="C962" s="228" t="s">
        <v>1413</v>
      </c>
      <c r="D962" s="228" t="s">
        <v>206</v>
      </c>
      <c r="E962" s="229" t="s">
        <v>1414</v>
      </c>
      <c r="F962" s="230" t="s">
        <v>1415</v>
      </c>
      <c r="G962" s="231" t="s">
        <v>442</v>
      </c>
      <c r="H962" s="232">
        <v>28.423999999999999</v>
      </c>
      <c r="I962" s="233"/>
      <c r="J962" s="234">
        <f>ROUND(I962*H962,2)</f>
        <v>0</v>
      </c>
      <c r="K962" s="230" t="s">
        <v>210</v>
      </c>
      <c r="L962" s="45"/>
      <c r="M962" s="235" t="s">
        <v>1</v>
      </c>
      <c r="N962" s="236" t="s">
        <v>41</v>
      </c>
      <c r="O962" s="92"/>
      <c r="P962" s="237">
        <f>O962*H962</f>
        <v>0</v>
      </c>
      <c r="Q962" s="237">
        <v>0</v>
      </c>
      <c r="R962" s="237">
        <f>Q962*H962</f>
        <v>0</v>
      </c>
      <c r="S962" s="237">
        <v>0</v>
      </c>
      <c r="T962" s="238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39" t="s">
        <v>211</v>
      </c>
      <c r="AT962" s="239" t="s">
        <v>206</v>
      </c>
      <c r="AU962" s="239" t="s">
        <v>83</v>
      </c>
      <c r="AY962" s="18" t="s">
        <v>204</v>
      </c>
      <c r="BE962" s="240">
        <f>IF(N962="základní",J962,0)</f>
        <v>0</v>
      </c>
      <c r="BF962" s="240">
        <f>IF(N962="snížená",J962,0)</f>
        <v>0</v>
      </c>
      <c r="BG962" s="240">
        <f>IF(N962="zákl. přenesená",J962,0)</f>
        <v>0</v>
      </c>
      <c r="BH962" s="240">
        <f>IF(N962="sníž. přenesená",J962,0)</f>
        <v>0</v>
      </c>
      <c r="BI962" s="240">
        <f>IF(N962="nulová",J962,0)</f>
        <v>0</v>
      </c>
      <c r="BJ962" s="18" t="s">
        <v>83</v>
      </c>
      <c r="BK962" s="240">
        <f>ROUND(I962*H962,2)</f>
        <v>0</v>
      </c>
      <c r="BL962" s="18" t="s">
        <v>211</v>
      </c>
      <c r="BM962" s="239" t="s">
        <v>1416</v>
      </c>
    </row>
    <row r="963" s="14" customFormat="1">
      <c r="A963" s="14"/>
      <c r="B963" s="252"/>
      <c r="C963" s="253"/>
      <c r="D963" s="243" t="s">
        <v>213</v>
      </c>
      <c r="E963" s="254" t="s">
        <v>1</v>
      </c>
      <c r="F963" s="255" t="s">
        <v>1417</v>
      </c>
      <c r="G963" s="253"/>
      <c r="H963" s="256">
        <v>28.423999999999999</v>
      </c>
      <c r="I963" s="257"/>
      <c r="J963" s="253"/>
      <c r="K963" s="253"/>
      <c r="L963" s="258"/>
      <c r="M963" s="259"/>
      <c r="N963" s="260"/>
      <c r="O963" s="260"/>
      <c r="P963" s="260"/>
      <c r="Q963" s="260"/>
      <c r="R963" s="260"/>
      <c r="S963" s="260"/>
      <c r="T963" s="261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2" t="s">
        <v>213</v>
      </c>
      <c r="AU963" s="262" t="s">
        <v>83</v>
      </c>
      <c r="AV963" s="14" t="s">
        <v>85</v>
      </c>
      <c r="AW963" s="14" t="s">
        <v>32</v>
      </c>
      <c r="AX963" s="14" t="s">
        <v>83</v>
      </c>
      <c r="AY963" s="262" t="s">
        <v>204</v>
      </c>
    </row>
    <row r="964" s="2" customFormat="1" ht="44.25" customHeight="1">
      <c r="A964" s="39"/>
      <c r="B964" s="40"/>
      <c r="C964" s="228" t="s">
        <v>1418</v>
      </c>
      <c r="D964" s="228" t="s">
        <v>206</v>
      </c>
      <c r="E964" s="229" t="s">
        <v>1419</v>
      </c>
      <c r="F964" s="230" t="s">
        <v>1420</v>
      </c>
      <c r="G964" s="231" t="s">
        <v>442</v>
      </c>
      <c r="H964" s="232">
        <v>424.56</v>
      </c>
      <c r="I964" s="233"/>
      <c r="J964" s="234">
        <f>ROUND(I964*H964,2)</f>
        <v>0</v>
      </c>
      <c r="K964" s="230" t="s">
        <v>210</v>
      </c>
      <c r="L964" s="45"/>
      <c r="M964" s="235" t="s">
        <v>1</v>
      </c>
      <c r="N964" s="236" t="s">
        <v>41</v>
      </c>
      <c r="O964" s="92"/>
      <c r="P964" s="237">
        <f>O964*H964</f>
        <v>0</v>
      </c>
      <c r="Q964" s="237">
        <v>0</v>
      </c>
      <c r="R964" s="237">
        <f>Q964*H964</f>
        <v>0</v>
      </c>
      <c r="S964" s="237">
        <v>0</v>
      </c>
      <c r="T964" s="238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39" t="s">
        <v>211</v>
      </c>
      <c r="AT964" s="239" t="s">
        <v>206</v>
      </c>
      <c r="AU964" s="239" t="s">
        <v>83</v>
      </c>
      <c r="AY964" s="18" t="s">
        <v>204</v>
      </c>
      <c r="BE964" s="240">
        <f>IF(N964="základní",J964,0)</f>
        <v>0</v>
      </c>
      <c r="BF964" s="240">
        <f>IF(N964="snížená",J964,0)</f>
        <v>0</v>
      </c>
      <c r="BG964" s="240">
        <f>IF(N964="zákl. přenesená",J964,0)</f>
        <v>0</v>
      </c>
      <c r="BH964" s="240">
        <f>IF(N964="sníž. přenesená",J964,0)</f>
        <v>0</v>
      </c>
      <c r="BI964" s="240">
        <f>IF(N964="nulová",J964,0)</f>
        <v>0</v>
      </c>
      <c r="BJ964" s="18" t="s">
        <v>83</v>
      </c>
      <c r="BK964" s="240">
        <f>ROUND(I964*H964,2)</f>
        <v>0</v>
      </c>
      <c r="BL964" s="18" t="s">
        <v>211</v>
      </c>
      <c r="BM964" s="239" t="s">
        <v>1421</v>
      </c>
    </row>
    <row r="965" s="14" customFormat="1">
      <c r="A965" s="14"/>
      <c r="B965" s="252"/>
      <c r="C965" s="253"/>
      <c r="D965" s="243" t="s">
        <v>213</v>
      </c>
      <c r="E965" s="254" t="s">
        <v>1</v>
      </c>
      <c r="F965" s="255" t="s">
        <v>1422</v>
      </c>
      <c r="G965" s="253"/>
      <c r="H965" s="256">
        <v>424.56</v>
      </c>
      <c r="I965" s="257"/>
      <c r="J965" s="253"/>
      <c r="K965" s="253"/>
      <c r="L965" s="258"/>
      <c r="M965" s="259"/>
      <c r="N965" s="260"/>
      <c r="O965" s="260"/>
      <c r="P965" s="260"/>
      <c r="Q965" s="260"/>
      <c r="R965" s="260"/>
      <c r="S965" s="260"/>
      <c r="T965" s="261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2" t="s">
        <v>213</v>
      </c>
      <c r="AU965" s="262" t="s">
        <v>83</v>
      </c>
      <c r="AV965" s="14" t="s">
        <v>85</v>
      </c>
      <c r="AW965" s="14" t="s">
        <v>32</v>
      </c>
      <c r="AX965" s="14" t="s">
        <v>83</v>
      </c>
      <c r="AY965" s="262" t="s">
        <v>204</v>
      </c>
    </row>
    <row r="966" s="2" customFormat="1" ht="44.25" customHeight="1">
      <c r="A966" s="39"/>
      <c r="B966" s="40"/>
      <c r="C966" s="228" t="s">
        <v>1423</v>
      </c>
      <c r="D966" s="228" t="s">
        <v>206</v>
      </c>
      <c r="E966" s="229" t="s">
        <v>1424</v>
      </c>
      <c r="F966" s="230" t="s">
        <v>1425</v>
      </c>
      <c r="G966" s="231" t="s">
        <v>442</v>
      </c>
      <c r="H966" s="232">
        <v>292.69</v>
      </c>
      <c r="I966" s="233"/>
      <c r="J966" s="234">
        <f>ROUND(I966*H966,2)</f>
        <v>0</v>
      </c>
      <c r="K966" s="230" t="s">
        <v>210</v>
      </c>
      <c r="L966" s="45"/>
      <c r="M966" s="235" t="s">
        <v>1</v>
      </c>
      <c r="N966" s="236" t="s">
        <v>41</v>
      </c>
      <c r="O966" s="92"/>
      <c r="P966" s="237">
        <f>O966*H966</f>
        <v>0</v>
      </c>
      <c r="Q966" s="237">
        <v>0</v>
      </c>
      <c r="R966" s="237">
        <f>Q966*H966</f>
        <v>0</v>
      </c>
      <c r="S966" s="237">
        <v>0</v>
      </c>
      <c r="T966" s="238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9" t="s">
        <v>211</v>
      </c>
      <c r="AT966" s="239" t="s">
        <v>206</v>
      </c>
      <c r="AU966" s="239" t="s">
        <v>83</v>
      </c>
      <c r="AY966" s="18" t="s">
        <v>204</v>
      </c>
      <c r="BE966" s="240">
        <f>IF(N966="základní",J966,0)</f>
        <v>0</v>
      </c>
      <c r="BF966" s="240">
        <f>IF(N966="snížená",J966,0)</f>
        <v>0</v>
      </c>
      <c r="BG966" s="240">
        <f>IF(N966="zákl. přenesená",J966,0)</f>
        <v>0</v>
      </c>
      <c r="BH966" s="240">
        <f>IF(N966="sníž. přenesená",J966,0)</f>
        <v>0</v>
      </c>
      <c r="BI966" s="240">
        <f>IF(N966="nulová",J966,0)</f>
        <v>0</v>
      </c>
      <c r="BJ966" s="18" t="s">
        <v>83</v>
      </c>
      <c r="BK966" s="240">
        <f>ROUND(I966*H966,2)</f>
        <v>0</v>
      </c>
      <c r="BL966" s="18" t="s">
        <v>211</v>
      </c>
      <c r="BM966" s="239" t="s">
        <v>1426</v>
      </c>
    </row>
    <row r="967" s="14" customFormat="1">
      <c r="A967" s="14"/>
      <c r="B967" s="252"/>
      <c r="C967" s="253"/>
      <c r="D967" s="243" t="s">
        <v>213</v>
      </c>
      <c r="E967" s="254" t="s">
        <v>1</v>
      </c>
      <c r="F967" s="255" t="s">
        <v>1427</v>
      </c>
      <c r="G967" s="253"/>
      <c r="H967" s="256">
        <v>292.69</v>
      </c>
      <c r="I967" s="257"/>
      <c r="J967" s="253"/>
      <c r="K967" s="253"/>
      <c r="L967" s="258"/>
      <c r="M967" s="259"/>
      <c r="N967" s="260"/>
      <c r="O967" s="260"/>
      <c r="P967" s="260"/>
      <c r="Q967" s="260"/>
      <c r="R967" s="260"/>
      <c r="S967" s="260"/>
      <c r="T967" s="261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2" t="s">
        <v>213</v>
      </c>
      <c r="AU967" s="262" t="s">
        <v>83</v>
      </c>
      <c r="AV967" s="14" t="s">
        <v>85</v>
      </c>
      <c r="AW967" s="14" t="s">
        <v>32</v>
      </c>
      <c r="AX967" s="14" t="s">
        <v>83</v>
      </c>
      <c r="AY967" s="262" t="s">
        <v>204</v>
      </c>
    </row>
    <row r="968" s="12" customFormat="1" ht="25.92" customHeight="1">
      <c r="A968" s="12"/>
      <c r="B968" s="212"/>
      <c r="C968" s="213"/>
      <c r="D968" s="214" t="s">
        <v>75</v>
      </c>
      <c r="E968" s="215" t="s">
        <v>1428</v>
      </c>
      <c r="F968" s="215" t="s">
        <v>1382</v>
      </c>
      <c r="G968" s="213"/>
      <c r="H968" s="213"/>
      <c r="I968" s="216"/>
      <c r="J968" s="217">
        <f>BK968</f>
        <v>0</v>
      </c>
      <c r="K968" s="213"/>
      <c r="L968" s="218"/>
      <c r="M968" s="219"/>
      <c r="N968" s="220"/>
      <c r="O968" s="220"/>
      <c r="P968" s="221">
        <f>SUM(P969:P970)</f>
        <v>0</v>
      </c>
      <c r="Q968" s="220"/>
      <c r="R968" s="221">
        <f>SUM(R969:R970)</f>
        <v>0</v>
      </c>
      <c r="S968" s="220"/>
      <c r="T968" s="222">
        <f>SUM(T969:T970)</f>
        <v>0</v>
      </c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R968" s="223" t="s">
        <v>83</v>
      </c>
      <c r="AT968" s="224" t="s">
        <v>75</v>
      </c>
      <c r="AU968" s="224" t="s">
        <v>76</v>
      </c>
      <c r="AY968" s="223" t="s">
        <v>204</v>
      </c>
      <c r="BK968" s="225">
        <f>SUM(BK969:BK970)</f>
        <v>0</v>
      </c>
    </row>
    <row r="969" s="2" customFormat="1" ht="33" customHeight="1">
      <c r="A969" s="39"/>
      <c r="B969" s="40"/>
      <c r="C969" s="228" t="s">
        <v>1429</v>
      </c>
      <c r="D969" s="228" t="s">
        <v>206</v>
      </c>
      <c r="E969" s="229" t="s">
        <v>1430</v>
      </c>
      <c r="F969" s="230" t="s">
        <v>1431</v>
      </c>
      <c r="G969" s="231" t="s">
        <v>442</v>
      </c>
      <c r="H969" s="232">
        <v>1247.9570000000001</v>
      </c>
      <c r="I969" s="233"/>
      <c r="J969" s="234">
        <f>ROUND(I969*H969,2)</f>
        <v>0</v>
      </c>
      <c r="K969" s="230" t="s">
        <v>210</v>
      </c>
      <c r="L969" s="45"/>
      <c r="M969" s="235" t="s">
        <v>1</v>
      </c>
      <c r="N969" s="236" t="s">
        <v>41</v>
      </c>
      <c r="O969" s="92"/>
      <c r="P969" s="237">
        <f>O969*H969</f>
        <v>0</v>
      </c>
      <c r="Q969" s="237">
        <v>0</v>
      </c>
      <c r="R969" s="237">
        <f>Q969*H969</f>
        <v>0</v>
      </c>
      <c r="S969" s="237">
        <v>0</v>
      </c>
      <c r="T969" s="238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39" t="s">
        <v>211</v>
      </c>
      <c r="AT969" s="239" t="s">
        <v>206</v>
      </c>
      <c r="AU969" s="239" t="s">
        <v>83</v>
      </c>
      <c r="AY969" s="18" t="s">
        <v>204</v>
      </c>
      <c r="BE969" s="240">
        <f>IF(N969="základní",J969,0)</f>
        <v>0</v>
      </c>
      <c r="BF969" s="240">
        <f>IF(N969="snížená",J969,0)</f>
        <v>0</v>
      </c>
      <c r="BG969" s="240">
        <f>IF(N969="zákl. přenesená",J969,0)</f>
        <v>0</v>
      </c>
      <c r="BH969" s="240">
        <f>IF(N969="sníž. přenesená",J969,0)</f>
        <v>0</v>
      </c>
      <c r="BI969" s="240">
        <f>IF(N969="nulová",J969,0)</f>
        <v>0</v>
      </c>
      <c r="BJ969" s="18" t="s">
        <v>83</v>
      </c>
      <c r="BK969" s="240">
        <f>ROUND(I969*H969,2)</f>
        <v>0</v>
      </c>
      <c r="BL969" s="18" t="s">
        <v>211</v>
      </c>
      <c r="BM969" s="239" t="s">
        <v>1432</v>
      </c>
    </row>
    <row r="970" s="14" customFormat="1">
      <c r="A970" s="14"/>
      <c r="B970" s="252"/>
      <c r="C970" s="253"/>
      <c r="D970" s="243" t="s">
        <v>213</v>
      </c>
      <c r="E970" s="254" t="s">
        <v>1</v>
      </c>
      <c r="F970" s="255" t="s">
        <v>1433</v>
      </c>
      <c r="G970" s="253"/>
      <c r="H970" s="256">
        <v>1247.9570000000001</v>
      </c>
      <c r="I970" s="257"/>
      <c r="J970" s="253"/>
      <c r="K970" s="253"/>
      <c r="L970" s="258"/>
      <c r="M970" s="259"/>
      <c r="N970" s="260"/>
      <c r="O970" s="260"/>
      <c r="P970" s="260"/>
      <c r="Q970" s="260"/>
      <c r="R970" s="260"/>
      <c r="S970" s="260"/>
      <c r="T970" s="26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2" t="s">
        <v>213</v>
      </c>
      <c r="AU970" s="262" t="s">
        <v>83</v>
      </c>
      <c r="AV970" s="14" t="s">
        <v>85</v>
      </c>
      <c r="AW970" s="14" t="s">
        <v>32</v>
      </c>
      <c r="AX970" s="14" t="s">
        <v>83</v>
      </c>
      <c r="AY970" s="262" t="s">
        <v>204</v>
      </c>
    </row>
    <row r="971" s="12" customFormat="1" ht="25.92" customHeight="1">
      <c r="A971" s="12"/>
      <c r="B971" s="212"/>
      <c r="C971" s="213"/>
      <c r="D971" s="214" t="s">
        <v>75</v>
      </c>
      <c r="E971" s="215" t="s">
        <v>1434</v>
      </c>
      <c r="F971" s="215" t="s">
        <v>1435</v>
      </c>
      <c r="G971" s="213"/>
      <c r="H971" s="213"/>
      <c r="I971" s="216"/>
      <c r="J971" s="217">
        <f>BK971</f>
        <v>0</v>
      </c>
      <c r="K971" s="213"/>
      <c r="L971" s="218"/>
      <c r="M971" s="219"/>
      <c r="N971" s="220"/>
      <c r="O971" s="220"/>
      <c r="P971" s="221">
        <f>SUM(P972:P979)</f>
        <v>0</v>
      </c>
      <c r="Q971" s="220"/>
      <c r="R971" s="221">
        <f>SUM(R972:R979)</f>
        <v>0.00129375</v>
      </c>
      <c r="S971" s="220"/>
      <c r="T971" s="222">
        <f>SUM(T972:T979)</f>
        <v>0</v>
      </c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R971" s="223" t="s">
        <v>85</v>
      </c>
      <c r="AT971" s="224" t="s">
        <v>75</v>
      </c>
      <c r="AU971" s="224" t="s">
        <v>76</v>
      </c>
      <c r="AY971" s="223" t="s">
        <v>204</v>
      </c>
      <c r="BK971" s="225">
        <f>SUM(BK972:BK979)</f>
        <v>0</v>
      </c>
    </row>
    <row r="972" s="2" customFormat="1" ht="24.15" customHeight="1">
      <c r="A972" s="39"/>
      <c r="B972" s="40"/>
      <c r="C972" s="228" t="s">
        <v>1436</v>
      </c>
      <c r="D972" s="228" t="s">
        <v>206</v>
      </c>
      <c r="E972" s="229" t="s">
        <v>1437</v>
      </c>
      <c r="F972" s="230" t="s">
        <v>1438</v>
      </c>
      <c r="G972" s="231" t="s">
        <v>209</v>
      </c>
      <c r="H972" s="232">
        <v>4.5</v>
      </c>
      <c r="I972" s="233"/>
      <c r="J972" s="234">
        <f>ROUND(I972*H972,2)</f>
        <v>0</v>
      </c>
      <c r="K972" s="230" t="s">
        <v>210</v>
      </c>
      <c r="L972" s="45"/>
      <c r="M972" s="235" t="s">
        <v>1</v>
      </c>
      <c r="N972" s="236" t="s">
        <v>41</v>
      </c>
      <c r="O972" s="92"/>
      <c r="P972" s="237">
        <f>O972*H972</f>
        <v>0</v>
      </c>
      <c r="Q972" s="237">
        <v>0</v>
      </c>
      <c r="R972" s="237">
        <f>Q972*H972</f>
        <v>0</v>
      </c>
      <c r="S972" s="237">
        <v>0</v>
      </c>
      <c r="T972" s="238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39" t="s">
        <v>287</v>
      </c>
      <c r="AT972" s="239" t="s">
        <v>206</v>
      </c>
      <c r="AU972" s="239" t="s">
        <v>83</v>
      </c>
      <c r="AY972" s="18" t="s">
        <v>204</v>
      </c>
      <c r="BE972" s="240">
        <f>IF(N972="základní",J972,0)</f>
        <v>0</v>
      </c>
      <c r="BF972" s="240">
        <f>IF(N972="snížená",J972,0)</f>
        <v>0</v>
      </c>
      <c r="BG972" s="240">
        <f>IF(N972="zákl. přenesená",J972,0)</f>
        <v>0</v>
      </c>
      <c r="BH972" s="240">
        <f>IF(N972="sníž. přenesená",J972,0)</f>
        <v>0</v>
      </c>
      <c r="BI972" s="240">
        <f>IF(N972="nulová",J972,0)</f>
        <v>0</v>
      </c>
      <c r="BJ972" s="18" t="s">
        <v>83</v>
      </c>
      <c r="BK972" s="240">
        <f>ROUND(I972*H972,2)</f>
        <v>0</v>
      </c>
      <c r="BL972" s="18" t="s">
        <v>287</v>
      </c>
      <c r="BM972" s="239" t="s">
        <v>1439</v>
      </c>
    </row>
    <row r="973" s="13" customFormat="1">
      <c r="A973" s="13"/>
      <c r="B973" s="241"/>
      <c r="C973" s="242"/>
      <c r="D973" s="243" t="s">
        <v>213</v>
      </c>
      <c r="E973" s="244" t="s">
        <v>1</v>
      </c>
      <c r="F973" s="245" t="s">
        <v>619</v>
      </c>
      <c r="G973" s="242"/>
      <c r="H973" s="244" t="s">
        <v>1</v>
      </c>
      <c r="I973" s="246"/>
      <c r="J973" s="242"/>
      <c r="K973" s="242"/>
      <c r="L973" s="247"/>
      <c r="M973" s="248"/>
      <c r="N973" s="249"/>
      <c r="O973" s="249"/>
      <c r="P973" s="249"/>
      <c r="Q973" s="249"/>
      <c r="R973" s="249"/>
      <c r="S973" s="249"/>
      <c r="T973" s="25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1" t="s">
        <v>213</v>
      </c>
      <c r="AU973" s="251" t="s">
        <v>83</v>
      </c>
      <c r="AV973" s="13" t="s">
        <v>83</v>
      </c>
      <c r="AW973" s="13" t="s">
        <v>32</v>
      </c>
      <c r="AX973" s="13" t="s">
        <v>76</v>
      </c>
      <c r="AY973" s="251" t="s">
        <v>204</v>
      </c>
    </row>
    <row r="974" s="13" customFormat="1">
      <c r="A974" s="13"/>
      <c r="B974" s="241"/>
      <c r="C974" s="242"/>
      <c r="D974" s="243" t="s">
        <v>213</v>
      </c>
      <c r="E974" s="244" t="s">
        <v>1</v>
      </c>
      <c r="F974" s="245" t="s">
        <v>1440</v>
      </c>
      <c r="G974" s="242"/>
      <c r="H974" s="244" t="s">
        <v>1</v>
      </c>
      <c r="I974" s="246"/>
      <c r="J974" s="242"/>
      <c r="K974" s="242"/>
      <c r="L974" s="247"/>
      <c r="M974" s="248"/>
      <c r="N974" s="249"/>
      <c r="O974" s="249"/>
      <c r="P974" s="249"/>
      <c r="Q974" s="249"/>
      <c r="R974" s="249"/>
      <c r="S974" s="249"/>
      <c r="T974" s="250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1" t="s">
        <v>213</v>
      </c>
      <c r="AU974" s="251" t="s">
        <v>83</v>
      </c>
      <c r="AV974" s="13" t="s">
        <v>83</v>
      </c>
      <c r="AW974" s="13" t="s">
        <v>32</v>
      </c>
      <c r="AX974" s="13" t="s">
        <v>76</v>
      </c>
      <c r="AY974" s="251" t="s">
        <v>204</v>
      </c>
    </row>
    <row r="975" s="14" customFormat="1">
      <c r="A975" s="14"/>
      <c r="B975" s="252"/>
      <c r="C975" s="253"/>
      <c r="D975" s="243" t="s">
        <v>213</v>
      </c>
      <c r="E975" s="254" t="s">
        <v>1</v>
      </c>
      <c r="F975" s="255" t="s">
        <v>1441</v>
      </c>
      <c r="G975" s="253"/>
      <c r="H975" s="256">
        <v>4.5</v>
      </c>
      <c r="I975" s="257"/>
      <c r="J975" s="253"/>
      <c r="K975" s="253"/>
      <c r="L975" s="258"/>
      <c r="M975" s="259"/>
      <c r="N975" s="260"/>
      <c r="O975" s="260"/>
      <c r="P975" s="260"/>
      <c r="Q975" s="260"/>
      <c r="R975" s="260"/>
      <c r="S975" s="260"/>
      <c r="T975" s="261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2" t="s">
        <v>213</v>
      </c>
      <c r="AU975" s="262" t="s">
        <v>83</v>
      </c>
      <c r="AV975" s="14" t="s">
        <v>85</v>
      </c>
      <c r="AW975" s="14" t="s">
        <v>32</v>
      </c>
      <c r="AX975" s="14" t="s">
        <v>76</v>
      </c>
      <c r="AY975" s="262" t="s">
        <v>204</v>
      </c>
    </row>
    <row r="976" s="15" customFormat="1">
      <c r="A976" s="15"/>
      <c r="B976" s="263"/>
      <c r="C976" s="264"/>
      <c r="D976" s="243" t="s">
        <v>213</v>
      </c>
      <c r="E976" s="265" t="s">
        <v>117</v>
      </c>
      <c r="F976" s="266" t="s">
        <v>160</v>
      </c>
      <c r="G976" s="264"/>
      <c r="H976" s="267">
        <v>4.5</v>
      </c>
      <c r="I976" s="268"/>
      <c r="J976" s="264"/>
      <c r="K976" s="264"/>
      <c r="L976" s="269"/>
      <c r="M976" s="270"/>
      <c r="N976" s="271"/>
      <c r="O976" s="271"/>
      <c r="P976" s="271"/>
      <c r="Q976" s="271"/>
      <c r="R976" s="271"/>
      <c r="S976" s="271"/>
      <c r="T976" s="272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73" t="s">
        <v>213</v>
      </c>
      <c r="AU976" s="273" t="s">
        <v>83</v>
      </c>
      <c r="AV976" s="15" t="s">
        <v>211</v>
      </c>
      <c r="AW976" s="15" t="s">
        <v>32</v>
      </c>
      <c r="AX976" s="15" t="s">
        <v>83</v>
      </c>
      <c r="AY976" s="273" t="s">
        <v>204</v>
      </c>
    </row>
    <row r="977" s="2" customFormat="1" ht="24.15" customHeight="1">
      <c r="A977" s="39"/>
      <c r="B977" s="40"/>
      <c r="C977" s="285" t="s">
        <v>1442</v>
      </c>
      <c r="D977" s="285" t="s">
        <v>467</v>
      </c>
      <c r="E977" s="286" t="s">
        <v>1443</v>
      </c>
      <c r="F977" s="287" t="s">
        <v>1444</v>
      </c>
      <c r="G977" s="288" t="s">
        <v>209</v>
      </c>
      <c r="H977" s="289">
        <v>5.1749999999999998</v>
      </c>
      <c r="I977" s="290"/>
      <c r="J977" s="291">
        <f>ROUND(I977*H977,2)</f>
        <v>0</v>
      </c>
      <c r="K977" s="287" t="s">
        <v>210</v>
      </c>
      <c r="L977" s="292"/>
      <c r="M977" s="293" t="s">
        <v>1</v>
      </c>
      <c r="N977" s="294" t="s">
        <v>41</v>
      </c>
      <c r="O977" s="92"/>
      <c r="P977" s="237">
        <f>O977*H977</f>
        <v>0</v>
      </c>
      <c r="Q977" s="237">
        <v>0.00025000000000000001</v>
      </c>
      <c r="R977" s="237">
        <f>Q977*H977</f>
        <v>0.00129375</v>
      </c>
      <c r="S977" s="237">
        <v>0</v>
      </c>
      <c r="T977" s="238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39" t="s">
        <v>384</v>
      </c>
      <c r="AT977" s="239" t="s">
        <v>467</v>
      </c>
      <c r="AU977" s="239" t="s">
        <v>83</v>
      </c>
      <c r="AY977" s="18" t="s">
        <v>204</v>
      </c>
      <c r="BE977" s="240">
        <f>IF(N977="základní",J977,0)</f>
        <v>0</v>
      </c>
      <c r="BF977" s="240">
        <f>IF(N977="snížená",J977,0)</f>
        <v>0</v>
      </c>
      <c r="BG977" s="240">
        <f>IF(N977="zákl. přenesená",J977,0)</f>
        <v>0</v>
      </c>
      <c r="BH977" s="240">
        <f>IF(N977="sníž. přenesená",J977,0)</f>
        <v>0</v>
      </c>
      <c r="BI977" s="240">
        <f>IF(N977="nulová",J977,0)</f>
        <v>0</v>
      </c>
      <c r="BJ977" s="18" t="s">
        <v>83</v>
      </c>
      <c r="BK977" s="240">
        <f>ROUND(I977*H977,2)</f>
        <v>0</v>
      </c>
      <c r="BL977" s="18" t="s">
        <v>287</v>
      </c>
      <c r="BM977" s="239" t="s">
        <v>1445</v>
      </c>
    </row>
    <row r="978" s="14" customFormat="1">
      <c r="A978" s="14"/>
      <c r="B978" s="252"/>
      <c r="C978" s="253"/>
      <c r="D978" s="243" t="s">
        <v>213</v>
      </c>
      <c r="E978" s="254" t="s">
        <v>1</v>
      </c>
      <c r="F978" s="255" t="s">
        <v>1446</v>
      </c>
      <c r="G978" s="253"/>
      <c r="H978" s="256">
        <v>5.1749999999999998</v>
      </c>
      <c r="I978" s="257"/>
      <c r="J978" s="253"/>
      <c r="K978" s="253"/>
      <c r="L978" s="258"/>
      <c r="M978" s="259"/>
      <c r="N978" s="260"/>
      <c r="O978" s="260"/>
      <c r="P978" s="260"/>
      <c r="Q978" s="260"/>
      <c r="R978" s="260"/>
      <c r="S978" s="260"/>
      <c r="T978" s="261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2" t="s">
        <v>213</v>
      </c>
      <c r="AU978" s="262" t="s">
        <v>83</v>
      </c>
      <c r="AV978" s="14" t="s">
        <v>85</v>
      </c>
      <c r="AW978" s="14" t="s">
        <v>32</v>
      </c>
      <c r="AX978" s="14" t="s">
        <v>83</v>
      </c>
      <c r="AY978" s="262" t="s">
        <v>204</v>
      </c>
    </row>
    <row r="979" s="2" customFormat="1" ht="24.15" customHeight="1">
      <c r="A979" s="39"/>
      <c r="B979" s="40"/>
      <c r="C979" s="228" t="s">
        <v>1447</v>
      </c>
      <c r="D979" s="228" t="s">
        <v>206</v>
      </c>
      <c r="E979" s="229" t="s">
        <v>1448</v>
      </c>
      <c r="F979" s="230" t="s">
        <v>1449</v>
      </c>
      <c r="G979" s="231" t="s">
        <v>442</v>
      </c>
      <c r="H979" s="232">
        <v>0.001</v>
      </c>
      <c r="I979" s="233"/>
      <c r="J979" s="234">
        <f>ROUND(I979*H979,2)</f>
        <v>0</v>
      </c>
      <c r="K979" s="230" t="s">
        <v>210</v>
      </c>
      <c r="L979" s="45"/>
      <c r="M979" s="295" t="s">
        <v>1</v>
      </c>
      <c r="N979" s="296" t="s">
        <v>41</v>
      </c>
      <c r="O979" s="297"/>
      <c r="P979" s="298">
        <f>O979*H979</f>
        <v>0</v>
      </c>
      <c r="Q979" s="298">
        <v>0</v>
      </c>
      <c r="R979" s="298">
        <f>Q979*H979</f>
        <v>0</v>
      </c>
      <c r="S979" s="298">
        <v>0</v>
      </c>
      <c r="T979" s="299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39" t="s">
        <v>287</v>
      </c>
      <c r="AT979" s="239" t="s">
        <v>206</v>
      </c>
      <c r="AU979" s="239" t="s">
        <v>83</v>
      </c>
      <c r="AY979" s="18" t="s">
        <v>204</v>
      </c>
      <c r="BE979" s="240">
        <f>IF(N979="základní",J979,0)</f>
        <v>0</v>
      </c>
      <c r="BF979" s="240">
        <f>IF(N979="snížená",J979,0)</f>
        <v>0</v>
      </c>
      <c r="BG979" s="240">
        <f>IF(N979="zákl. přenesená",J979,0)</f>
        <v>0</v>
      </c>
      <c r="BH979" s="240">
        <f>IF(N979="sníž. přenesená",J979,0)</f>
        <v>0</v>
      </c>
      <c r="BI979" s="240">
        <f>IF(N979="nulová",J979,0)</f>
        <v>0</v>
      </c>
      <c r="BJ979" s="18" t="s">
        <v>83</v>
      </c>
      <c r="BK979" s="240">
        <f>ROUND(I979*H979,2)</f>
        <v>0</v>
      </c>
      <c r="BL979" s="18" t="s">
        <v>287</v>
      </c>
      <c r="BM979" s="239" t="s">
        <v>1450</v>
      </c>
    </row>
    <row r="980" s="2" customFormat="1" ht="6.96" customHeight="1">
      <c r="A980" s="39"/>
      <c r="B980" s="67"/>
      <c r="C980" s="68"/>
      <c r="D980" s="68"/>
      <c r="E980" s="68"/>
      <c r="F980" s="68"/>
      <c r="G980" s="68"/>
      <c r="H980" s="68"/>
      <c r="I980" s="68"/>
      <c r="J980" s="68"/>
      <c r="K980" s="68"/>
      <c r="L980" s="45"/>
      <c r="M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</sheetData>
  <sheetProtection sheet="1" autoFilter="0" formatColumns="0" formatRows="0" objects="1" scenarios="1" spinCount="100000" saltValue="2TppnFIHdQeiUB3N2gq/ghV4euVFN2d8pj8EX9wn0ukfre1pDFmr/H1zITTftOkNg5JyVEf/kzbub7ZaHj2xvg==" hashValue="48U4wuHiimB2ixSMiIl/kpOCxs/99VVW2V/UWY61/TKYZbNI2gCwtlM+/BcLJ8nsG76cdvArsFXEJTwz9dEPZA==" algorithmName="SHA-512" password="CC35"/>
  <autoFilter ref="C131:K9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  <c r="AZ2" s="147" t="s">
        <v>1451</v>
      </c>
      <c r="BA2" s="147" t="s">
        <v>1</v>
      </c>
      <c r="BB2" s="147" t="s">
        <v>1</v>
      </c>
      <c r="BC2" s="147" t="s">
        <v>1452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112</v>
      </c>
      <c r="BA3" s="147" t="s">
        <v>1</v>
      </c>
      <c r="BB3" s="147" t="s">
        <v>1</v>
      </c>
      <c r="BC3" s="147" t="s">
        <v>1453</v>
      </c>
      <c r="BD3" s="147" t="s">
        <v>85</v>
      </c>
    </row>
    <row r="4" s="1" customFormat="1" ht="24.96" customHeight="1">
      <c r="B4" s="21"/>
      <c r="D4" s="150" t="s">
        <v>114</v>
      </c>
      <c r="L4" s="21"/>
      <c r="M4" s="151" t="s">
        <v>10</v>
      </c>
      <c r="AT4" s="18" t="s">
        <v>4</v>
      </c>
      <c r="AZ4" s="147" t="s">
        <v>1454</v>
      </c>
      <c r="BA4" s="147" t="s">
        <v>1</v>
      </c>
      <c r="BB4" s="147" t="s">
        <v>1</v>
      </c>
      <c r="BC4" s="147" t="s">
        <v>1455</v>
      </c>
      <c r="BD4" s="147" t="s">
        <v>85</v>
      </c>
    </row>
    <row r="5" s="1" customFormat="1" ht="6.96" customHeight="1">
      <c r="B5" s="21"/>
      <c r="L5" s="21"/>
      <c r="AZ5" s="147" t="s">
        <v>115</v>
      </c>
      <c r="BA5" s="147" t="s">
        <v>1</v>
      </c>
      <c r="BB5" s="147" t="s">
        <v>1</v>
      </c>
      <c r="BC5" s="147" t="s">
        <v>1456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1457</v>
      </c>
      <c r="BA6" s="147" t="s">
        <v>1</v>
      </c>
      <c r="BB6" s="147" t="s">
        <v>1</v>
      </c>
      <c r="BC6" s="147" t="s">
        <v>1458</v>
      </c>
      <c r="BD6" s="147" t="s">
        <v>85</v>
      </c>
    </row>
    <row r="7" s="1" customFormat="1" ht="26.25" customHeight="1">
      <c r="B7" s="21"/>
      <c r="E7" s="153" t="str">
        <f>'Rekapitulace stavby'!K6</f>
        <v>OBNOVA – VODOVODNÍ ŘAD V UL. SOKOLSKÁ, OD Č.P. 97 PO Č.P. 151 Z PE 225, DN 184 – 799 m</v>
      </c>
      <c r="F7" s="152"/>
      <c r="G7" s="152"/>
      <c r="H7" s="152"/>
      <c r="L7" s="21"/>
      <c r="AZ7" s="147" t="s">
        <v>119</v>
      </c>
      <c r="BA7" s="147" t="s">
        <v>110</v>
      </c>
      <c r="BB7" s="147" t="s">
        <v>1</v>
      </c>
      <c r="BC7" s="147" t="s">
        <v>1459</v>
      </c>
      <c r="BD7" s="147" t="s">
        <v>85</v>
      </c>
    </row>
    <row r="8" s="1" customFormat="1" ht="12" customHeight="1">
      <c r="B8" s="21"/>
      <c r="D8" s="152" t="s">
        <v>123</v>
      </c>
      <c r="L8" s="21"/>
      <c r="AZ8" s="147" t="s">
        <v>121</v>
      </c>
      <c r="BA8" s="147" t="s">
        <v>110</v>
      </c>
      <c r="BB8" s="147" t="s">
        <v>1</v>
      </c>
      <c r="BC8" s="147" t="s">
        <v>1460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124</v>
      </c>
      <c r="BA9" s="147" t="s">
        <v>1</v>
      </c>
      <c r="BB9" s="147" t="s">
        <v>1</v>
      </c>
      <c r="BC9" s="147" t="s">
        <v>1461</v>
      </c>
      <c r="BD9" s="147" t="s">
        <v>85</v>
      </c>
    </row>
    <row r="10" s="2" customFormat="1" ht="12" customHeight="1">
      <c r="A10" s="39"/>
      <c r="B10" s="45"/>
      <c r="C10" s="39"/>
      <c r="D10" s="152" t="s">
        <v>129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127</v>
      </c>
      <c r="BA10" s="147" t="s">
        <v>1</v>
      </c>
      <c r="BB10" s="147" t="s">
        <v>1</v>
      </c>
      <c r="BC10" s="147" t="s">
        <v>1462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1463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138</v>
      </c>
      <c r="BA11" s="147" t="s">
        <v>1</v>
      </c>
      <c r="BB11" s="147" t="s">
        <v>1</v>
      </c>
      <c r="BC11" s="147" t="s">
        <v>1464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1465</v>
      </c>
      <c r="BA12" s="147" t="s">
        <v>1</v>
      </c>
      <c r="BB12" s="147" t="s">
        <v>1</v>
      </c>
      <c r="BC12" s="147" t="s">
        <v>322</v>
      </c>
      <c r="BD12" s="147" t="s">
        <v>85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90</v>
      </c>
      <c r="G13" s="39"/>
      <c r="H13" s="39"/>
      <c r="I13" s="152" t="s">
        <v>19</v>
      </c>
      <c r="J13" s="142" t="s">
        <v>137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1466</v>
      </c>
      <c r="BA13" s="147" t="s">
        <v>1</v>
      </c>
      <c r="BB13" s="147" t="s">
        <v>1</v>
      </c>
      <c r="BC13" s="147" t="s">
        <v>1467</v>
      </c>
      <c r="BD13" s="147" t="s">
        <v>85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1. 7. 2024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144</v>
      </c>
      <c r="BA14" s="147" t="s">
        <v>1</v>
      </c>
      <c r="BB14" s="147" t="s">
        <v>1</v>
      </c>
      <c r="BC14" s="147" t="s">
        <v>1468</v>
      </c>
      <c r="BD14" s="147" t="s">
        <v>85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146</v>
      </c>
      <c r="BA15" s="147" t="s">
        <v>1</v>
      </c>
      <c r="BB15" s="147" t="s">
        <v>1</v>
      </c>
      <c r="BC15" s="147" t="s">
        <v>1469</v>
      </c>
      <c r="BD15" s="147" t="s">
        <v>85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7" t="s">
        <v>148</v>
      </c>
      <c r="BA16" s="147" t="s">
        <v>149</v>
      </c>
      <c r="BB16" s="147" t="s">
        <v>1</v>
      </c>
      <c r="BC16" s="147" t="s">
        <v>1470</v>
      </c>
      <c r="BD16" s="147" t="s">
        <v>85</v>
      </c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7" t="s">
        <v>151</v>
      </c>
      <c r="BA17" s="147" t="s">
        <v>1</v>
      </c>
      <c r="BB17" s="147" t="s">
        <v>1</v>
      </c>
      <c r="BC17" s="147" t="s">
        <v>1471</v>
      </c>
      <c r="BD17" s="147" t="s">
        <v>85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7" t="s">
        <v>153</v>
      </c>
      <c r="BA18" s="147" t="s">
        <v>1</v>
      </c>
      <c r="BB18" s="147" t="s">
        <v>1</v>
      </c>
      <c r="BC18" s="147" t="s">
        <v>1472</v>
      </c>
      <c r="BD18" s="147" t="s">
        <v>85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7" t="s">
        <v>155</v>
      </c>
      <c r="BA19" s="147" t="s">
        <v>1</v>
      </c>
      <c r="BB19" s="147" t="s">
        <v>1</v>
      </c>
      <c r="BC19" s="147" t="s">
        <v>1473</v>
      </c>
      <c r="BD19" s="147" t="s">
        <v>85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47" t="s">
        <v>159</v>
      </c>
      <c r="BA20" s="147" t="s">
        <v>160</v>
      </c>
      <c r="BB20" s="147" t="s">
        <v>1</v>
      </c>
      <c r="BC20" s="147" t="s">
        <v>1474</v>
      </c>
      <c r="BD20" s="147" t="s">
        <v>85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47" t="s">
        <v>1475</v>
      </c>
      <c r="BA21" s="147" t="s">
        <v>1</v>
      </c>
      <c r="BB21" s="147" t="s">
        <v>1</v>
      </c>
      <c r="BC21" s="147" t="s">
        <v>1476</v>
      </c>
      <c r="BD21" s="147" t="s">
        <v>85</v>
      </c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147" t="s">
        <v>166</v>
      </c>
      <c r="BA22" s="147" t="s">
        <v>1</v>
      </c>
      <c r="BB22" s="147" t="s">
        <v>1</v>
      </c>
      <c r="BC22" s="147" t="s">
        <v>1477</v>
      </c>
      <c r="BD22" s="147" t="s">
        <v>85</v>
      </c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147" t="s">
        <v>1478</v>
      </c>
      <c r="BA23" s="147" t="s">
        <v>1</v>
      </c>
      <c r="BB23" s="147" t="s">
        <v>1</v>
      </c>
      <c r="BC23" s="147" t="s">
        <v>1479</v>
      </c>
      <c r="BD23" s="147" t="s">
        <v>85</v>
      </c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ROUND((SUM(BE135:BE626)),  2)</f>
        <v>0</v>
      </c>
      <c r="G35" s="39"/>
      <c r="H35" s="39"/>
      <c r="I35" s="166">
        <v>0.20999999999999999</v>
      </c>
      <c r="J35" s="165">
        <f>ROUND(((SUM(BE135:BE626))*I35),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ROUND((SUM(BF135:BF626)),  2)</f>
        <v>0</v>
      </c>
      <c r="G36" s="39"/>
      <c r="H36" s="39"/>
      <c r="I36" s="166">
        <v>0.12</v>
      </c>
      <c r="J36" s="165">
        <f>ROUND(((SUM(BF135:BF626))*I36),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ROUND((SUM(BG135:BG626)),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ROUND((SUM(BH135:BH626)),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ROUND((SUM(BI135:BI626)),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OBNOVA – VODOVODNÍ ŘAD V UL. SOKOLSKÁ, OD Č.P. 97 PO Č.P. 151 Z PE 225, DN 184 – 799 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1.1.2 - Přepojení přípojek - řad S1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Kerhartice</v>
      </c>
      <c r="G91" s="41"/>
      <c r="H91" s="41"/>
      <c r="I91" s="33" t="s">
        <v>22</v>
      </c>
      <c r="J91" s="80" t="str">
        <f>IF(J14="","",J14)</f>
        <v>1. 7. 2024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173</v>
      </c>
      <c r="D96" s="187"/>
      <c r="E96" s="187"/>
      <c r="F96" s="187"/>
      <c r="G96" s="187"/>
      <c r="H96" s="187"/>
      <c r="I96" s="187"/>
      <c r="J96" s="188" t="s">
        <v>174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175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176</v>
      </c>
    </row>
    <row r="99" s="9" customFormat="1" ht="24.96" customHeight="1">
      <c r="A99" s="9"/>
      <c r="B99" s="190"/>
      <c r="C99" s="191"/>
      <c r="D99" s="192" t="s">
        <v>177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178</v>
      </c>
      <c r="E100" s="198"/>
      <c r="F100" s="198"/>
      <c r="G100" s="198"/>
      <c r="H100" s="198"/>
      <c r="I100" s="198"/>
      <c r="J100" s="199">
        <f>J137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180</v>
      </c>
      <c r="E101" s="198"/>
      <c r="F101" s="198"/>
      <c r="G101" s="198"/>
      <c r="H101" s="198"/>
      <c r="I101" s="198"/>
      <c r="J101" s="199">
        <f>J341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181</v>
      </c>
      <c r="E102" s="198"/>
      <c r="F102" s="198"/>
      <c r="G102" s="198"/>
      <c r="H102" s="198"/>
      <c r="I102" s="198"/>
      <c r="J102" s="199">
        <f>J351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182</v>
      </c>
      <c r="E103" s="198"/>
      <c r="F103" s="198"/>
      <c r="G103" s="198"/>
      <c r="H103" s="198"/>
      <c r="I103" s="198"/>
      <c r="J103" s="199">
        <f>J378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1480</v>
      </c>
      <c r="E104" s="198"/>
      <c r="F104" s="198"/>
      <c r="G104" s="198"/>
      <c r="H104" s="198"/>
      <c r="I104" s="198"/>
      <c r="J104" s="199">
        <f>J427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183</v>
      </c>
      <c r="E105" s="198"/>
      <c r="F105" s="198"/>
      <c r="G105" s="198"/>
      <c r="H105" s="198"/>
      <c r="I105" s="198"/>
      <c r="J105" s="199">
        <f>J434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184</v>
      </c>
      <c r="E106" s="198"/>
      <c r="F106" s="198"/>
      <c r="G106" s="198"/>
      <c r="H106" s="198"/>
      <c r="I106" s="198"/>
      <c r="J106" s="199">
        <f>J516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185</v>
      </c>
      <c r="E107" s="198"/>
      <c r="F107" s="198"/>
      <c r="G107" s="198"/>
      <c r="H107" s="198"/>
      <c r="I107" s="198"/>
      <c r="J107" s="199">
        <f>J580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1481</v>
      </c>
      <c r="E108" s="198"/>
      <c r="F108" s="198"/>
      <c r="G108" s="198"/>
      <c r="H108" s="198"/>
      <c r="I108" s="198"/>
      <c r="J108" s="199">
        <f>J583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1482</v>
      </c>
      <c r="E109" s="198"/>
      <c r="F109" s="198"/>
      <c r="G109" s="198"/>
      <c r="H109" s="198"/>
      <c r="I109" s="198"/>
      <c r="J109" s="199">
        <f>J601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188</v>
      </c>
      <c r="E110" s="193"/>
      <c r="F110" s="193"/>
      <c r="G110" s="193"/>
      <c r="H110" s="193"/>
      <c r="I110" s="193"/>
      <c r="J110" s="194">
        <f>J604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0"/>
      <c r="C111" s="191"/>
      <c r="D111" s="192" t="s">
        <v>1483</v>
      </c>
      <c r="E111" s="193"/>
      <c r="F111" s="193"/>
      <c r="G111" s="193"/>
      <c r="H111" s="193"/>
      <c r="I111" s="193"/>
      <c r="J111" s="194">
        <f>J612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6"/>
      <c r="C112" s="134"/>
      <c r="D112" s="197" t="s">
        <v>1484</v>
      </c>
      <c r="E112" s="198"/>
      <c r="F112" s="198"/>
      <c r="G112" s="198"/>
      <c r="H112" s="198"/>
      <c r="I112" s="198"/>
      <c r="J112" s="199">
        <f>J613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1485</v>
      </c>
      <c r="E113" s="198"/>
      <c r="F113" s="198"/>
      <c r="G113" s="198"/>
      <c r="H113" s="198"/>
      <c r="I113" s="198"/>
      <c r="J113" s="199">
        <f>J619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189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6.25" customHeight="1">
      <c r="A123" s="39"/>
      <c r="B123" s="40"/>
      <c r="C123" s="41"/>
      <c r="D123" s="41"/>
      <c r="E123" s="185" t="str">
        <f>E7</f>
        <v>OBNOVA – VODOVODNÍ ŘAD V UL. SOKOLSKÁ, OD Č.P. 97 PO Č.P. 151 Z PE 225, DN 184 – 799 m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123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5" t="s">
        <v>126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129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1.1.2 - Přepojení přípojek - řad S1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F14</f>
        <v>Kerhartice</v>
      </c>
      <c r="G129" s="41"/>
      <c r="H129" s="41"/>
      <c r="I129" s="33" t="s">
        <v>22</v>
      </c>
      <c r="J129" s="80" t="str">
        <f>IF(J14="","",J14)</f>
        <v>1. 7. 2024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E17</f>
        <v xml:space="preserve"> </v>
      </c>
      <c r="G131" s="41"/>
      <c r="H131" s="41"/>
      <c r="I131" s="33" t="s">
        <v>30</v>
      </c>
      <c r="J131" s="37" t="str">
        <f>E23</f>
        <v>Ing. Pravec František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IF(E20="","",E20)</f>
        <v>Vyplň údaj</v>
      </c>
      <c r="G132" s="41"/>
      <c r="H132" s="41"/>
      <c r="I132" s="33" t="s">
        <v>33</v>
      </c>
      <c r="J132" s="37" t="str">
        <f>E26</f>
        <v>Kašparová Věra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190</v>
      </c>
      <c r="D134" s="204" t="s">
        <v>61</v>
      </c>
      <c r="E134" s="204" t="s">
        <v>57</v>
      </c>
      <c r="F134" s="204" t="s">
        <v>58</v>
      </c>
      <c r="G134" s="204" t="s">
        <v>191</v>
      </c>
      <c r="H134" s="204" t="s">
        <v>192</v>
      </c>
      <c r="I134" s="204" t="s">
        <v>193</v>
      </c>
      <c r="J134" s="204" t="s">
        <v>174</v>
      </c>
      <c r="K134" s="205" t="s">
        <v>194</v>
      </c>
      <c r="L134" s="206"/>
      <c r="M134" s="101" t="s">
        <v>1</v>
      </c>
      <c r="N134" s="102" t="s">
        <v>40</v>
      </c>
      <c r="O134" s="102" t="s">
        <v>195</v>
      </c>
      <c r="P134" s="102" t="s">
        <v>196</v>
      </c>
      <c r="Q134" s="102" t="s">
        <v>197</v>
      </c>
      <c r="R134" s="102" t="s">
        <v>198</v>
      </c>
      <c r="S134" s="102" t="s">
        <v>199</v>
      </c>
      <c r="T134" s="103" t="s">
        <v>200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201</v>
      </c>
      <c r="D135" s="41"/>
      <c r="E135" s="41"/>
      <c r="F135" s="41"/>
      <c r="G135" s="41"/>
      <c r="H135" s="41"/>
      <c r="I135" s="41"/>
      <c r="J135" s="207">
        <f>BK135</f>
        <v>0</v>
      </c>
      <c r="K135" s="41"/>
      <c r="L135" s="45"/>
      <c r="M135" s="104"/>
      <c r="N135" s="208"/>
      <c r="O135" s="105"/>
      <c r="P135" s="209">
        <f>P136+P604+P612</f>
        <v>0</v>
      </c>
      <c r="Q135" s="105"/>
      <c r="R135" s="209">
        <f>R136+R604+R612</f>
        <v>335.92717633999996</v>
      </c>
      <c r="S135" s="105"/>
      <c r="T135" s="210">
        <f>T136+T604+T612</f>
        <v>184.89693999999994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176</v>
      </c>
      <c r="BK135" s="211">
        <f>BK136+BK604+BK612</f>
        <v>0</v>
      </c>
    </row>
    <row r="136" s="12" customFormat="1" ht="25.92" customHeight="1">
      <c r="A136" s="12"/>
      <c r="B136" s="212"/>
      <c r="C136" s="213"/>
      <c r="D136" s="214" t="s">
        <v>75</v>
      </c>
      <c r="E136" s="215" t="s">
        <v>202</v>
      </c>
      <c r="F136" s="215" t="s">
        <v>203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P137+P341+P351+P378+P427+P434+P516+P580+P583+P601</f>
        <v>0</v>
      </c>
      <c r="Q136" s="220"/>
      <c r="R136" s="221">
        <f>R137+R341+R351+R378+R427+R434+R516+R580+R583+R601</f>
        <v>335.67130633999994</v>
      </c>
      <c r="S136" s="220"/>
      <c r="T136" s="222">
        <f>T137+T341+T351+T378+T427+T434+T516+T580+T583+T601</f>
        <v>184.89693999999994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83</v>
      </c>
      <c r="AT136" s="224" t="s">
        <v>75</v>
      </c>
      <c r="AU136" s="224" t="s">
        <v>76</v>
      </c>
      <c r="AY136" s="223" t="s">
        <v>204</v>
      </c>
      <c r="BK136" s="225">
        <f>BK137+BK341+BK351+BK378+BK427+BK434+BK516+BK580+BK583+BK601</f>
        <v>0</v>
      </c>
    </row>
    <row r="137" s="12" customFormat="1" ht="22.8" customHeight="1">
      <c r="A137" s="12"/>
      <c r="B137" s="212"/>
      <c r="C137" s="213"/>
      <c r="D137" s="214" t="s">
        <v>75</v>
      </c>
      <c r="E137" s="226" t="s">
        <v>83</v>
      </c>
      <c r="F137" s="226" t="s">
        <v>205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SUM(P138:P340)</f>
        <v>0</v>
      </c>
      <c r="Q137" s="220"/>
      <c r="R137" s="221">
        <f>SUM(R138:R340)</f>
        <v>4.0276489999999994</v>
      </c>
      <c r="S137" s="220"/>
      <c r="T137" s="222">
        <f>SUM(T138:T340)</f>
        <v>181.15781999999996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83</v>
      </c>
      <c r="AT137" s="224" t="s">
        <v>75</v>
      </c>
      <c r="AU137" s="224" t="s">
        <v>83</v>
      </c>
      <c r="AY137" s="223" t="s">
        <v>204</v>
      </c>
      <c r="BK137" s="225">
        <f>SUM(BK138:BK340)</f>
        <v>0</v>
      </c>
    </row>
    <row r="138" s="2" customFormat="1" ht="37.8" customHeight="1">
      <c r="A138" s="39"/>
      <c r="B138" s="40"/>
      <c r="C138" s="228" t="s">
        <v>83</v>
      </c>
      <c r="D138" s="228" t="s">
        <v>206</v>
      </c>
      <c r="E138" s="229" t="s">
        <v>1486</v>
      </c>
      <c r="F138" s="230" t="s">
        <v>1487</v>
      </c>
      <c r="G138" s="231" t="s">
        <v>209</v>
      </c>
      <c r="H138" s="232">
        <v>32</v>
      </c>
      <c r="I138" s="233"/>
      <c r="J138" s="234">
        <f>ROUND(I138*H138,2)</f>
        <v>0</v>
      </c>
      <c r="K138" s="230" t="s">
        <v>210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211</v>
      </c>
      <c r="AT138" s="239" t="s">
        <v>206</v>
      </c>
      <c r="AU138" s="239" t="s">
        <v>85</v>
      </c>
      <c r="AY138" s="18" t="s">
        <v>204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211</v>
      </c>
      <c r="BM138" s="239" t="s">
        <v>1488</v>
      </c>
    </row>
    <row r="139" s="13" customFormat="1">
      <c r="A139" s="13"/>
      <c r="B139" s="241"/>
      <c r="C139" s="242"/>
      <c r="D139" s="243" t="s">
        <v>213</v>
      </c>
      <c r="E139" s="244" t="s">
        <v>1</v>
      </c>
      <c r="F139" s="245" t="s">
        <v>214</v>
      </c>
      <c r="G139" s="242"/>
      <c r="H139" s="244" t="s">
        <v>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213</v>
      </c>
      <c r="AU139" s="251" t="s">
        <v>85</v>
      </c>
      <c r="AV139" s="13" t="s">
        <v>83</v>
      </c>
      <c r="AW139" s="13" t="s">
        <v>32</v>
      </c>
      <c r="AX139" s="13" t="s">
        <v>76</v>
      </c>
      <c r="AY139" s="251" t="s">
        <v>204</v>
      </c>
    </row>
    <row r="140" s="14" customFormat="1">
      <c r="A140" s="14"/>
      <c r="B140" s="252"/>
      <c r="C140" s="253"/>
      <c r="D140" s="243" t="s">
        <v>213</v>
      </c>
      <c r="E140" s="254" t="s">
        <v>1</v>
      </c>
      <c r="F140" s="255" t="s">
        <v>1489</v>
      </c>
      <c r="G140" s="253"/>
      <c r="H140" s="256">
        <v>32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213</v>
      </c>
      <c r="AU140" s="262" t="s">
        <v>85</v>
      </c>
      <c r="AV140" s="14" t="s">
        <v>85</v>
      </c>
      <c r="AW140" s="14" t="s">
        <v>32</v>
      </c>
      <c r="AX140" s="14" t="s">
        <v>83</v>
      </c>
      <c r="AY140" s="262" t="s">
        <v>204</v>
      </c>
    </row>
    <row r="141" s="2" customFormat="1" ht="33" customHeight="1">
      <c r="A141" s="39"/>
      <c r="B141" s="40"/>
      <c r="C141" s="228" t="s">
        <v>85</v>
      </c>
      <c r="D141" s="228" t="s">
        <v>206</v>
      </c>
      <c r="E141" s="229" t="s">
        <v>1490</v>
      </c>
      <c r="F141" s="230" t="s">
        <v>1491</v>
      </c>
      <c r="G141" s="231" t="s">
        <v>209</v>
      </c>
      <c r="H141" s="232">
        <v>31.68</v>
      </c>
      <c r="I141" s="233"/>
      <c r="J141" s="234">
        <f>ROUND(I141*H141,2)</f>
        <v>0</v>
      </c>
      <c r="K141" s="230" t="s">
        <v>210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0.255</v>
      </c>
      <c r="T141" s="238">
        <f>S141*H141</f>
        <v>8.0784000000000002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211</v>
      </c>
      <c r="AT141" s="239" t="s">
        <v>206</v>
      </c>
      <c r="AU141" s="239" t="s">
        <v>85</v>
      </c>
      <c r="AY141" s="18" t="s">
        <v>204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211</v>
      </c>
      <c r="BM141" s="239" t="s">
        <v>1492</v>
      </c>
    </row>
    <row r="142" s="13" customFormat="1">
      <c r="A142" s="13"/>
      <c r="B142" s="241"/>
      <c r="C142" s="242"/>
      <c r="D142" s="243" t="s">
        <v>213</v>
      </c>
      <c r="E142" s="244" t="s">
        <v>1</v>
      </c>
      <c r="F142" s="245" t="s">
        <v>214</v>
      </c>
      <c r="G142" s="242"/>
      <c r="H142" s="244" t="s">
        <v>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213</v>
      </c>
      <c r="AU142" s="251" t="s">
        <v>85</v>
      </c>
      <c r="AV142" s="13" t="s">
        <v>83</v>
      </c>
      <c r="AW142" s="13" t="s">
        <v>32</v>
      </c>
      <c r="AX142" s="13" t="s">
        <v>76</v>
      </c>
      <c r="AY142" s="251" t="s">
        <v>204</v>
      </c>
    </row>
    <row r="143" s="14" customFormat="1">
      <c r="A143" s="14"/>
      <c r="B143" s="252"/>
      <c r="C143" s="253"/>
      <c r="D143" s="243" t="s">
        <v>213</v>
      </c>
      <c r="E143" s="254" t="s">
        <v>1454</v>
      </c>
      <c r="F143" s="255" t="s">
        <v>1493</v>
      </c>
      <c r="G143" s="253"/>
      <c r="H143" s="256">
        <v>31.68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213</v>
      </c>
      <c r="AU143" s="262" t="s">
        <v>85</v>
      </c>
      <c r="AV143" s="14" t="s">
        <v>85</v>
      </c>
      <c r="AW143" s="14" t="s">
        <v>32</v>
      </c>
      <c r="AX143" s="14" t="s">
        <v>83</v>
      </c>
      <c r="AY143" s="262" t="s">
        <v>204</v>
      </c>
    </row>
    <row r="144" s="2" customFormat="1" ht="24.15" customHeight="1">
      <c r="A144" s="39"/>
      <c r="B144" s="40"/>
      <c r="C144" s="228" t="s">
        <v>222</v>
      </c>
      <c r="D144" s="228" t="s">
        <v>206</v>
      </c>
      <c r="E144" s="229" t="s">
        <v>207</v>
      </c>
      <c r="F144" s="230" t="s">
        <v>208</v>
      </c>
      <c r="G144" s="231" t="s">
        <v>209</v>
      </c>
      <c r="H144" s="232">
        <v>42.549999999999997</v>
      </c>
      <c r="I144" s="233"/>
      <c r="J144" s="234">
        <f>ROUND(I144*H144,2)</f>
        <v>0</v>
      </c>
      <c r="K144" s="230" t="s">
        <v>210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0.26000000000000001</v>
      </c>
      <c r="T144" s="238">
        <f>S144*H144</f>
        <v>11.062999999999999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211</v>
      </c>
      <c r="AT144" s="239" t="s">
        <v>206</v>
      </c>
      <c r="AU144" s="239" t="s">
        <v>85</v>
      </c>
      <c r="AY144" s="18" t="s">
        <v>204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211</v>
      </c>
      <c r="BM144" s="239" t="s">
        <v>1494</v>
      </c>
    </row>
    <row r="145" s="13" customFormat="1">
      <c r="A145" s="13"/>
      <c r="B145" s="241"/>
      <c r="C145" s="242"/>
      <c r="D145" s="243" t="s">
        <v>213</v>
      </c>
      <c r="E145" s="244" t="s">
        <v>1</v>
      </c>
      <c r="F145" s="245" t="s">
        <v>214</v>
      </c>
      <c r="G145" s="242"/>
      <c r="H145" s="244" t="s">
        <v>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213</v>
      </c>
      <c r="AU145" s="251" t="s">
        <v>85</v>
      </c>
      <c r="AV145" s="13" t="s">
        <v>83</v>
      </c>
      <c r="AW145" s="13" t="s">
        <v>32</v>
      </c>
      <c r="AX145" s="13" t="s">
        <v>76</v>
      </c>
      <c r="AY145" s="251" t="s">
        <v>204</v>
      </c>
    </row>
    <row r="146" s="14" customFormat="1">
      <c r="A146" s="14"/>
      <c r="B146" s="252"/>
      <c r="C146" s="253"/>
      <c r="D146" s="243" t="s">
        <v>213</v>
      </c>
      <c r="E146" s="254" t="s">
        <v>115</v>
      </c>
      <c r="F146" s="255" t="s">
        <v>1495</v>
      </c>
      <c r="G146" s="253"/>
      <c r="H146" s="256">
        <v>42.549999999999997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213</v>
      </c>
      <c r="AU146" s="262" t="s">
        <v>85</v>
      </c>
      <c r="AV146" s="14" t="s">
        <v>85</v>
      </c>
      <c r="AW146" s="14" t="s">
        <v>32</v>
      </c>
      <c r="AX146" s="14" t="s">
        <v>83</v>
      </c>
      <c r="AY146" s="262" t="s">
        <v>204</v>
      </c>
    </row>
    <row r="147" s="2" customFormat="1" ht="33" customHeight="1">
      <c r="A147" s="39"/>
      <c r="B147" s="40"/>
      <c r="C147" s="228" t="s">
        <v>211</v>
      </c>
      <c r="D147" s="228" t="s">
        <v>206</v>
      </c>
      <c r="E147" s="229" t="s">
        <v>1496</v>
      </c>
      <c r="F147" s="230" t="s">
        <v>1497</v>
      </c>
      <c r="G147" s="231" t="s">
        <v>209</v>
      </c>
      <c r="H147" s="232">
        <v>20.129999999999999</v>
      </c>
      <c r="I147" s="233"/>
      <c r="J147" s="234">
        <f>ROUND(I147*H147,2)</f>
        <v>0</v>
      </c>
      <c r="K147" s="230" t="s">
        <v>210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0.26000000000000001</v>
      </c>
      <c r="T147" s="238">
        <f>S147*H147</f>
        <v>5.2337999999999996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211</v>
      </c>
      <c r="AT147" s="239" t="s">
        <v>206</v>
      </c>
      <c r="AU147" s="239" t="s">
        <v>85</v>
      </c>
      <c r="AY147" s="18" t="s">
        <v>204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211</v>
      </c>
      <c r="BM147" s="239" t="s">
        <v>1498</v>
      </c>
    </row>
    <row r="148" s="13" customFormat="1">
      <c r="A148" s="13"/>
      <c r="B148" s="241"/>
      <c r="C148" s="242"/>
      <c r="D148" s="243" t="s">
        <v>213</v>
      </c>
      <c r="E148" s="244" t="s">
        <v>1</v>
      </c>
      <c r="F148" s="245" t="s">
        <v>214</v>
      </c>
      <c r="G148" s="242"/>
      <c r="H148" s="244" t="s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213</v>
      </c>
      <c r="AU148" s="251" t="s">
        <v>85</v>
      </c>
      <c r="AV148" s="13" t="s">
        <v>83</v>
      </c>
      <c r="AW148" s="13" t="s">
        <v>32</v>
      </c>
      <c r="AX148" s="13" t="s">
        <v>76</v>
      </c>
      <c r="AY148" s="251" t="s">
        <v>204</v>
      </c>
    </row>
    <row r="149" s="14" customFormat="1">
      <c r="A149" s="14"/>
      <c r="B149" s="252"/>
      <c r="C149" s="253"/>
      <c r="D149" s="243" t="s">
        <v>213</v>
      </c>
      <c r="E149" s="254" t="s">
        <v>1475</v>
      </c>
      <c r="F149" s="255" t="s">
        <v>1499</v>
      </c>
      <c r="G149" s="253"/>
      <c r="H149" s="256">
        <v>20.129999999999999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213</v>
      </c>
      <c r="AU149" s="262" t="s">
        <v>85</v>
      </c>
      <c r="AV149" s="14" t="s">
        <v>85</v>
      </c>
      <c r="AW149" s="14" t="s">
        <v>32</v>
      </c>
      <c r="AX149" s="14" t="s">
        <v>83</v>
      </c>
      <c r="AY149" s="262" t="s">
        <v>204</v>
      </c>
    </row>
    <row r="150" s="2" customFormat="1" ht="24.15" customHeight="1">
      <c r="A150" s="39"/>
      <c r="B150" s="40"/>
      <c r="C150" s="228" t="s">
        <v>231</v>
      </c>
      <c r="D150" s="228" t="s">
        <v>206</v>
      </c>
      <c r="E150" s="229" t="s">
        <v>216</v>
      </c>
      <c r="F150" s="230" t="s">
        <v>217</v>
      </c>
      <c r="G150" s="231" t="s">
        <v>209</v>
      </c>
      <c r="H150" s="232">
        <v>160.12000000000001</v>
      </c>
      <c r="I150" s="233"/>
      <c r="J150" s="234">
        <f>ROUND(I150*H150,2)</f>
        <v>0</v>
      </c>
      <c r="K150" s="230" t="s">
        <v>210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0.44</v>
      </c>
      <c r="T150" s="238">
        <f>S150*H150</f>
        <v>70.452799999999996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211</v>
      </c>
      <c r="AT150" s="239" t="s">
        <v>206</v>
      </c>
      <c r="AU150" s="239" t="s">
        <v>85</v>
      </c>
      <c r="AY150" s="18" t="s">
        <v>204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211</v>
      </c>
      <c r="BM150" s="239" t="s">
        <v>1500</v>
      </c>
    </row>
    <row r="151" s="13" customFormat="1">
      <c r="A151" s="13"/>
      <c r="B151" s="241"/>
      <c r="C151" s="242"/>
      <c r="D151" s="243" t="s">
        <v>213</v>
      </c>
      <c r="E151" s="244" t="s">
        <v>1</v>
      </c>
      <c r="F151" s="245" t="s">
        <v>214</v>
      </c>
      <c r="G151" s="242"/>
      <c r="H151" s="244" t="s">
        <v>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213</v>
      </c>
      <c r="AU151" s="251" t="s">
        <v>85</v>
      </c>
      <c r="AV151" s="13" t="s">
        <v>83</v>
      </c>
      <c r="AW151" s="13" t="s">
        <v>32</v>
      </c>
      <c r="AX151" s="13" t="s">
        <v>76</v>
      </c>
      <c r="AY151" s="251" t="s">
        <v>204</v>
      </c>
    </row>
    <row r="152" s="14" customFormat="1">
      <c r="A152" s="14"/>
      <c r="B152" s="252"/>
      <c r="C152" s="253"/>
      <c r="D152" s="243" t="s">
        <v>213</v>
      </c>
      <c r="E152" s="254" t="s">
        <v>1</v>
      </c>
      <c r="F152" s="255" t="s">
        <v>1501</v>
      </c>
      <c r="G152" s="253"/>
      <c r="H152" s="256">
        <v>67.739999999999995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213</v>
      </c>
      <c r="AU152" s="262" t="s">
        <v>85</v>
      </c>
      <c r="AV152" s="14" t="s">
        <v>85</v>
      </c>
      <c r="AW152" s="14" t="s">
        <v>32</v>
      </c>
      <c r="AX152" s="14" t="s">
        <v>76</v>
      </c>
      <c r="AY152" s="262" t="s">
        <v>204</v>
      </c>
    </row>
    <row r="153" s="14" customFormat="1">
      <c r="A153" s="14"/>
      <c r="B153" s="252"/>
      <c r="C153" s="253"/>
      <c r="D153" s="243" t="s">
        <v>213</v>
      </c>
      <c r="E153" s="254" t="s">
        <v>1</v>
      </c>
      <c r="F153" s="255" t="s">
        <v>1502</v>
      </c>
      <c r="G153" s="253"/>
      <c r="H153" s="256">
        <v>48.630000000000003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213</v>
      </c>
      <c r="AU153" s="262" t="s">
        <v>85</v>
      </c>
      <c r="AV153" s="14" t="s">
        <v>85</v>
      </c>
      <c r="AW153" s="14" t="s">
        <v>32</v>
      </c>
      <c r="AX153" s="14" t="s">
        <v>76</v>
      </c>
      <c r="AY153" s="262" t="s">
        <v>204</v>
      </c>
    </row>
    <row r="154" s="14" customFormat="1">
      <c r="A154" s="14"/>
      <c r="B154" s="252"/>
      <c r="C154" s="253"/>
      <c r="D154" s="243" t="s">
        <v>213</v>
      </c>
      <c r="E154" s="254" t="s">
        <v>1</v>
      </c>
      <c r="F154" s="255" t="s">
        <v>1503</v>
      </c>
      <c r="G154" s="253"/>
      <c r="H154" s="256">
        <v>22.829999999999998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213</v>
      </c>
      <c r="AU154" s="262" t="s">
        <v>85</v>
      </c>
      <c r="AV154" s="14" t="s">
        <v>85</v>
      </c>
      <c r="AW154" s="14" t="s">
        <v>32</v>
      </c>
      <c r="AX154" s="14" t="s">
        <v>76</v>
      </c>
      <c r="AY154" s="262" t="s">
        <v>204</v>
      </c>
    </row>
    <row r="155" s="14" customFormat="1">
      <c r="A155" s="14"/>
      <c r="B155" s="252"/>
      <c r="C155" s="253"/>
      <c r="D155" s="243" t="s">
        <v>213</v>
      </c>
      <c r="E155" s="254" t="s">
        <v>1</v>
      </c>
      <c r="F155" s="255" t="s">
        <v>1504</v>
      </c>
      <c r="G155" s="253"/>
      <c r="H155" s="256">
        <v>20.920000000000002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213</v>
      </c>
      <c r="AU155" s="262" t="s">
        <v>85</v>
      </c>
      <c r="AV155" s="14" t="s">
        <v>85</v>
      </c>
      <c r="AW155" s="14" t="s">
        <v>32</v>
      </c>
      <c r="AX155" s="14" t="s">
        <v>76</v>
      </c>
      <c r="AY155" s="262" t="s">
        <v>204</v>
      </c>
    </row>
    <row r="156" s="15" customFormat="1">
      <c r="A156" s="15"/>
      <c r="B156" s="263"/>
      <c r="C156" s="264"/>
      <c r="D156" s="243" t="s">
        <v>213</v>
      </c>
      <c r="E156" s="265" t="s">
        <v>1</v>
      </c>
      <c r="F156" s="266" t="s">
        <v>160</v>
      </c>
      <c r="G156" s="264"/>
      <c r="H156" s="267">
        <v>160.12000000000001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3" t="s">
        <v>213</v>
      </c>
      <c r="AU156" s="273" t="s">
        <v>85</v>
      </c>
      <c r="AV156" s="15" t="s">
        <v>211</v>
      </c>
      <c r="AW156" s="15" t="s">
        <v>32</v>
      </c>
      <c r="AX156" s="15" t="s">
        <v>83</v>
      </c>
      <c r="AY156" s="273" t="s">
        <v>204</v>
      </c>
    </row>
    <row r="157" s="2" customFormat="1" ht="33" customHeight="1">
      <c r="A157" s="39"/>
      <c r="B157" s="40"/>
      <c r="C157" s="228" t="s">
        <v>236</v>
      </c>
      <c r="D157" s="228" t="s">
        <v>206</v>
      </c>
      <c r="E157" s="229" t="s">
        <v>227</v>
      </c>
      <c r="F157" s="230" t="s">
        <v>228</v>
      </c>
      <c r="G157" s="231" t="s">
        <v>209</v>
      </c>
      <c r="H157" s="232">
        <v>77.510000000000005</v>
      </c>
      <c r="I157" s="233"/>
      <c r="J157" s="234">
        <f>ROUND(I157*H157,2)</f>
        <v>0</v>
      </c>
      <c r="K157" s="230" t="s">
        <v>210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0.28999999999999998</v>
      </c>
      <c r="T157" s="238">
        <f>S157*H157</f>
        <v>22.477899999999998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211</v>
      </c>
      <c r="AT157" s="239" t="s">
        <v>206</v>
      </c>
      <c r="AU157" s="239" t="s">
        <v>85</v>
      </c>
      <c r="AY157" s="18" t="s">
        <v>204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211</v>
      </c>
      <c r="BM157" s="239" t="s">
        <v>1505</v>
      </c>
    </row>
    <row r="158" s="13" customFormat="1">
      <c r="A158" s="13"/>
      <c r="B158" s="241"/>
      <c r="C158" s="242"/>
      <c r="D158" s="243" t="s">
        <v>213</v>
      </c>
      <c r="E158" s="244" t="s">
        <v>1</v>
      </c>
      <c r="F158" s="245" t="s">
        <v>1201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213</v>
      </c>
      <c r="AU158" s="251" t="s">
        <v>85</v>
      </c>
      <c r="AV158" s="13" t="s">
        <v>83</v>
      </c>
      <c r="AW158" s="13" t="s">
        <v>32</v>
      </c>
      <c r="AX158" s="13" t="s">
        <v>76</v>
      </c>
      <c r="AY158" s="251" t="s">
        <v>204</v>
      </c>
    </row>
    <row r="159" s="14" customFormat="1">
      <c r="A159" s="14"/>
      <c r="B159" s="252"/>
      <c r="C159" s="253"/>
      <c r="D159" s="243" t="s">
        <v>213</v>
      </c>
      <c r="E159" s="254" t="s">
        <v>1</v>
      </c>
      <c r="F159" s="255" t="s">
        <v>1506</v>
      </c>
      <c r="G159" s="253"/>
      <c r="H159" s="256">
        <v>53.340000000000003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213</v>
      </c>
      <c r="AU159" s="262" t="s">
        <v>85</v>
      </c>
      <c r="AV159" s="14" t="s">
        <v>85</v>
      </c>
      <c r="AW159" s="14" t="s">
        <v>32</v>
      </c>
      <c r="AX159" s="14" t="s">
        <v>76</v>
      </c>
      <c r="AY159" s="262" t="s">
        <v>204</v>
      </c>
    </row>
    <row r="160" s="14" customFormat="1">
      <c r="A160" s="14"/>
      <c r="B160" s="252"/>
      <c r="C160" s="253"/>
      <c r="D160" s="243" t="s">
        <v>213</v>
      </c>
      <c r="E160" s="254" t="s">
        <v>1</v>
      </c>
      <c r="F160" s="255" t="s">
        <v>1507</v>
      </c>
      <c r="G160" s="253"/>
      <c r="H160" s="256">
        <v>24.170000000000002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213</v>
      </c>
      <c r="AU160" s="262" t="s">
        <v>85</v>
      </c>
      <c r="AV160" s="14" t="s">
        <v>85</v>
      </c>
      <c r="AW160" s="14" t="s">
        <v>32</v>
      </c>
      <c r="AX160" s="14" t="s">
        <v>76</v>
      </c>
      <c r="AY160" s="262" t="s">
        <v>204</v>
      </c>
    </row>
    <row r="161" s="15" customFormat="1">
      <c r="A161" s="15"/>
      <c r="B161" s="263"/>
      <c r="C161" s="264"/>
      <c r="D161" s="243" t="s">
        <v>213</v>
      </c>
      <c r="E161" s="265" t="s">
        <v>1</v>
      </c>
      <c r="F161" s="266" t="s">
        <v>160</v>
      </c>
      <c r="G161" s="264"/>
      <c r="H161" s="267">
        <v>77.510000000000005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3" t="s">
        <v>213</v>
      </c>
      <c r="AU161" s="273" t="s">
        <v>85</v>
      </c>
      <c r="AV161" s="15" t="s">
        <v>211</v>
      </c>
      <c r="AW161" s="15" t="s">
        <v>32</v>
      </c>
      <c r="AX161" s="15" t="s">
        <v>83</v>
      </c>
      <c r="AY161" s="273" t="s">
        <v>204</v>
      </c>
    </row>
    <row r="162" s="2" customFormat="1" ht="24.15" customHeight="1">
      <c r="A162" s="39"/>
      <c r="B162" s="40"/>
      <c r="C162" s="228" t="s">
        <v>242</v>
      </c>
      <c r="D162" s="228" t="s">
        <v>206</v>
      </c>
      <c r="E162" s="229" t="s">
        <v>223</v>
      </c>
      <c r="F162" s="230" t="s">
        <v>224</v>
      </c>
      <c r="G162" s="231" t="s">
        <v>209</v>
      </c>
      <c r="H162" s="232">
        <v>165.28999999999999</v>
      </c>
      <c r="I162" s="233"/>
      <c r="J162" s="234">
        <f>ROUND(I162*H162,2)</f>
        <v>0</v>
      </c>
      <c r="K162" s="230" t="s">
        <v>210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0.098000000000000004</v>
      </c>
      <c r="T162" s="238">
        <f>S162*H162</f>
        <v>16.198419999999999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211</v>
      </c>
      <c r="AT162" s="239" t="s">
        <v>206</v>
      </c>
      <c r="AU162" s="239" t="s">
        <v>85</v>
      </c>
      <c r="AY162" s="18" t="s">
        <v>204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211</v>
      </c>
      <c r="BM162" s="239" t="s">
        <v>1508</v>
      </c>
    </row>
    <row r="163" s="13" customFormat="1">
      <c r="A163" s="13"/>
      <c r="B163" s="241"/>
      <c r="C163" s="242"/>
      <c r="D163" s="243" t="s">
        <v>213</v>
      </c>
      <c r="E163" s="244" t="s">
        <v>1</v>
      </c>
      <c r="F163" s="245" t="s">
        <v>214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213</v>
      </c>
      <c r="AU163" s="251" t="s">
        <v>85</v>
      </c>
      <c r="AV163" s="13" t="s">
        <v>83</v>
      </c>
      <c r="AW163" s="13" t="s">
        <v>32</v>
      </c>
      <c r="AX163" s="13" t="s">
        <v>76</v>
      </c>
      <c r="AY163" s="251" t="s">
        <v>204</v>
      </c>
    </row>
    <row r="164" s="14" customFormat="1">
      <c r="A164" s="14"/>
      <c r="B164" s="252"/>
      <c r="C164" s="253"/>
      <c r="D164" s="243" t="s">
        <v>213</v>
      </c>
      <c r="E164" s="254" t="s">
        <v>1</v>
      </c>
      <c r="F164" s="255" t="s">
        <v>1509</v>
      </c>
      <c r="G164" s="253"/>
      <c r="H164" s="256">
        <v>67.739999999999995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213</v>
      </c>
      <c r="AU164" s="262" t="s">
        <v>85</v>
      </c>
      <c r="AV164" s="14" t="s">
        <v>85</v>
      </c>
      <c r="AW164" s="14" t="s">
        <v>32</v>
      </c>
      <c r="AX164" s="14" t="s">
        <v>76</v>
      </c>
      <c r="AY164" s="262" t="s">
        <v>204</v>
      </c>
    </row>
    <row r="165" s="14" customFormat="1">
      <c r="A165" s="14"/>
      <c r="B165" s="252"/>
      <c r="C165" s="253"/>
      <c r="D165" s="243" t="s">
        <v>213</v>
      </c>
      <c r="E165" s="254" t="s">
        <v>1</v>
      </c>
      <c r="F165" s="255" t="s">
        <v>1510</v>
      </c>
      <c r="G165" s="253"/>
      <c r="H165" s="256">
        <v>97.549999999999997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213</v>
      </c>
      <c r="AU165" s="262" t="s">
        <v>85</v>
      </c>
      <c r="AV165" s="14" t="s">
        <v>85</v>
      </c>
      <c r="AW165" s="14" t="s">
        <v>32</v>
      </c>
      <c r="AX165" s="14" t="s">
        <v>76</v>
      </c>
      <c r="AY165" s="262" t="s">
        <v>204</v>
      </c>
    </row>
    <row r="166" s="15" customFormat="1">
      <c r="A166" s="15"/>
      <c r="B166" s="263"/>
      <c r="C166" s="264"/>
      <c r="D166" s="243" t="s">
        <v>213</v>
      </c>
      <c r="E166" s="265" t="s">
        <v>1</v>
      </c>
      <c r="F166" s="266" t="s">
        <v>160</v>
      </c>
      <c r="G166" s="264"/>
      <c r="H166" s="267">
        <v>165.28999999999999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3" t="s">
        <v>213</v>
      </c>
      <c r="AU166" s="273" t="s">
        <v>85</v>
      </c>
      <c r="AV166" s="15" t="s">
        <v>211</v>
      </c>
      <c r="AW166" s="15" t="s">
        <v>32</v>
      </c>
      <c r="AX166" s="15" t="s">
        <v>83</v>
      </c>
      <c r="AY166" s="273" t="s">
        <v>204</v>
      </c>
    </row>
    <row r="167" s="2" customFormat="1" ht="33" customHeight="1">
      <c r="A167" s="39"/>
      <c r="B167" s="40"/>
      <c r="C167" s="228" t="s">
        <v>247</v>
      </c>
      <c r="D167" s="228" t="s">
        <v>206</v>
      </c>
      <c r="E167" s="229" t="s">
        <v>1511</v>
      </c>
      <c r="F167" s="230" t="s">
        <v>1512</v>
      </c>
      <c r="G167" s="231" t="s">
        <v>209</v>
      </c>
      <c r="H167" s="232">
        <v>112.90000000000001</v>
      </c>
      <c r="I167" s="233"/>
      <c r="J167" s="234">
        <f>ROUND(I167*H167,2)</f>
        <v>0</v>
      </c>
      <c r="K167" s="230" t="s">
        <v>210</v>
      </c>
      <c r="L167" s="45"/>
      <c r="M167" s="235" t="s">
        <v>1</v>
      </c>
      <c r="N167" s="236" t="s">
        <v>41</v>
      </c>
      <c r="O167" s="92"/>
      <c r="P167" s="237">
        <f>O167*H167</f>
        <v>0</v>
      </c>
      <c r="Q167" s="237">
        <v>6.0000000000000002E-05</v>
      </c>
      <c r="R167" s="237">
        <f>Q167*H167</f>
        <v>0.0067740000000000005</v>
      </c>
      <c r="S167" s="237">
        <v>0.11500000000000001</v>
      </c>
      <c r="T167" s="238">
        <f>S167*H167</f>
        <v>12.983500000000001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211</v>
      </c>
      <c r="AT167" s="239" t="s">
        <v>206</v>
      </c>
      <c r="AU167" s="239" t="s">
        <v>85</v>
      </c>
      <c r="AY167" s="18" t="s">
        <v>204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83</v>
      </c>
      <c r="BK167" s="240">
        <f>ROUND(I167*H167,2)</f>
        <v>0</v>
      </c>
      <c r="BL167" s="18" t="s">
        <v>211</v>
      </c>
      <c r="BM167" s="239" t="s">
        <v>1513</v>
      </c>
    </row>
    <row r="168" s="13" customFormat="1">
      <c r="A168" s="13"/>
      <c r="B168" s="241"/>
      <c r="C168" s="242"/>
      <c r="D168" s="243" t="s">
        <v>213</v>
      </c>
      <c r="E168" s="244" t="s">
        <v>1</v>
      </c>
      <c r="F168" s="245" t="s">
        <v>214</v>
      </c>
      <c r="G168" s="242"/>
      <c r="H168" s="244" t="s">
        <v>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213</v>
      </c>
      <c r="AU168" s="251" t="s">
        <v>85</v>
      </c>
      <c r="AV168" s="13" t="s">
        <v>83</v>
      </c>
      <c r="AW168" s="13" t="s">
        <v>32</v>
      </c>
      <c r="AX168" s="13" t="s">
        <v>76</v>
      </c>
      <c r="AY168" s="251" t="s">
        <v>204</v>
      </c>
    </row>
    <row r="169" s="14" customFormat="1">
      <c r="A169" s="14"/>
      <c r="B169" s="252"/>
      <c r="C169" s="253"/>
      <c r="D169" s="243" t="s">
        <v>213</v>
      </c>
      <c r="E169" s="254" t="s">
        <v>1</v>
      </c>
      <c r="F169" s="255" t="s">
        <v>1514</v>
      </c>
      <c r="G169" s="253"/>
      <c r="H169" s="256">
        <v>112.90000000000001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213</v>
      </c>
      <c r="AU169" s="262" t="s">
        <v>85</v>
      </c>
      <c r="AV169" s="14" t="s">
        <v>85</v>
      </c>
      <c r="AW169" s="14" t="s">
        <v>32</v>
      </c>
      <c r="AX169" s="14" t="s">
        <v>83</v>
      </c>
      <c r="AY169" s="262" t="s">
        <v>204</v>
      </c>
    </row>
    <row r="170" s="2" customFormat="1" ht="16.5" customHeight="1">
      <c r="A170" s="39"/>
      <c r="B170" s="40"/>
      <c r="C170" s="228" t="s">
        <v>251</v>
      </c>
      <c r="D170" s="228" t="s">
        <v>206</v>
      </c>
      <c r="E170" s="229" t="s">
        <v>237</v>
      </c>
      <c r="F170" s="230" t="s">
        <v>238</v>
      </c>
      <c r="G170" s="231" t="s">
        <v>239</v>
      </c>
      <c r="H170" s="232">
        <v>74</v>
      </c>
      <c r="I170" s="233"/>
      <c r="J170" s="234">
        <f>ROUND(I170*H170,2)</f>
        <v>0</v>
      </c>
      <c r="K170" s="230" t="s">
        <v>210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0.28999999999999998</v>
      </c>
      <c r="T170" s="238">
        <f>S170*H170</f>
        <v>21.459999999999997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211</v>
      </c>
      <c r="AT170" s="239" t="s">
        <v>206</v>
      </c>
      <c r="AU170" s="239" t="s">
        <v>85</v>
      </c>
      <c r="AY170" s="18" t="s">
        <v>204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211</v>
      </c>
      <c r="BM170" s="239" t="s">
        <v>1515</v>
      </c>
    </row>
    <row r="171" s="13" customFormat="1">
      <c r="A171" s="13"/>
      <c r="B171" s="241"/>
      <c r="C171" s="242"/>
      <c r="D171" s="243" t="s">
        <v>213</v>
      </c>
      <c r="E171" s="244" t="s">
        <v>1</v>
      </c>
      <c r="F171" s="245" t="s">
        <v>214</v>
      </c>
      <c r="G171" s="242"/>
      <c r="H171" s="244" t="s">
        <v>1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213</v>
      </c>
      <c r="AU171" s="251" t="s">
        <v>85</v>
      </c>
      <c r="AV171" s="13" t="s">
        <v>83</v>
      </c>
      <c r="AW171" s="13" t="s">
        <v>32</v>
      </c>
      <c r="AX171" s="13" t="s">
        <v>76</v>
      </c>
      <c r="AY171" s="251" t="s">
        <v>204</v>
      </c>
    </row>
    <row r="172" s="14" customFormat="1">
      <c r="A172" s="14"/>
      <c r="B172" s="252"/>
      <c r="C172" s="253"/>
      <c r="D172" s="243" t="s">
        <v>213</v>
      </c>
      <c r="E172" s="254" t="s">
        <v>1</v>
      </c>
      <c r="F172" s="255" t="s">
        <v>1516</v>
      </c>
      <c r="G172" s="253"/>
      <c r="H172" s="256">
        <v>74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213</v>
      </c>
      <c r="AU172" s="262" t="s">
        <v>85</v>
      </c>
      <c r="AV172" s="14" t="s">
        <v>85</v>
      </c>
      <c r="AW172" s="14" t="s">
        <v>32</v>
      </c>
      <c r="AX172" s="14" t="s">
        <v>83</v>
      </c>
      <c r="AY172" s="262" t="s">
        <v>204</v>
      </c>
    </row>
    <row r="173" s="2" customFormat="1" ht="16.5" customHeight="1">
      <c r="A173" s="39"/>
      <c r="B173" s="40"/>
      <c r="C173" s="228" t="s">
        <v>257</v>
      </c>
      <c r="D173" s="228" t="s">
        <v>206</v>
      </c>
      <c r="E173" s="229" t="s">
        <v>243</v>
      </c>
      <c r="F173" s="230" t="s">
        <v>244</v>
      </c>
      <c r="G173" s="231" t="s">
        <v>239</v>
      </c>
      <c r="H173" s="232">
        <v>18</v>
      </c>
      <c r="I173" s="233"/>
      <c r="J173" s="234">
        <f>ROUND(I173*H173,2)</f>
        <v>0</v>
      </c>
      <c r="K173" s="230" t="s">
        <v>210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0.20499999999999999</v>
      </c>
      <c r="T173" s="238">
        <f>S173*H173</f>
        <v>3.6899999999999999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211</v>
      </c>
      <c r="AT173" s="239" t="s">
        <v>206</v>
      </c>
      <c r="AU173" s="239" t="s">
        <v>85</v>
      </c>
      <c r="AY173" s="18" t="s">
        <v>204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211</v>
      </c>
      <c r="BM173" s="239" t="s">
        <v>1517</v>
      </c>
    </row>
    <row r="174" s="13" customFormat="1">
      <c r="A174" s="13"/>
      <c r="B174" s="241"/>
      <c r="C174" s="242"/>
      <c r="D174" s="243" t="s">
        <v>213</v>
      </c>
      <c r="E174" s="244" t="s">
        <v>1</v>
      </c>
      <c r="F174" s="245" t="s">
        <v>214</v>
      </c>
      <c r="G174" s="242"/>
      <c r="H174" s="244" t="s">
        <v>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213</v>
      </c>
      <c r="AU174" s="251" t="s">
        <v>85</v>
      </c>
      <c r="AV174" s="13" t="s">
        <v>83</v>
      </c>
      <c r="AW174" s="13" t="s">
        <v>32</v>
      </c>
      <c r="AX174" s="13" t="s">
        <v>76</v>
      </c>
      <c r="AY174" s="251" t="s">
        <v>204</v>
      </c>
    </row>
    <row r="175" s="14" customFormat="1">
      <c r="A175" s="14"/>
      <c r="B175" s="252"/>
      <c r="C175" s="253"/>
      <c r="D175" s="243" t="s">
        <v>213</v>
      </c>
      <c r="E175" s="254" t="s">
        <v>1</v>
      </c>
      <c r="F175" s="255" t="s">
        <v>1518</v>
      </c>
      <c r="G175" s="253"/>
      <c r="H175" s="256">
        <v>18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213</v>
      </c>
      <c r="AU175" s="262" t="s">
        <v>85</v>
      </c>
      <c r="AV175" s="14" t="s">
        <v>85</v>
      </c>
      <c r="AW175" s="14" t="s">
        <v>32</v>
      </c>
      <c r="AX175" s="14" t="s">
        <v>83</v>
      </c>
      <c r="AY175" s="262" t="s">
        <v>204</v>
      </c>
    </row>
    <row r="176" s="2" customFormat="1" ht="16.5" customHeight="1">
      <c r="A176" s="39"/>
      <c r="B176" s="40"/>
      <c r="C176" s="228" t="s">
        <v>263</v>
      </c>
      <c r="D176" s="228" t="s">
        <v>206</v>
      </c>
      <c r="E176" s="229" t="s">
        <v>248</v>
      </c>
      <c r="F176" s="230" t="s">
        <v>249</v>
      </c>
      <c r="G176" s="231" t="s">
        <v>239</v>
      </c>
      <c r="H176" s="232">
        <v>80</v>
      </c>
      <c r="I176" s="233"/>
      <c r="J176" s="234">
        <f>ROUND(I176*H176,2)</f>
        <v>0</v>
      </c>
      <c r="K176" s="230" t="s">
        <v>210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0.11500000000000001</v>
      </c>
      <c r="T176" s="238">
        <f>S176*H176</f>
        <v>9.2000000000000011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211</v>
      </c>
      <c r="AT176" s="239" t="s">
        <v>206</v>
      </c>
      <c r="AU176" s="239" t="s">
        <v>85</v>
      </c>
      <c r="AY176" s="18" t="s">
        <v>204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211</v>
      </c>
      <c r="BM176" s="239" t="s">
        <v>1519</v>
      </c>
    </row>
    <row r="177" s="13" customFormat="1">
      <c r="A177" s="13"/>
      <c r="B177" s="241"/>
      <c r="C177" s="242"/>
      <c r="D177" s="243" t="s">
        <v>213</v>
      </c>
      <c r="E177" s="244" t="s">
        <v>1</v>
      </c>
      <c r="F177" s="245" t="s">
        <v>1201</v>
      </c>
      <c r="G177" s="242"/>
      <c r="H177" s="244" t="s">
        <v>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213</v>
      </c>
      <c r="AU177" s="251" t="s">
        <v>85</v>
      </c>
      <c r="AV177" s="13" t="s">
        <v>83</v>
      </c>
      <c r="AW177" s="13" t="s">
        <v>32</v>
      </c>
      <c r="AX177" s="13" t="s">
        <v>76</v>
      </c>
      <c r="AY177" s="251" t="s">
        <v>204</v>
      </c>
    </row>
    <row r="178" s="14" customFormat="1">
      <c r="A178" s="14"/>
      <c r="B178" s="252"/>
      <c r="C178" s="253"/>
      <c r="D178" s="243" t="s">
        <v>213</v>
      </c>
      <c r="E178" s="254" t="s">
        <v>1</v>
      </c>
      <c r="F178" s="255" t="s">
        <v>1520</v>
      </c>
      <c r="G178" s="253"/>
      <c r="H178" s="256">
        <v>80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213</v>
      </c>
      <c r="AU178" s="262" t="s">
        <v>85</v>
      </c>
      <c r="AV178" s="14" t="s">
        <v>85</v>
      </c>
      <c r="AW178" s="14" t="s">
        <v>32</v>
      </c>
      <c r="AX178" s="14" t="s">
        <v>83</v>
      </c>
      <c r="AY178" s="262" t="s">
        <v>204</v>
      </c>
    </row>
    <row r="179" s="2" customFormat="1" ht="16.5" customHeight="1">
      <c r="A179" s="39"/>
      <c r="B179" s="40"/>
      <c r="C179" s="228" t="s">
        <v>8</v>
      </c>
      <c r="D179" s="228" t="s">
        <v>206</v>
      </c>
      <c r="E179" s="229" t="s">
        <v>1521</v>
      </c>
      <c r="F179" s="230" t="s">
        <v>1522</v>
      </c>
      <c r="G179" s="231" t="s">
        <v>239</v>
      </c>
      <c r="H179" s="232">
        <v>8</v>
      </c>
      <c r="I179" s="233"/>
      <c r="J179" s="234">
        <f>ROUND(I179*H179,2)</f>
        <v>0</v>
      </c>
      <c r="K179" s="230" t="s">
        <v>210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0.040000000000000001</v>
      </c>
      <c r="T179" s="238">
        <f>S179*H179</f>
        <v>0.32000000000000001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211</v>
      </c>
      <c r="AT179" s="239" t="s">
        <v>206</v>
      </c>
      <c r="AU179" s="239" t="s">
        <v>85</v>
      </c>
      <c r="AY179" s="18" t="s">
        <v>204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211</v>
      </c>
      <c r="BM179" s="239" t="s">
        <v>1523</v>
      </c>
    </row>
    <row r="180" s="13" customFormat="1">
      <c r="A180" s="13"/>
      <c r="B180" s="241"/>
      <c r="C180" s="242"/>
      <c r="D180" s="243" t="s">
        <v>213</v>
      </c>
      <c r="E180" s="244" t="s">
        <v>1</v>
      </c>
      <c r="F180" s="245" t="s">
        <v>214</v>
      </c>
      <c r="G180" s="242"/>
      <c r="H180" s="244" t="s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213</v>
      </c>
      <c r="AU180" s="251" t="s">
        <v>85</v>
      </c>
      <c r="AV180" s="13" t="s">
        <v>83</v>
      </c>
      <c r="AW180" s="13" t="s">
        <v>32</v>
      </c>
      <c r="AX180" s="13" t="s">
        <v>76</v>
      </c>
      <c r="AY180" s="251" t="s">
        <v>204</v>
      </c>
    </row>
    <row r="181" s="14" customFormat="1">
      <c r="A181" s="14"/>
      <c r="B181" s="252"/>
      <c r="C181" s="253"/>
      <c r="D181" s="243" t="s">
        <v>213</v>
      </c>
      <c r="E181" s="254" t="s">
        <v>1</v>
      </c>
      <c r="F181" s="255" t="s">
        <v>1524</v>
      </c>
      <c r="G181" s="253"/>
      <c r="H181" s="256">
        <v>8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213</v>
      </c>
      <c r="AU181" s="262" t="s">
        <v>85</v>
      </c>
      <c r="AV181" s="14" t="s">
        <v>85</v>
      </c>
      <c r="AW181" s="14" t="s">
        <v>32</v>
      </c>
      <c r="AX181" s="14" t="s">
        <v>83</v>
      </c>
      <c r="AY181" s="262" t="s">
        <v>204</v>
      </c>
    </row>
    <row r="182" s="2" customFormat="1" ht="24.15" customHeight="1">
      <c r="A182" s="39"/>
      <c r="B182" s="40"/>
      <c r="C182" s="228" t="s">
        <v>272</v>
      </c>
      <c r="D182" s="228" t="s">
        <v>206</v>
      </c>
      <c r="E182" s="229" t="s">
        <v>252</v>
      </c>
      <c r="F182" s="230" t="s">
        <v>253</v>
      </c>
      <c r="G182" s="231" t="s">
        <v>254</v>
      </c>
      <c r="H182" s="232">
        <v>219</v>
      </c>
      <c r="I182" s="233"/>
      <c r="J182" s="234">
        <f>ROUND(I182*H182,2)</f>
        <v>0</v>
      </c>
      <c r="K182" s="230" t="s">
        <v>210</v>
      </c>
      <c r="L182" s="45"/>
      <c r="M182" s="235" t="s">
        <v>1</v>
      </c>
      <c r="N182" s="236" t="s">
        <v>41</v>
      </c>
      <c r="O182" s="92"/>
      <c r="P182" s="237">
        <f>O182*H182</f>
        <v>0</v>
      </c>
      <c r="Q182" s="237">
        <v>3.0000000000000001E-05</v>
      </c>
      <c r="R182" s="237">
        <f>Q182*H182</f>
        <v>0.0065700000000000003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211</v>
      </c>
      <c r="AT182" s="239" t="s">
        <v>206</v>
      </c>
      <c r="AU182" s="239" t="s">
        <v>85</v>
      </c>
      <c r="AY182" s="18" t="s">
        <v>204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83</v>
      </c>
      <c r="BK182" s="240">
        <f>ROUND(I182*H182,2)</f>
        <v>0</v>
      </c>
      <c r="BL182" s="18" t="s">
        <v>211</v>
      </c>
      <c r="BM182" s="239" t="s">
        <v>255</v>
      </c>
    </row>
    <row r="183" s="13" customFormat="1">
      <c r="A183" s="13"/>
      <c r="B183" s="241"/>
      <c r="C183" s="242"/>
      <c r="D183" s="243" t="s">
        <v>213</v>
      </c>
      <c r="E183" s="244" t="s">
        <v>1</v>
      </c>
      <c r="F183" s="245" t="s">
        <v>214</v>
      </c>
      <c r="G183" s="242"/>
      <c r="H183" s="244" t="s">
        <v>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213</v>
      </c>
      <c r="AU183" s="251" t="s">
        <v>85</v>
      </c>
      <c r="AV183" s="13" t="s">
        <v>83</v>
      </c>
      <c r="AW183" s="13" t="s">
        <v>32</v>
      </c>
      <c r="AX183" s="13" t="s">
        <v>76</v>
      </c>
      <c r="AY183" s="251" t="s">
        <v>204</v>
      </c>
    </row>
    <row r="184" s="14" customFormat="1">
      <c r="A184" s="14"/>
      <c r="B184" s="252"/>
      <c r="C184" s="253"/>
      <c r="D184" s="243" t="s">
        <v>213</v>
      </c>
      <c r="E184" s="254" t="s">
        <v>1</v>
      </c>
      <c r="F184" s="255" t="s">
        <v>1109</v>
      </c>
      <c r="G184" s="253"/>
      <c r="H184" s="256">
        <v>183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213</v>
      </c>
      <c r="AU184" s="262" t="s">
        <v>85</v>
      </c>
      <c r="AV184" s="14" t="s">
        <v>85</v>
      </c>
      <c r="AW184" s="14" t="s">
        <v>32</v>
      </c>
      <c r="AX184" s="14" t="s">
        <v>76</v>
      </c>
      <c r="AY184" s="262" t="s">
        <v>204</v>
      </c>
    </row>
    <row r="185" s="14" customFormat="1">
      <c r="A185" s="14"/>
      <c r="B185" s="252"/>
      <c r="C185" s="253"/>
      <c r="D185" s="243" t="s">
        <v>213</v>
      </c>
      <c r="E185" s="254" t="s">
        <v>1</v>
      </c>
      <c r="F185" s="255" t="s">
        <v>1525</v>
      </c>
      <c r="G185" s="253"/>
      <c r="H185" s="256">
        <v>36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213</v>
      </c>
      <c r="AU185" s="262" t="s">
        <v>85</v>
      </c>
      <c r="AV185" s="14" t="s">
        <v>85</v>
      </c>
      <c r="AW185" s="14" t="s">
        <v>32</v>
      </c>
      <c r="AX185" s="14" t="s">
        <v>76</v>
      </c>
      <c r="AY185" s="262" t="s">
        <v>204</v>
      </c>
    </row>
    <row r="186" s="15" customFormat="1">
      <c r="A186" s="15"/>
      <c r="B186" s="263"/>
      <c r="C186" s="264"/>
      <c r="D186" s="243" t="s">
        <v>213</v>
      </c>
      <c r="E186" s="265" t="s">
        <v>1</v>
      </c>
      <c r="F186" s="266" t="s">
        <v>160</v>
      </c>
      <c r="G186" s="264"/>
      <c r="H186" s="267">
        <v>219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3" t="s">
        <v>213</v>
      </c>
      <c r="AU186" s="273" t="s">
        <v>85</v>
      </c>
      <c r="AV186" s="15" t="s">
        <v>211</v>
      </c>
      <c r="AW186" s="15" t="s">
        <v>32</v>
      </c>
      <c r="AX186" s="15" t="s">
        <v>83</v>
      </c>
      <c r="AY186" s="273" t="s">
        <v>204</v>
      </c>
    </row>
    <row r="187" s="2" customFormat="1" ht="24.15" customHeight="1">
      <c r="A187" s="39"/>
      <c r="B187" s="40"/>
      <c r="C187" s="228" t="s">
        <v>277</v>
      </c>
      <c r="D187" s="228" t="s">
        <v>206</v>
      </c>
      <c r="E187" s="229" t="s">
        <v>258</v>
      </c>
      <c r="F187" s="230" t="s">
        <v>259</v>
      </c>
      <c r="G187" s="231" t="s">
        <v>260</v>
      </c>
      <c r="H187" s="232">
        <v>24.300000000000001</v>
      </c>
      <c r="I187" s="233"/>
      <c r="J187" s="234">
        <f>ROUND(I187*H187,2)</f>
        <v>0</v>
      </c>
      <c r="K187" s="230" t="s">
        <v>210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211</v>
      </c>
      <c r="AT187" s="239" t="s">
        <v>206</v>
      </c>
      <c r="AU187" s="239" t="s">
        <v>85</v>
      </c>
      <c r="AY187" s="18" t="s">
        <v>204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211</v>
      </c>
      <c r="BM187" s="239" t="s">
        <v>261</v>
      </c>
    </row>
    <row r="188" s="13" customFormat="1">
      <c r="A188" s="13"/>
      <c r="B188" s="241"/>
      <c r="C188" s="242"/>
      <c r="D188" s="243" t="s">
        <v>213</v>
      </c>
      <c r="E188" s="244" t="s">
        <v>1</v>
      </c>
      <c r="F188" s="245" t="s">
        <v>214</v>
      </c>
      <c r="G188" s="242"/>
      <c r="H188" s="244" t="s">
        <v>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213</v>
      </c>
      <c r="AU188" s="251" t="s">
        <v>85</v>
      </c>
      <c r="AV188" s="13" t="s">
        <v>83</v>
      </c>
      <c r="AW188" s="13" t="s">
        <v>32</v>
      </c>
      <c r="AX188" s="13" t="s">
        <v>76</v>
      </c>
      <c r="AY188" s="251" t="s">
        <v>204</v>
      </c>
    </row>
    <row r="189" s="14" customFormat="1">
      <c r="A189" s="14"/>
      <c r="B189" s="252"/>
      <c r="C189" s="253"/>
      <c r="D189" s="243" t="s">
        <v>213</v>
      </c>
      <c r="E189" s="254" t="s">
        <v>1</v>
      </c>
      <c r="F189" s="255" t="s">
        <v>1526</v>
      </c>
      <c r="G189" s="253"/>
      <c r="H189" s="256">
        <v>18.300000000000001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213</v>
      </c>
      <c r="AU189" s="262" t="s">
        <v>85</v>
      </c>
      <c r="AV189" s="14" t="s">
        <v>85</v>
      </c>
      <c r="AW189" s="14" t="s">
        <v>32</v>
      </c>
      <c r="AX189" s="14" t="s">
        <v>76</v>
      </c>
      <c r="AY189" s="262" t="s">
        <v>204</v>
      </c>
    </row>
    <row r="190" s="14" customFormat="1">
      <c r="A190" s="14"/>
      <c r="B190" s="252"/>
      <c r="C190" s="253"/>
      <c r="D190" s="243" t="s">
        <v>213</v>
      </c>
      <c r="E190" s="254" t="s">
        <v>1</v>
      </c>
      <c r="F190" s="255" t="s">
        <v>1527</v>
      </c>
      <c r="G190" s="253"/>
      <c r="H190" s="256">
        <v>6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213</v>
      </c>
      <c r="AU190" s="262" t="s">
        <v>85</v>
      </c>
      <c r="AV190" s="14" t="s">
        <v>85</v>
      </c>
      <c r="AW190" s="14" t="s">
        <v>32</v>
      </c>
      <c r="AX190" s="14" t="s">
        <v>76</v>
      </c>
      <c r="AY190" s="262" t="s">
        <v>204</v>
      </c>
    </row>
    <row r="191" s="15" customFormat="1">
      <c r="A191" s="15"/>
      <c r="B191" s="263"/>
      <c r="C191" s="264"/>
      <c r="D191" s="243" t="s">
        <v>213</v>
      </c>
      <c r="E191" s="265" t="s">
        <v>1</v>
      </c>
      <c r="F191" s="266" t="s">
        <v>160</v>
      </c>
      <c r="G191" s="264"/>
      <c r="H191" s="267">
        <v>24.300000000000001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3" t="s">
        <v>213</v>
      </c>
      <c r="AU191" s="273" t="s">
        <v>85</v>
      </c>
      <c r="AV191" s="15" t="s">
        <v>211</v>
      </c>
      <c r="AW191" s="15" t="s">
        <v>32</v>
      </c>
      <c r="AX191" s="15" t="s">
        <v>83</v>
      </c>
      <c r="AY191" s="273" t="s">
        <v>204</v>
      </c>
    </row>
    <row r="192" s="2" customFormat="1" ht="24.15" customHeight="1">
      <c r="A192" s="39"/>
      <c r="B192" s="40"/>
      <c r="C192" s="228" t="s">
        <v>282</v>
      </c>
      <c r="D192" s="228" t="s">
        <v>206</v>
      </c>
      <c r="E192" s="229" t="s">
        <v>264</v>
      </c>
      <c r="F192" s="230" t="s">
        <v>265</v>
      </c>
      <c r="G192" s="231" t="s">
        <v>239</v>
      </c>
      <c r="H192" s="232">
        <v>26.399999999999999</v>
      </c>
      <c r="I192" s="233"/>
      <c r="J192" s="234">
        <f>ROUND(I192*H192,2)</f>
        <v>0</v>
      </c>
      <c r="K192" s="230" t="s">
        <v>210</v>
      </c>
      <c r="L192" s="45"/>
      <c r="M192" s="235" t="s">
        <v>1</v>
      </c>
      <c r="N192" s="236" t="s">
        <v>41</v>
      </c>
      <c r="O192" s="92"/>
      <c r="P192" s="237">
        <f>O192*H192</f>
        <v>0</v>
      </c>
      <c r="Q192" s="237">
        <v>0.0086800000000000002</v>
      </c>
      <c r="R192" s="237">
        <f>Q192*H192</f>
        <v>0.229152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211</v>
      </c>
      <c r="AT192" s="239" t="s">
        <v>206</v>
      </c>
      <c r="AU192" s="239" t="s">
        <v>85</v>
      </c>
      <c r="AY192" s="18" t="s">
        <v>204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83</v>
      </c>
      <c r="BK192" s="240">
        <f>ROUND(I192*H192,2)</f>
        <v>0</v>
      </c>
      <c r="BL192" s="18" t="s">
        <v>211</v>
      </c>
      <c r="BM192" s="239" t="s">
        <v>1528</v>
      </c>
    </row>
    <row r="193" s="13" customFormat="1">
      <c r="A193" s="13"/>
      <c r="B193" s="241"/>
      <c r="C193" s="242"/>
      <c r="D193" s="243" t="s">
        <v>213</v>
      </c>
      <c r="E193" s="244" t="s">
        <v>1</v>
      </c>
      <c r="F193" s="245" t="s">
        <v>214</v>
      </c>
      <c r="G193" s="242"/>
      <c r="H193" s="244" t="s">
        <v>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213</v>
      </c>
      <c r="AU193" s="251" t="s">
        <v>85</v>
      </c>
      <c r="AV193" s="13" t="s">
        <v>83</v>
      </c>
      <c r="AW193" s="13" t="s">
        <v>32</v>
      </c>
      <c r="AX193" s="13" t="s">
        <v>76</v>
      </c>
      <c r="AY193" s="251" t="s">
        <v>204</v>
      </c>
    </row>
    <row r="194" s="14" customFormat="1">
      <c r="A194" s="14"/>
      <c r="B194" s="252"/>
      <c r="C194" s="253"/>
      <c r="D194" s="243" t="s">
        <v>213</v>
      </c>
      <c r="E194" s="254" t="s">
        <v>1</v>
      </c>
      <c r="F194" s="255" t="s">
        <v>1529</v>
      </c>
      <c r="G194" s="253"/>
      <c r="H194" s="256">
        <v>26.399999999999999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213</v>
      </c>
      <c r="AU194" s="262" t="s">
        <v>85</v>
      </c>
      <c r="AV194" s="14" t="s">
        <v>85</v>
      </c>
      <c r="AW194" s="14" t="s">
        <v>32</v>
      </c>
      <c r="AX194" s="14" t="s">
        <v>83</v>
      </c>
      <c r="AY194" s="262" t="s">
        <v>204</v>
      </c>
    </row>
    <row r="195" s="2" customFormat="1" ht="24.15" customHeight="1">
      <c r="A195" s="39"/>
      <c r="B195" s="40"/>
      <c r="C195" s="228" t="s">
        <v>287</v>
      </c>
      <c r="D195" s="228" t="s">
        <v>206</v>
      </c>
      <c r="E195" s="229" t="s">
        <v>268</v>
      </c>
      <c r="F195" s="230" t="s">
        <v>269</v>
      </c>
      <c r="G195" s="231" t="s">
        <v>239</v>
      </c>
      <c r="H195" s="232">
        <v>3.6000000000000001</v>
      </c>
      <c r="I195" s="233"/>
      <c r="J195" s="234">
        <f>ROUND(I195*H195,2)</f>
        <v>0</v>
      </c>
      <c r="K195" s="230" t="s">
        <v>210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0.01068</v>
      </c>
      <c r="R195" s="237">
        <f>Q195*H195</f>
        <v>0.038448000000000003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211</v>
      </c>
      <c r="AT195" s="239" t="s">
        <v>206</v>
      </c>
      <c r="AU195" s="239" t="s">
        <v>85</v>
      </c>
      <c r="AY195" s="18" t="s">
        <v>204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211</v>
      </c>
      <c r="BM195" s="239" t="s">
        <v>1530</v>
      </c>
    </row>
    <row r="196" s="13" customFormat="1">
      <c r="A196" s="13"/>
      <c r="B196" s="241"/>
      <c r="C196" s="242"/>
      <c r="D196" s="243" t="s">
        <v>213</v>
      </c>
      <c r="E196" s="244" t="s">
        <v>1</v>
      </c>
      <c r="F196" s="245" t="s">
        <v>214</v>
      </c>
      <c r="G196" s="242"/>
      <c r="H196" s="244" t="s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213</v>
      </c>
      <c r="AU196" s="251" t="s">
        <v>85</v>
      </c>
      <c r="AV196" s="13" t="s">
        <v>83</v>
      </c>
      <c r="AW196" s="13" t="s">
        <v>32</v>
      </c>
      <c r="AX196" s="13" t="s">
        <v>76</v>
      </c>
      <c r="AY196" s="251" t="s">
        <v>204</v>
      </c>
    </row>
    <row r="197" s="14" customFormat="1">
      <c r="A197" s="14"/>
      <c r="B197" s="252"/>
      <c r="C197" s="253"/>
      <c r="D197" s="243" t="s">
        <v>213</v>
      </c>
      <c r="E197" s="254" t="s">
        <v>1</v>
      </c>
      <c r="F197" s="255" t="s">
        <v>1531</v>
      </c>
      <c r="G197" s="253"/>
      <c r="H197" s="256">
        <v>3.6000000000000001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213</v>
      </c>
      <c r="AU197" s="262" t="s">
        <v>85</v>
      </c>
      <c r="AV197" s="14" t="s">
        <v>85</v>
      </c>
      <c r="AW197" s="14" t="s">
        <v>32</v>
      </c>
      <c r="AX197" s="14" t="s">
        <v>83</v>
      </c>
      <c r="AY197" s="262" t="s">
        <v>204</v>
      </c>
    </row>
    <row r="198" s="2" customFormat="1" ht="24.15" customHeight="1">
      <c r="A198" s="39"/>
      <c r="B198" s="40"/>
      <c r="C198" s="228" t="s">
        <v>291</v>
      </c>
      <c r="D198" s="228" t="s">
        <v>206</v>
      </c>
      <c r="E198" s="229" t="s">
        <v>273</v>
      </c>
      <c r="F198" s="230" t="s">
        <v>274</v>
      </c>
      <c r="G198" s="231" t="s">
        <v>239</v>
      </c>
      <c r="H198" s="232">
        <v>9</v>
      </c>
      <c r="I198" s="233"/>
      <c r="J198" s="234">
        <f>ROUND(I198*H198,2)</f>
        <v>0</v>
      </c>
      <c r="K198" s="230" t="s">
        <v>210</v>
      </c>
      <c r="L198" s="45"/>
      <c r="M198" s="235" t="s">
        <v>1</v>
      </c>
      <c r="N198" s="236" t="s">
        <v>41</v>
      </c>
      <c r="O198" s="92"/>
      <c r="P198" s="237">
        <f>O198*H198</f>
        <v>0</v>
      </c>
      <c r="Q198" s="237">
        <v>0.01269</v>
      </c>
      <c r="R198" s="237">
        <f>Q198*H198</f>
        <v>0.11421000000000001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211</v>
      </c>
      <c r="AT198" s="239" t="s">
        <v>206</v>
      </c>
      <c r="AU198" s="239" t="s">
        <v>85</v>
      </c>
      <c r="AY198" s="18" t="s">
        <v>204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211</v>
      </c>
      <c r="BM198" s="239" t="s">
        <v>1532</v>
      </c>
    </row>
    <row r="199" s="13" customFormat="1">
      <c r="A199" s="13"/>
      <c r="B199" s="241"/>
      <c r="C199" s="242"/>
      <c r="D199" s="243" t="s">
        <v>213</v>
      </c>
      <c r="E199" s="244" t="s">
        <v>1</v>
      </c>
      <c r="F199" s="245" t="s">
        <v>1201</v>
      </c>
      <c r="G199" s="242"/>
      <c r="H199" s="244" t="s">
        <v>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213</v>
      </c>
      <c r="AU199" s="251" t="s">
        <v>85</v>
      </c>
      <c r="AV199" s="13" t="s">
        <v>83</v>
      </c>
      <c r="AW199" s="13" t="s">
        <v>32</v>
      </c>
      <c r="AX199" s="13" t="s">
        <v>76</v>
      </c>
      <c r="AY199" s="251" t="s">
        <v>204</v>
      </c>
    </row>
    <row r="200" s="14" customFormat="1">
      <c r="A200" s="14"/>
      <c r="B200" s="252"/>
      <c r="C200" s="253"/>
      <c r="D200" s="243" t="s">
        <v>213</v>
      </c>
      <c r="E200" s="254" t="s">
        <v>1</v>
      </c>
      <c r="F200" s="255" t="s">
        <v>1533</v>
      </c>
      <c r="G200" s="253"/>
      <c r="H200" s="256">
        <v>9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213</v>
      </c>
      <c r="AU200" s="262" t="s">
        <v>85</v>
      </c>
      <c r="AV200" s="14" t="s">
        <v>85</v>
      </c>
      <c r="AW200" s="14" t="s">
        <v>32</v>
      </c>
      <c r="AX200" s="14" t="s">
        <v>83</v>
      </c>
      <c r="AY200" s="262" t="s">
        <v>204</v>
      </c>
    </row>
    <row r="201" s="2" customFormat="1" ht="24.15" customHeight="1">
      <c r="A201" s="39"/>
      <c r="B201" s="40"/>
      <c r="C201" s="228" t="s">
        <v>296</v>
      </c>
      <c r="D201" s="228" t="s">
        <v>206</v>
      </c>
      <c r="E201" s="229" t="s">
        <v>278</v>
      </c>
      <c r="F201" s="230" t="s">
        <v>279</v>
      </c>
      <c r="G201" s="231" t="s">
        <v>239</v>
      </c>
      <c r="H201" s="232">
        <v>52.799999999999997</v>
      </c>
      <c r="I201" s="233"/>
      <c r="J201" s="234">
        <f>ROUND(I201*H201,2)</f>
        <v>0</v>
      </c>
      <c r="K201" s="230" t="s">
        <v>210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0.036900000000000002</v>
      </c>
      <c r="R201" s="237">
        <f>Q201*H201</f>
        <v>1.9483200000000001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211</v>
      </c>
      <c r="AT201" s="239" t="s">
        <v>206</v>
      </c>
      <c r="AU201" s="239" t="s">
        <v>85</v>
      </c>
      <c r="AY201" s="18" t="s">
        <v>204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211</v>
      </c>
      <c r="BM201" s="239" t="s">
        <v>280</v>
      </c>
    </row>
    <row r="202" s="13" customFormat="1">
      <c r="A202" s="13"/>
      <c r="B202" s="241"/>
      <c r="C202" s="242"/>
      <c r="D202" s="243" t="s">
        <v>213</v>
      </c>
      <c r="E202" s="244" t="s">
        <v>1</v>
      </c>
      <c r="F202" s="245" t="s">
        <v>214</v>
      </c>
      <c r="G202" s="242"/>
      <c r="H202" s="244" t="s">
        <v>1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213</v>
      </c>
      <c r="AU202" s="251" t="s">
        <v>85</v>
      </c>
      <c r="AV202" s="13" t="s">
        <v>83</v>
      </c>
      <c r="AW202" s="13" t="s">
        <v>32</v>
      </c>
      <c r="AX202" s="13" t="s">
        <v>76</v>
      </c>
      <c r="AY202" s="251" t="s">
        <v>204</v>
      </c>
    </row>
    <row r="203" s="14" customFormat="1">
      <c r="A203" s="14"/>
      <c r="B203" s="252"/>
      <c r="C203" s="253"/>
      <c r="D203" s="243" t="s">
        <v>213</v>
      </c>
      <c r="E203" s="254" t="s">
        <v>1</v>
      </c>
      <c r="F203" s="255" t="s">
        <v>1534</v>
      </c>
      <c r="G203" s="253"/>
      <c r="H203" s="256">
        <v>52.799999999999997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213</v>
      </c>
      <c r="AU203" s="262" t="s">
        <v>85</v>
      </c>
      <c r="AV203" s="14" t="s">
        <v>85</v>
      </c>
      <c r="AW203" s="14" t="s">
        <v>32</v>
      </c>
      <c r="AX203" s="14" t="s">
        <v>83</v>
      </c>
      <c r="AY203" s="262" t="s">
        <v>204</v>
      </c>
    </row>
    <row r="204" s="2" customFormat="1" ht="24.15" customHeight="1">
      <c r="A204" s="39"/>
      <c r="B204" s="40"/>
      <c r="C204" s="228" t="s">
        <v>300</v>
      </c>
      <c r="D204" s="228" t="s">
        <v>206</v>
      </c>
      <c r="E204" s="229" t="s">
        <v>1535</v>
      </c>
      <c r="F204" s="230" t="s">
        <v>1536</v>
      </c>
      <c r="G204" s="231" t="s">
        <v>522</v>
      </c>
      <c r="H204" s="232">
        <v>39</v>
      </c>
      <c r="I204" s="233"/>
      <c r="J204" s="234">
        <f>ROUND(I204*H204,2)</f>
        <v>0</v>
      </c>
      <c r="K204" s="230" t="s">
        <v>210</v>
      </c>
      <c r="L204" s="45"/>
      <c r="M204" s="235" t="s">
        <v>1</v>
      </c>
      <c r="N204" s="236" t="s">
        <v>41</v>
      </c>
      <c r="O204" s="92"/>
      <c r="P204" s="237">
        <f>O204*H204</f>
        <v>0</v>
      </c>
      <c r="Q204" s="237">
        <v>0.00064999999999999997</v>
      </c>
      <c r="R204" s="237">
        <f>Q204*H204</f>
        <v>0.025349999999999998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211</v>
      </c>
      <c r="AT204" s="239" t="s">
        <v>206</v>
      </c>
      <c r="AU204" s="239" t="s">
        <v>85</v>
      </c>
      <c r="AY204" s="18" t="s">
        <v>204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83</v>
      </c>
      <c r="BK204" s="240">
        <f>ROUND(I204*H204,2)</f>
        <v>0</v>
      </c>
      <c r="BL204" s="18" t="s">
        <v>211</v>
      </c>
      <c r="BM204" s="239" t="s">
        <v>1537</v>
      </c>
    </row>
    <row r="205" s="13" customFormat="1">
      <c r="A205" s="13"/>
      <c r="B205" s="241"/>
      <c r="C205" s="242"/>
      <c r="D205" s="243" t="s">
        <v>213</v>
      </c>
      <c r="E205" s="244" t="s">
        <v>1</v>
      </c>
      <c r="F205" s="245" t="s">
        <v>492</v>
      </c>
      <c r="G205" s="242"/>
      <c r="H205" s="244" t="s">
        <v>1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213</v>
      </c>
      <c r="AU205" s="251" t="s">
        <v>85</v>
      </c>
      <c r="AV205" s="13" t="s">
        <v>83</v>
      </c>
      <c r="AW205" s="13" t="s">
        <v>32</v>
      </c>
      <c r="AX205" s="13" t="s">
        <v>76</v>
      </c>
      <c r="AY205" s="251" t="s">
        <v>204</v>
      </c>
    </row>
    <row r="206" s="14" customFormat="1">
      <c r="A206" s="14"/>
      <c r="B206" s="252"/>
      <c r="C206" s="253"/>
      <c r="D206" s="243" t="s">
        <v>213</v>
      </c>
      <c r="E206" s="254" t="s">
        <v>1</v>
      </c>
      <c r="F206" s="255" t="s">
        <v>439</v>
      </c>
      <c r="G206" s="253"/>
      <c r="H206" s="256">
        <v>39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213</v>
      </c>
      <c r="AU206" s="262" t="s">
        <v>85</v>
      </c>
      <c r="AV206" s="14" t="s">
        <v>85</v>
      </c>
      <c r="AW206" s="14" t="s">
        <v>32</v>
      </c>
      <c r="AX206" s="14" t="s">
        <v>83</v>
      </c>
      <c r="AY206" s="262" t="s">
        <v>204</v>
      </c>
    </row>
    <row r="207" s="2" customFormat="1" ht="24.15" customHeight="1">
      <c r="A207" s="39"/>
      <c r="B207" s="40"/>
      <c r="C207" s="228" t="s">
        <v>305</v>
      </c>
      <c r="D207" s="228" t="s">
        <v>206</v>
      </c>
      <c r="E207" s="229" t="s">
        <v>1538</v>
      </c>
      <c r="F207" s="230" t="s">
        <v>1539</v>
      </c>
      <c r="G207" s="231" t="s">
        <v>522</v>
      </c>
      <c r="H207" s="232">
        <v>39</v>
      </c>
      <c r="I207" s="233"/>
      <c r="J207" s="234">
        <f>ROUND(I207*H207,2)</f>
        <v>0</v>
      </c>
      <c r="K207" s="230" t="s">
        <v>210</v>
      </c>
      <c r="L207" s="45"/>
      <c r="M207" s="235" t="s">
        <v>1</v>
      </c>
      <c r="N207" s="236" t="s">
        <v>41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211</v>
      </c>
      <c r="AT207" s="239" t="s">
        <v>206</v>
      </c>
      <c r="AU207" s="239" t="s">
        <v>85</v>
      </c>
      <c r="AY207" s="18" t="s">
        <v>204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83</v>
      </c>
      <c r="BK207" s="240">
        <f>ROUND(I207*H207,2)</f>
        <v>0</v>
      </c>
      <c r="BL207" s="18" t="s">
        <v>211</v>
      </c>
      <c r="BM207" s="239" t="s">
        <v>1540</v>
      </c>
    </row>
    <row r="208" s="13" customFormat="1">
      <c r="A208" s="13"/>
      <c r="B208" s="241"/>
      <c r="C208" s="242"/>
      <c r="D208" s="243" t="s">
        <v>213</v>
      </c>
      <c r="E208" s="244" t="s">
        <v>1</v>
      </c>
      <c r="F208" s="245" t="s">
        <v>492</v>
      </c>
      <c r="G208" s="242"/>
      <c r="H208" s="244" t="s">
        <v>1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213</v>
      </c>
      <c r="AU208" s="251" t="s">
        <v>85</v>
      </c>
      <c r="AV208" s="13" t="s">
        <v>83</v>
      </c>
      <c r="AW208" s="13" t="s">
        <v>32</v>
      </c>
      <c r="AX208" s="13" t="s">
        <v>76</v>
      </c>
      <c r="AY208" s="251" t="s">
        <v>204</v>
      </c>
    </row>
    <row r="209" s="14" customFormat="1">
      <c r="A209" s="14"/>
      <c r="B209" s="252"/>
      <c r="C209" s="253"/>
      <c r="D209" s="243" t="s">
        <v>213</v>
      </c>
      <c r="E209" s="254" t="s">
        <v>1</v>
      </c>
      <c r="F209" s="255" t="s">
        <v>439</v>
      </c>
      <c r="G209" s="253"/>
      <c r="H209" s="256">
        <v>39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213</v>
      </c>
      <c r="AU209" s="262" t="s">
        <v>85</v>
      </c>
      <c r="AV209" s="14" t="s">
        <v>85</v>
      </c>
      <c r="AW209" s="14" t="s">
        <v>32</v>
      </c>
      <c r="AX209" s="14" t="s">
        <v>83</v>
      </c>
      <c r="AY209" s="262" t="s">
        <v>204</v>
      </c>
    </row>
    <row r="210" s="2" customFormat="1" ht="24.15" customHeight="1">
      <c r="A210" s="39"/>
      <c r="B210" s="40"/>
      <c r="C210" s="228" t="s">
        <v>7</v>
      </c>
      <c r="D210" s="228" t="s">
        <v>206</v>
      </c>
      <c r="E210" s="229" t="s">
        <v>309</v>
      </c>
      <c r="F210" s="230" t="s">
        <v>310</v>
      </c>
      <c r="G210" s="231" t="s">
        <v>311</v>
      </c>
      <c r="H210" s="232">
        <v>211.19999999999999</v>
      </c>
      <c r="I210" s="233"/>
      <c r="J210" s="234">
        <f>ROUND(I210*H210,2)</f>
        <v>0</v>
      </c>
      <c r="K210" s="230" t="s">
        <v>210</v>
      </c>
      <c r="L210" s="45"/>
      <c r="M210" s="235" t="s">
        <v>1</v>
      </c>
      <c r="N210" s="236" t="s">
        <v>41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211</v>
      </c>
      <c r="AT210" s="239" t="s">
        <v>206</v>
      </c>
      <c r="AU210" s="239" t="s">
        <v>85</v>
      </c>
      <c r="AY210" s="18" t="s">
        <v>204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211</v>
      </c>
      <c r="BM210" s="239" t="s">
        <v>312</v>
      </c>
    </row>
    <row r="211" s="13" customFormat="1">
      <c r="A211" s="13"/>
      <c r="B211" s="241"/>
      <c r="C211" s="242"/>
      <c r="D211" s="243" t="s">
        <v>213</v>
      </c>
      <c r="E211" s="244" t="s">
        <v>1</v>
      </c>
      <c r="F211" s="245" t="s">
        <v>214</v>
      </c>
      <c r="G211" s="242"/>
      <c r="H211" s="244" t="s">
        <v>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213</v>
      </c>
      <c r="AU211" s="251" t="s">
        <v>85</v>
      </c>
      <c r="AV211" s="13" t="s">
        <v>83</v>
      </c>
      <c r="AW211" s="13" t="s">
        <v>32</v>
      </c>
      <c r="AX211" s="13" t="s">
        <v>76</v>
      </c>
      <c r="AY211" s="251" t="s">
        <v>204</v>
      </c>
    </row>
    <row r="212" s="14" customFormat="1">
      <c r="A212" s="14"/>
      <c r="B212" s="252"/>
      <c r="C212" s="253"/>
      <c r="D212" s="243" t="s">
        <v>213</v>
      </c>
      <c r="E212" s="254" t="s">
        <v>1</v>
      </c>
      <c r="F212" s="255" t="s">
        <v>1541</v>
      </c>
      <c r="G212" s="253"/>
      <c r="H212" s="256">
        <v>211.19999999999999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213</v>
      </c>
      <c r="AU212" s="262" t="s">
        <v>85</v>
      </c>
      <c r="AV212" s="14" t="s">
        <v>85</v>
      </c>
      <c r="AW212" s="14" t="s">
        <v>32</v>
      </c>
      <c r="AX212" s="14" t="s">
        <v>83</v>
      </c>
      <c r="AY212" s="262" t="s">
        <v>204</v>
      </c>
    </row>
    <row r="213" s="2" customFormat="1" ht="33" customHeight="1">
      <c r="A213" s="39"/>
      <c r="B213" s="40"/>
      <c r="C213" s="228" t="s">
        <v>314</v>
      </c>
      <c r="D213" s="228" t="s">
        <v>206</v>
      </c>
      <c r="E213" s="229" t="s">
        <v>328</v>
      </c>
      <c r="F213" s="230" t="s">
        <v>329</v>
      </c>
      <c r="G213" s="231" t="s">
        <v>311</v>
      </c>
      <c r="H213" s="232">
        <v>91.313999999999993</v>
      </c>
      <c r="I213" s="233"/>
      <c r="J213" s="234">
        <f>ROUND(I213*H213,2)</f>
        <v>0</v>
      </c>
      <c r="K213" s="230" t="s">
        <v>210</v>
      </c>
      <c r="L213" s="45"/>
      <c r="M213" s="235" t="s">
        <v>1</v>
      </c>
      <c r="N213" s="236" t="s">
        <v>41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211</v>
      </c>
      <c r="AT213" s="239" t="s">
        <v>206</v>
      </c>
      <c r="AU213" s="239" t="s">
        <v>85</v>
      </c>
      <c r="AY213" s="18" t="s">
        <v>204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211</v>
      </c>
      <c r="BM213" s="239" t="s">
        <v>1542</v>
      </c>
    </row>
    <row r="214" s="13" customFormat="1">
      <c r="A214" s="13"/>
      <c r="B214" s="241"/>
      <c r="C214" s="242"/>
      <c r="D214" s="243" t="s">
        <v>213</v>
      </c>
      <c r="E214" s="244" t="s">
        <v>1</v>
      </c>
      <c r="F214" s="245" t="s">
        <v>214</v>
      </c>
      <c r="G214" s="242"/>
      <c r="H214" s="244" t="s">
        <v>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213</v>
      </c>
      <c r="AU214" s="251" t="s">
        <v>85</v>
      </c>
      <c r="AV214" s="13" t="s">
        <v>83</v>
      </c>
      <c r="AW214" s="13" t="s">
        <v>32</v>
      </c>
      <c r="AX214" s="13" t="s">
        <v>76</v>
      </c>
      <c r="AY214" s="251" t="s">
        <v>204</v>
      </c>
    </row>
    <row r="215" s="14" customFormat="1">
      <c r="A215" s="14"/>
      <c r="B215" s="252"/>
      <c r="C215" s="253"/>
      <c r="D215" s="243" t="s">
        <v>213</v>
      </c>
      <c r="E215" s="254" t="s">
        <v>1</v>
      </c>
      <c r="F215" s="255" t="s">
        <v>1543</v>
      </c>
      <c r="G215" s="253"/>
      <c r="H215" s="256">
        <v>373.82999999999998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213</v>
      </c>
      <c r="AU215" s="262" t="s">
        <v>85</v>
      </c>
      <c r="AV215" s="14" t="s">
        <v>85</v>
      </c>
      <c r="AW215" s="14" t="s">
        <v>32</v>
      </c>
      <c r="AX215" s="14" t="s">
        <v>76</v>
      </c>
      <c r="AY215" s="262" t="s">
        <v>204</v>
      </c>
    </row>
    <row r="216" s="14" customFormat="1">
      <c r="A216" s="14"/>
      <c r="B216" s="252"/>
      <c r="C216" s="253"/>
      <c r="D216" s="243" t="s">
        <v>213</v>
      </c>
      <c r="E216" s="254" t="s">
        <v>1</v>
      </c>
      <c r="F216" s="255" t="s">
        <v>1544</v>
      </c>
      <c r="G216" s="253"/>
      <c r="H216" s="256">
        <v>-10.289999999999999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213</v>
      </c>
      <c r="AU216" s="262" t="s">
        <v>85</v>
      </c>
      <c r="AV216" s="14" t="s">
        <v>85</v>
      </c>
      <c r="AW216" s="14" t="s">
        <v>32</v>
      </c>
      <c r="AX216" s="14" t="s">
        <v>76</v>
      </c>
      <c r="AY216" s="262" t="s">
        <v>204</v>
      </c>
    </row>
    <row r="217" s="14" customFormat="1">
      <c r="A217" s="14"/>
      <c r="B217" s="252"/>
      <c r="C217" s="253"/>
      <c r="D217" s="243" t="s">
        <v>213</v>
      </c>
      <c r="E217" s="254" t="s">
        <v>1</v>
      </c>
      <c r="F217" s="255" t="s">
        <v>1545</v>
      </c>
      <c r="G217" s="253"/>
      <c r="H217" s="256">
        <v>-27.096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213</v>
      </c>
      <c r="AU217" s="262" t="s">
        <v>85</v>
      </c>
      <c r="AV217" s="14" t="s">
        <v>85</v>
      </c>
      <c r="AW217" s="14" t="s">
        <v>32</v>
      </c>
      <c r="AX217" s="14" t="s">
        <v>76</v>
      </c>
      <c r="AY217" s="262" t="s">
        <v>204</v>
      </c>
    </row>
    <row r="218" s="14" customFormat="1">
      <c r="A218" s="14"/>
      <c r="B218" s="252"/>
      <c r="C218" s="253"/>
      <c r="D218" s="243" t="s">
        <v>213</v>
      </c>
      <c r="E218" s="254" t="s">
        <v>1</v>
      </c>
      <c r="F218" s="255" t="s">
        <v>1546</v>
      </c>
      <c r="G218" s="253"/>
      <c r="H218" s="256">
        <v>-11.823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213</v>
      </c>
      <c r="AU218" s="262" t="s">
        <v>85</v>
      </c>
      <c r="AV218" s="14" t="s">
        <v>85</v>
      </c>
      <c r="AW218" s="14" t="s">
        <v>32</v>
      </c>
      <c r="AX218" s="14" t="s">
        <v>76</v>
      </c>
      <c r="AY218" s="262" t="s">
        <v>204</v>
      </c>
    </row>
    <row r="219" s="14" customFormat="1">
      <c r="A219" s="14"/>
      <c r="B219" s="252"/>
      <c r="C219" s="253"/>
      <c r="D219" s="243" t="s">
        <v>213</v>
      </c>
      <c r="E219" s="254" t="s">
        <v>1</v>
      </c>
      <c r="F219" s="255" t="s">
        <v>1547</v>
      </c>
      <c r="G219" s="253"/>
      <c r="H219" s="256">
        <v>-1.4910000000000001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213</v>
      </c>
      <c r="AU219" s="262" t="s">
        <v>85</v>
      </c>
      <c r="AV219" s="14" t="s">
        <v>85</v>
      </c>
      <c r="AW219" s="14" t="s">
        <v>32</v>
      </c>
      <c r="AX219" s="14" t="s">
        <v>76</v>
      </c>
      <c r="AY219" s="262" t="s">
        <v>204</v>
      </c>
    </row>
    <row r="220" s="14" customFormat="1">
      <c r="A220" s="14"/>
      <c r="B220" s="252"/>
      <c r="C220" s="253"/>
      <c r="D220" s="243" t="s">
        <v>213</v>
      </c>
      <c r="E220" s="254" t="s">
        <v>1</v>
      </c>
      <c r="F220" s="255" t="s">
        <v>1548</v>
      </c>
      <c r="G220" s="253"/>
      <c r="H220" s="256">
        <v>-9.048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213</v>
      </c>
      <c r="AU220" s="262" t="s">
        <v>85</v>
      </c>
      <c r="AV220" s="14" t="s">
        <v>85</v>
      </c>
      <c r="AW220" s="14" t="s">
        <v>32</v>
      </c>
      <c r="AX220" s="14" t="s">
        <v>76</v>
      </c>
      <c r="AY220" s="262" t="s">
        <v>204</v>
      </c>
    </row>
    <row r="221" s="14" customFormat="1">
      <c r="A221" s="14"/>
      <c r="B221" s="252"/>
      <c r="C221" s="253"/>
      <c r="D221" s="243" t="s">
        <v>213</v>
      </c>
      <c r="E221" s="254" t="s">
        <v>1</v>
      </c>
      <c r="F221" s="255" t="s">
        <v>1549</v>
      </c>
      <c r="G221" s="253"/>
      <c r="H221" s="256">
        <v>-3.129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213</v>
      </c>
      <c r="AU221" s="262" t="s">
        <v>85</v>
      </c>
      <c r="AV221" s="14" t="s">
        <v>85</v>
      </c>
      <c r="AW221" s="14" t="s">
        <v>32</v>
      </c>
      <c r="AX221" s="14" t="s">
        <v>76</v>
      </c>
      <c r="AY221" s="262" t="s">
        <v>204</v>
      </c>
    </row>
    <row r="222" s="14" customFormat="1">
      <c r="A222" s="14"/>
      <c r="B222" s="252"/>
      <c r="C222" s="253"/>
      <c r="D222" s="243" t="s">
        <v>213</v>
      </c>
      <c r="E222" s="254" t="s">
        <v>1</v>
      </c>
      <c r="F222" s="255" t="s">
        <v>1550</v>
      </c>
      <c r="G222" s="253"/>
      <c r="H222" s="256">
        <v>-6.5730000000000004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213</v>
      </c>
      <c r="AU222" s="262" t="s">
        <v>85</v>
      </c>
      <c r="AV222" s="14" t="s">
        <v>85</v>
      </c>
      <c r="AW222" s="14" t="s">
        <v>32</v>
      </c>
      <c r="AX222" s="14" t="s">
        <v>76</v>
      </c>
      <c r="AY222" s="262" t="s">
        <v>204</v>
      </c>
    </row>
    <row r="223" s="15" customFormat="1">
      <c r="A223" s="15"/>
      <c r="B223" s="263"/>
      <c r="C223" s="264"/>
      <c r="D223" s="243" t="s">
        <v>213</v>
      </c>
      <c r="E223" s="265" t="s">
        <v>1478</v>
      </c>
      <c r="F223" s="266" t="s">
        <v>160</v>
      </c>
      <c r="G223" s="264"/>
      <c r="H223" s="267">
        <v>304.38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3" t="s">
        <v>213</v>
      </c>
      <c r="AU223" s="273" t="s">
        <v>85</v>
      </c>
      <c r="AV223" s="15" t="s">
        <v>211</v>
      </c>
      <c r="AW223" s="15" t="s">
        <v>32</v>
      </c>
      <c r="AX223" s="15" t="s">
        <v>76</v>
      </c>
      <c r="AY223" s="273" t="s">
        <v>204</v>
      </c>
    </row>
    <row r="224" s="14" customFormat="1">
      <c r="A224" s="14"/>
      <c r="B224" s="252"/>
      <c r="C224" s="253"/>
      <c r="D224" s="243" t="s">
        <v>213</v>
      </c>
      <c r="E224" s="254" t="s">
        <v>1</v>
      </c>
      <c r="F224" s="255" t="s">
        <v>1551</v>
      </c>
      <c r="G224" s="253"/>
      <c r="H224" s="256">
        <v>91.313999999999993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213</v>
      </c>
      <c r="AU224" s="262" t="s">
        <v>85</v>
      </c>
      <c r="AV224" s="14" t="s">
        <v>85</v>
      </c>
      <c r="AW224" s="14" t="s">
        <v>32</v>
      </c>
      <c r="AX224" s="14" t="s">
        <v>83</v>
      </c>
      <c r="AY224" s="262" t="s">
        <v>204</v>
      </c>
    </row>
    <row r="225" s="2" customFormat="1" ht="33" customHeight="1">
      <c r="A225" s="39"/>
      <c r="B225" s="40"/>
      <c r="C225" s="228" t="s">
        <v>322</v>
      </c>
      <c r="D225" s="228" t="s">
        <v>206</v>
      </c>
      <c r="E225" s="229" t="s">
        <v>335</v>
      </c>
      <c r="F225" s="230" t="s">
        <v>336</v>
      </c>
      <c r="G225" s="231" t="s">
        <v>311</v>
      </c>
      <c r="H225" s="232">
        <v>213.066</v>
      </c>
      <c r="I225" s="233"/>
      <c r="J225" s="234">
        <f>ROUND(I225*H225,2)</f>
        <v>0</v>
      </c>
      <c r="K225" s="230" t="s">
        <v>210</v>
      </c>
      <c r="L225" s="45"/>
      <c r="M225" s="235" t="s">
        <v>1</v>
      </c>
      <c r="N225" s="236" t="s">
        <v>41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211</v>
      </c>
      <c r="AT225" s="239" t="s">
        <v>206</v>
      </c>
      <c r="AU225" s="239" t="s">
        <v>85</v>
      </c>
      <c r="AY225" s="18" t="s">
        <v>204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211</v>
      </c>
      <c r="BM225" s="239" t="s">
        <v>1552</v>
      </c>
    </row>
    <row r="226" s="14" customFormat="1">
      <c r="A226" s="14"/>
      <c r="B226" s="252"/>
      <c r="C226" s="253"/>
      <c r="D226" s="243" t="s">
        <v>213</v>
      </c>
      <c r="E226" s="254" t="s">
        <v>1</v>
      </c>
      <c r="F226" s="255" t="s">
        <v>1553</v>
      </c>
      <c r="G226" s="253"/>
      <c r="H226" s="256">
        <v>213.066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213</v>
      </c>
      <c r="AU226" s="262" t="s">
        <v>85</v>
      </c>
      <c r="AV226" s="14" t="s">
        <v>85</v>
      </c>
      <c r="AW226" s="14" t="s">
        <v>32</v>
      </c>
      <c r="AX226" s="14" t="s">
        <v>83</v>
      </c>
      <c r="AY226" s="262" t="s">
        <v>204</v>
      </c>
    </row>
    <row r="227" s="2" customFormat="1" ht="33" customHeight="1">
      <c r="A227" s="39"/>
      <c r="B227" s="40"/>
      <c r="C227" s="228" t="s">
        <v>327</v>
      </c>
      <c r="D227" s="228" t="s">
        <v>206</v>
      </c>
      <c r="E227" s="229" t="s">
        <v>1554</v>
      </c>
      <c r="F227" s="230" t="s">
        <v>1555</v>
      </c>
      <c r="G227" s="231" t="s">
        <v>311</v>
      </c>
      <c r="H227" s="232">
        <v>42.572000000000003</v>
      </c>
      <c r="I227" s="233"/>
      <c r="J227" s="234">
        <f>ROUND(I227*H227,2)</f>
        <v>0</v>
      </c>
      <c r="K227" s="230" t="s">
        <v>210</v>
      </c>
      <c r="L227" s="45"/>
      <c r="M227" s="235" t="s">
        <v>1</v>
      </c>
      <c r="N227" s="236" t="s">
        <v>41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211</v>
      </c>
      <c r="AT227" s="239" t="s">
        <v>206</v>
      </c>
      <c r="AU227" s="239" t="s">
        <v>85</v>
      </c>
      <c r="AY227" s="18" t="s">
        <v>204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211</v>
      </c>
      <c r="BM227" s="239" t="s">
        <v>342</v>
      </c>
    </row>
    <row r="228" s="13" customFormat="1">
      <c r="A228" s="13"/>
      <c r="B228" s="241"/>
      <c r="C228" s="242"/>
      <c r="D228" s="243" t="s">
        <v>213</v>
      </c>
      <c r="E228" s="244" t="s">
        <v>1</v>
      </c>
      <c r="F228" s="245" t="s">
        <v>214</v>
      </c>
      <c r="G228" s="242"/>
      <c r="H228" s="244" t="s">
        <v>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213</v>
      </c>
      <c r="AU228" s="251" t="s">
        <v>85</v>
      </c>
      <c r="AV228" s="13" t="s">
        <v>83</v>
      </c>
      <c r="AW228" s="13" t="s">
        <v>32</v>
      </c>
      <c r="AX228" s="13" t="s">
        <v>76</v>
      </c>
      <c r="AY228" s="251" t="s">
        <v>204</v>
      </c>
    </row>
    <row r="229" s="13" customFormat="1">
      <c r="A229" s="13"/>
      <c r="B229" s="241"/>
      <c r="C229" s="242"/>
      <c r="D229" s="243" t="s">
        <v>213</v>
      </c>
      <c r="E229" s="244" t="s">
        <v>1</v>
      </c>
      <c r="F229" s="245" t="s">
        <v>343</v>
      </c>
      <c r="G229" s="242"/>
      <c r="H229" s="244" t="s">
        <v>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213</v>
      </c>
      <c r="AU229" s="251" t="s">
        <v>85</v>
      </c>
      <c r="AV229" s="13" t="s">
        <v>83</v>
      </c>
      <c r="AW229" s="13" t="s">
        <v>32</v>
      </c>
      <c r="AX229" s="13" t="s">
        <v>76</v>
      </c>
      <c r="AY229" s="251" t="s">
        <v>204</v>
      </c>
    </row>
    <row r="230" s="14" customFormat="1">
      <c r="A230" s="14"/>
      <c r="B230" s="252"/>
      <c r="C230" s="253"/>
      <c r="D230" s="243" t="s">
        <v>213</v>
      </c>
      <c r="E230" s="254" t="s">
        <v>1</v>
      </c>
      <c r="F230" s="255" t="s">
        <v>1556</v>
      </c>
      <c r="G230" s="253"/>
      <c r="H230" s="256">
        <v>119.34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213</v>
      </c>
      <c r="AU230" s="262" t="s">
        <v>85</v>
      </c>
      <c r="AV230" s="14" t="s">
        <v>85</v>
      </c>
      <c r="AW230" s="14" t="s">
        <v>32</v>
      </c>
      <c r="AX230" s="14" t="s">
        <v>76</v>
      </c>
      <c r="AY230" s="262" t="s">
        <v>204</v>
      </c>
    </row>
    <row r="231" s="14" customFormat="1">
      <c r="A231" s="14"/>
      <c r="B231" s="252"/>
      <c r="C231" s="253"/>
      <c r="D231" s="243" t="s">
        <v>213</v>
      </c>
      <c r="E231" s="254" t="s">
        <v>1</v>
      </c>
      <c r="F231" s="255" t="s">
        <v>1557</v>
      </c>
      <c r="G231" s="253"/>
      <c r="H231" s="256">
        <v>50.159999999999997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213</v>
      </c>
      <c r="AU231" s="262" t="s">
        <v>85</v>
      </c>
      <c r="AV231" s="14" t="s">
        <v>85</v>
      </c>
      <c r="AW231" s="14" t="s">
        <v>32</v>
      </c>
      <c r="AX231" s="14" t="s">
        <v>76</v>
      </c>
      <c r="AY231" s="262" t="s">
        <v>204</v>
      </c>
    </row>
    <row r="232" s="14" customFormat="1">
      <c r="A232" s="14"/>
      <c r="B232" s="252"/>
      <c r="C232" s="253"/>
      <c r="D232" s="243" t="s">
        <v>213</v>
      </c>
      <c r="E232" s="254" t="s">
        <v>1</v>
      </c>
      <c r="F232" s="255" t="s">
        <v>1558</v>
      </c>
      <c r="G232" s="253"/>
      <c r="H232" s="256">
        <v>-10.335000000000001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213</v>
      </c>
      <c r="AU232" s="262" t="s">
        <v>85</v>
      </c>
      <c r="AV232" s="14" t="s">
        <v>85</v>
      </c>
      <c r="AW232" s="14" t="s">
        <v>32</v>
      </c>
      <c r="AX232" s="14" t="s">
        <v>76</v>
      </c>
      <c r="AY232" s="262" t="s">
        <v>204</v>
      </c>
    </row>
    <row r="233" s="14" customFormat="1">
      <c r="A233" s="14"/>
      <c r="B233" s="252"/>
      <c r="C233" s="253"/>
      <c r="D233" s="243" t="s">
        <v>213</v>
      </c>
      <c r="E233" s="254" t="s">
        <v>1</v>
      </c>
      <c r="F233" s="255" t="s">
        <v>1559</v>
      </c>
      <c r="G233" s="253"/>
      <c r="H233" s="256">
        <v>-6.9299999999999997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213</v>
      </c>
      <c r="AU233" s="262" t="s">
        <v>85</v>
      </c>
      <c r="AV233" s="14" t="s">
        <v>85</v>
      </c>
      <c r="AW233" s="14" t="s">
        <v>32</v>
      </c>
      <c r="AX233" s="14" t="s">
        <v>76</v>
      </c>
      <c r="AY233" s="262" t="s">
        <v>204</v>
      </c>
    </row>
    <row r="234" s="14" customFormat="1">
      <c r="A234" s="14"/>
      <c r="B234" s="252"/>
      <c r="C234" s="253"/>
      <c r="D234" s="243" t="s">
        <v>213</v>
      </c>
      <c r="E234" s="254" t="s">
        <v>1</v>
      </c>
      <c r="F234" s="255" t="s">
        <v>1560</v>
      </c>
      <c r="G234" s="253"/>
      <c r="H234" s="256">
        <v>-3.556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213</v>
      </c>
      <c r="AU234" s="262" t="s">
        <v>85</v>
      </c>
      <c r="AV234" s="14" t="s">
        <v>85</v>
      </c>
      <c r="AW234" s="14" t="s">
        <v>32</v>
      </c>
      <c r="AX234" s="14" t="s">
        <v>76</v>
      </c>
      <c r="AY234" s="262" t="s">
        <v>204</v>
      </c>
    </row>
    <row r="235" s="14" customFormat="1">
      <c r="A235" s="14"/>
      <c r="B235" s="252"/>
      <c r="C235" s="253"/>
      <c r="D235" s="243" t="s">
        <v>213</v>
      </c>
      <c r="E235" s="254" t="s">
        <v>1</v>
      </c>
      <c r="F235" s="255" t="s">
        <v>1561</v>
      </c>
      <c r="G235" s="253"/>
      <c r="H235" s="256">
        <v>-1.8899999999999999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213</v>
      </c>
      <c r="AU235" s="262" t="s">
        <v>85</v>
      </c>
      <c r="AV235" s="14" t="s">
        <v>85</v>
      </c>
      <c r="AW235" s="14" t="s">
        <v>32</v>
      </c>
      <c r="AX235" s="14" t="s">
        <v>76</v>
      </c>
      <c r="AY235" s="262" t="s">
        <v>204</v>
      </c>
    </row>
    <row r="236" s="14" customFormat="1">
      <c r="A236" s="14"/>
      <c r="B236" s="252"/>
      <c r="C236" s="253"/>
      <c r="D236" s="243" t="s">
        <v>213</v>
      </c>
      <c r="E236" s="254" t="s">
        <v>1</v>
      </c>
      <c r="F236" s="255" t="s">
        <v>1562</v>
      </c>
      <c r="G236" s="253"/>
      <c r="H236" s="256">
        <v>-2.1600000000000001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213</v>
      </c>
      <c r="AU236" s="262" t="s">
        <v>85</v>
      </c>
      <c r="AV236" s="14" t="s">
        <v>85</v>
      </c>
      <c r="AW236" s="14" t="s">
        <v>32</v>
      </c>
      <c r="AX236" s="14" t="s">
        <v>76</v>
      </c>
      <c r="AY236" s="262" t="s">
        <v>204</v>
      </c>
    </row>
    <row r="237" s="14" customFormat="1">
      <c r="A237" s="14"/>
      <c r="B237" s="252"/>
      <c r="C237" s="253"/>
      <c r="D237" s="243" t="s">
        <v>213</v>
      </c>
      <c r="E237" s="254" t="s">
        <v>1</v>
      </c>
      <c r="F237" s="255" t="s">
        <v>1563</v>
      </c>
      <c r="G237" s="253"/>
      <c r="H237" s="256">
        <v>-2.7229999999999999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213</v>
      </c>
      <c r="AU237" s="262" t="s">
        <v>85</v>
      </c>
      <c r="AV237" s="14" t="s">
        <v>85</v>
      </c>
      <c r="AW237" s="14" t="s">
        <v>32</v>
      </c>
      <c r="AX237" s="14" t="s">
        <v>76</v>
      </c>
      <c r="AY237" s="262" t="s">
        <v>204</v>
      </c>
    </row>
    <row r="238" s="15" customFormat="1">
      <c r="A238" s="15"/>
      <c r="B238" s="263"/>
      <c r="C238" s="264"/>
      <c r="D238" s="243" t="s">
        <v>213</v>
      </c>
      <c r="E238" s="265" t="s">
        <v>166</v>
      </c>
      <c r="F238" s="266" t="s">
        <v>160</v>
      </c>
      <c r="G238" s="264"/>
      <c r="H238" s="267">
        <v>141.90600000000001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3" t="s">
        <v>213</v>
      </c>
      <c r="AU238" s="273" t="s">
        <v>85</v>
      </c>
      <c r="AV238" s="15" t="s">
        <v>211</v>
      </c>
      <c r="AW238" s="15" t="s">
        <v>32</v>
      </c>
      <c r="AX238" s="15" t="s">
        <v>76</v>
      </c>
      <c r="AY238" s="273" t="s">
        <v>204</v>
      </c>
    </row>
    <row r="239" s="14" customFormat="1">
      <c r="A239" s="14"/>
      <c r="B239" s="252"/>
      <c r="C239" s="253"/>
      <c r="D239" s="243" t="s">
        <v>213</v>
      </c>
      <c r="E239" s="254" t="s">
        <v>1</v>
      </c>
      <c r="F239" s="255" t="s">
        <v>355</v>
      </c>
      <c r="G239" s="253"/>
      <c r="H239" s="256">
        <v>42.572000000000003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2" t="s">
        <v>213</v>
      </c>
      <c r="AU239" s="262" t="s">
        <v>85</v>
      </c>
      <c r="AV239" s="14" t="s">
        <v>85</v>
      </c>
      <c r="AW239" s="14" t="s">
        <v>32</v>
      </c>
      <c r="AX239" s="14" t="s">
        <v>83</v>
      </c>
      <c r="AY239" s="262" t="s">
        <v>204</v>
      </c>
    </row>
    <row r="240" s="2" customFormat="1" ht="33" customHeight="1">
      <c r="A240" s="39"/>
      <c r="B240" s="40"/>
      <c r="C240" s="228" t="s">
        <v>334</v>
      </c>
      <c r="D240" s="228" t="s">
        <v>206</v>
      </c>
      <c r="E240" s="229" t="s">
        <v>1564</v>
      </c>
      <c r="F240" s="230" t="s">
        <v>1565</v>
      </c>
      <c r="G240" s="231" t="s">
        <v>311</v>
      </c>
      <c r="H240" s="232">
        <v>99.334000000000003</v>
      </c>
      <c r="I240" s="233"/>
      <c r="J240" s="234">
        <f>ROUND(I240*H240,2)</f>
        <v>0</v>
      </c>
      <c r="K240" s="230" t="s">
        <v>210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211</v>
      </c>
      <c r="AT240" s="239" t="s">
        <v>206</v>
      </c>
      <c r="AU240" s="239" t="s">
        <v>85</v>
      </c>
      <c r="AY240" s="18" t="s">
        <v>204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211</v>
      </c>
      <c r="BM240" s="239" t="s">
        <v>358</v>
      </c>
    </row>
    <row r="241" s="14" customFormat="1">
      <c r="A241" s="14"/>
      <c r="B241" s="252"/>
      <c r="C241" s="253"/>
      <c r="D241" s="243" t="s">
        <v>213</v>
      </c>
      <c r="E241" s="254" t="s">
        <v>1</v>
      </c>
      <c r="F241" s="255" t="s">
        <v>359</v>
      </c>
      <c r="G241" s="253"/>
      <c r="H241" s="256">
        <v>99.334000000000003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213</v>
      </c>
      <c r="AU241" s="262" t="s">
        <v>85</v>
      </c>
      <c r="AV241" s="14" t="s">
        <v>85</v>
      </c>
      <c r="AW241" s="14" t="s">
        <v>32</v>
      </c>
      <c r="AX241" s="14" t="s">
        <v>83</v>
      </c>
      <c r="AY241" s="262" t="s">
        <v>204</v>
      </c>
    </row>
    <row r="242" s="2" customFormat="1" ht="21.75" customHeight="1">
      <c r="A242" s="39"/>
      <c r="B242" s="40"/>
      <c r="C242" s="228" t="s">
        <v>339</v>
      </c>
      <c r="D242" s="228" t="s">
        <v>206</v>
      </c>
      <c r="E242" s="229" t="s">
        <v>361</v>
      </c>
      <c r="F242" s="230" t="s">
        <v>362</v>
      </c>
      <c r="G242" s="231" t="s">
        <v>209</v>
      </c>
      <c r="H242" s="232">
        <v>1642.8499999999999</v>
      </c>
      <c r="I242" s="233"/>
      <c r="J242" s="234">
        <f>ROUND(I242*H242,2)</f>
        <v>0</v>
      </c>
      <c r="K242" s="230" t="s">
        <v>210</v>
      </c>
      <c r="L242" s="45"/>
      <c r="M242" s="235" t="s">
        <v>1</v>
      </c>
      <c r="N242" s="236" t="s">
        <v>41</v>
      </c>
      <c r="O242" s="92"/>
      <c r="P242" s="237">
        <f>O242*H242</f>
        <v>0</v>
      </c>
      <c r="Q242" s="237">
        <v>0.00084000000000000003</v>
      </c>
      <c r="R242" s="237">
        <f>Q242*H242</f>
        <v>1.3799939999999999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211</v>
      </c>
      <c r="AT242" s="239" t="s">
        <v>206</v>
      </c>
      <c r="AU242" s="239" t="s">
        <v>85</v>
      </c>
      <c r="AY242" s="18" t="s">
        <v>204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83</v>
      </c>
      <c r="BK242" s="240">
        <f>ROUND(I242*H242,2)</f>
        <v>0</v>
      </c>
      <c r="BL242" s="18" t="s">
        <v>211</v>
      </c>
      <c r="BM242" s="239" t="s">
        <v>363</v>
      </c>
    </row>
    <row r="243" s="13" customFormat="1">
      <c r="A243" s="13"/>
      <c r="B243" s="241"/>
      <c r="C243" s="242"/>
      <c r="D243" s="243" t="s">
        <v>213</v>
      </c>
      <c r="E243" s="244" t="s">
        <v>1</v>
      </c>
      <c r="F243" s="245" t="s">
        <v>214</v>
      </c>
      <c r="G243" s="242"/>
      <c r="H243" s="244" t="s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213</v>
      </c>
      <c r="AU243" s="251" t="s">
        <v>85</v>
      </c>
      <c r="AV243" s="13" t="s">
        <v>83</v>
      </c>
      <c r="AW243" s="13" t="s">
        <v>32</v>
      </c>
      <c r="AX243" s="13" t="s">
        <v>76</v>
      </c>
      <c r="AY243" s="251" t="s">
        <v>204</v>
      </c>
    </row>
    <row r="244" s="14" customFormat="1">
      <c r="A244" s="14"/>
      <c r="B244" s="252"/>
      <c r="C244" s="253"/>
      <c r="D244" s="243" t="s">
        <v>213</v>
      </c>
      <c r="E244" s="254" t="s">
        <v>1</v>
      </c>
      <c r="F244" s="255" t="s">
        <v>1566</v>
      </c>
      <c r="G244" s="253"/>
      <c r="H244" s="256">
        <v>1246.0999999999999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213</v>
      </c>
      <c r="AU244" s="262" t="s">
        <v>85</v>
      </c>
      <c r="AV244" s="14" t="s">
        <v>85</v>
      </c>
      <c r="AW244" s="14" t="s">
        <v>32</v>
      </c>
      <c r="AX244" s="14" t="s">
        <v>76</v>
      </c>
      <c r="AY244" s="262" t="s">
        <v>204</v>
      </c>
    </row>
    <row r="245" s="14" customFormat="1">
      <c r="A245" s="14"/>
      <c r="B245" s="252"/>
      <c r="C245" s="253"/>
      <c r="D245" s="243" t="s">
        <v>213</v>
      </c>
      <c r="E245" s="254" t="s">
        <v>1</v>
      </c>
      <c r="F245" s="255" t="s">
        <v>1567</v>
      </c>
      <c r="G245" s="253"/>
      <c r="H245" s="256">
        <v>298.35000000000002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213</v>
      </c>
      <c r="AU245" s="262" t="s">
        <v>85</v>
      </c>
      <c r="AV245" s="14" t="s">
        <v>85</v>
      </c>
      <c r="AW245" s="14" t="s">
        <v>32</v>
      </c>
      <c r="AX245" s="14" t="s">
        <v>76</v>
      </c>
      <c r="AY245" s="262" t="s">
        <v>204</v>
      </c>
    </row>
    <row r="246" s="14" customFormat="1">
      <c r="A246" s="14"/>
      <c r="B246" s="252"/>
      <c r="C246" s="253"/>
      <c r="D246" s="243" t="s">
        <v>213</v>
      </c>
      <c r="E246" s="254" t="s">
        <v>1</v>
      </c>
      <c r="F246" s="255" t="s">
        <v>1568</v>
      </c>
      <c r="G246" s="253"/>
      <c r="H246" s="256">
        <v>98.400000000000006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213</v>
      </c>
      <c r="AU246" s="262" t="s">
        <v>85</v>
      </c>
      <c r="AV246" s="14" t="s">
        <v>85</v>
      </c>
      <c r="AW246" s="14" t="s">
        <v>32</v>
      </c>
      <c r="AX246" s="14" t="s">
        <v>76</v>
      </c>
      <c r="AY246" s="262" t="s">
        <v>204</v>
      </c>
    </row>
    <row r="247" s="15" customFormat="1">
      <c r="A247" s="15"/>
      <c r="B247" s="263"/>
      <c r="C247" s="264"/>
      <c r="D247" s="243" t="s">
        <v>213</v>
      </c>
      <c r="E247" s="265" t="s">
        <v>127</v>
      </c>
      <c r="F247" s="266" t="s">
        <v>160</v>
      </c>
      <c r="G247" s="264"/>
      <c r="H247" s="267">
        <v>1642.8499999999999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3" t="s">
        <v>213</v>
      </c>
      <c r="AU247" s="273" t="s">
        <v>85</v>
      </c>
      <c r="AV247" s="15" t="s">
        <v>211</v>
      </c>
      <c r="AW247" s="15" t="s">
        <v>32</v>
      </c>
      <c r="AX247" s="15" t="s">
        <v>76</v>
      </c>
      <c r="AY247" s="273" t="s">
        <v>204</v>
      </c>
    </row>
    <row r="248" s="14" customFormat="1">
      <c r="A248" s="14"/>
      <c r="B248" s="252"/>
      <c r="C248" s="253"/>
      <c r="D248" s="243" t="s">
        <v>213</v>
      </c>
      <c r="E248" s="254" t="s">
        <v>1</v>
      </c>
      <c r="F248" s="255" t="s">
        <v>127</v>
      </c>
      <c r="G248" s="253"/>
      <c r="H248" s="256">
        <v>1642.8499999999999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213</v>
      </c>
      <c r="AU248" s="262" t="s">
        <v>85</v>
      </c>
      <c r="AV248" s="14" t="s">
        <v>85</v>
      </c>
      <c r="AW248" s="14" t="s">
        <v>32</v>
      </c>
      <c r="AX248" s="14" t="s">
        <v>83</v>
      </c>
      <c r="AY248" s="262" t="s">
        <v>204</v>
      </c>
    </row>
    <row r="249" s="2" customFormat="1" ht="24.15" customHeight="1">
      <c r="A249" s="39"/>
      <c r="B249" s="40"/>
      <c r="C249" s="228" t="s">
        <v>139</v>
      </c>
      <c r="D249" s="228" t="s">
        <v>206</v>
      </c>
      <c r="E249" s="229" t="s">
        <v>371</v>
      </c>
      <c r="F249" s="230" t="s">
        <v>372</v>
      </c>
      <c r="G249" s="231" t="s">
        <v>209</v>
      </c>
      <c r="H249" s="232">
        <v>1642.8499999999999</v>
      </c>
      <c r="I249" s="233"/>
      <c r="J249" s="234">
        <f>ROUND(I249*H249,2)</f>
        <v>0</v>
      </c>
      <c r="K249" s="230" t="s">
        <v>210</v>
      </c>
      <c r="L249" s="45"/>
      <c r="M249" s="235" t="s">
        <v>1</v>
      </c>
      <c r="N249" s="236" t="s">
        <v>41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211</v>
      </c>
      <c r="AT249" s="239" t="s">
        <v>206</v>
      </c>
      <c r="AU249" s="239" t="s">
        <v>85</v>
      </c>
      <c r="AY249" s="18" t="s">
        <v>204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211</v>
      </c>
      <c r="BM249" s="239" t="s">
        <v>373</v>
      </c>
    </row>
    <row r="250" s="14" customFormat="1">
      <c r="A250" s="14"/>
      <c r="B250" s="252"/>
      <c r="C250" s="253"/>
      <c r="D250" s="243" t="s">
        <v>213</v>
      </c>
      <c r="E250" s="254" t="s">
        <v>1</v>
      </c>
      <c r="F250" s="255" t="s">
        <v>127</v>
      </c>
      <c r="G250" s="253"/>
      <c r="H250" s="256">
        <v>1642.8499999999999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2" t="s">
        <v>213</v>
      </c>
      <c r="AU250" s="262" t="s">
        <v>85</v>
      </c>
      <c r="AV250" s="14" t="s">
        <v>85</v>
      </c>
      <c r="AW250" s="14" t="s">
        <v>32</v>
      </c>
      <c r="AX250" s="14" t="s">
        <v>83</v>
      </c>
      <c r="AY250" s="262" t="s">
        <v>204</v>
      </c>
    </row>
    <row r="251" s="2" customFormat="1" ht="37.8" customHeight="1">
      <c r="A251" s="39"/>
      <c r="B251" s="40"/>
      <c r="C251" s="228" t="s">
        <v>360</v>
      </c>
      <c r="D251" s="228" t="s">
        <v>206</v>
      </c>
      <c r="E251" s="229" t="s">
        <v>375</v>
      </c>
      <c r="F251" s="230" t="s">
        <v>376</v>
      </c>
      <c r="G251" s="231" t="s">
        <v>311</v>
      </c>
      <c r="H251" s="232">
        <v>52.639000000000003</v>
      </c>
      <c r="I251" s="233"/>
      <c r="J251" s="234">
        <f>ROUND(I251*H251,2)</f>
        <v>0</v>
      </c>
      <c r="K251" s="230" t="s">
        <v>210</v>
      </c>
      <c r="L251" s="45"/>
      <c r="M251" s="235" t="s">
        <v>1</v>
      </c>
      <c r="N251" s="236" t="s">
        <v>41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211</v>
      </c>
      <c r="AT251" s="239" t="s">
        <v>206</v>
      </c>
      <c r="AU251" s="239" t="s">
        <v>85</v>
      </c>
      <c r="AY251" s="18" t="s">
        <v>204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83</v>
      </c>
      <c r="BK251" s="240">
        <f>ROUND(I251*H251,2)</f>
        <v>0</v>
      </c>
      <c r="BL251" s="18" t="s">
        <v>211</v>
      </c>
      <c r="BM251" s="239" t="s">
        <v>1569</v>
      </c>
    </row>
    <row r="252" s="14" customFormat="1">
      <c r="A252" s="14"/>
      <c r="B252" s="252"/>
      <c r="C252" s="253"/>
      <c r="D252" s="243" t="s">
        <v>213</v>
      </c>
      <c r="E252" s="254" t="s">
        <v>1</v>
      </c>
      <c r="F252" s="255" t="s">
        <v>378</v>
      </c>
      <c r="G252" s="253"/>
      <c r="H252" s="256">
        <v>52.639000000000003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213</v>
      </c>
      <c r="AU252" s="262" t="s">
        <v>85</v>
      </c>
      <c r="AV252" s="14" t="s">
        <v>85</v>
      </c>
      <c r="AW252" s="14" t="s">
        <v>32</v>
      </c>
      <c r="AX252" s="14" t="s">
        <v>83</v>
      </c>
      <c r="AY252" s="262" t="s">
        <v>204</v>
      </c>
    </row>
    <row r="253" s="2" customFormat="1" ht="37.8" customHeight="1">
      <c r="A253" s="39"/>
      <c r="B253" s="40"/>
      <c r="C253" s="228" t="s">
        <v>370</v>
      </c>
      <c r="D253" s="228" t="s">
        <v>206</v>
      </c>
      <c r="E253" s="229" t="s">
        <v>380</v>
      </c>
      <c r="F253" s="230" t="s">
        <v>381</v>
      </c>
      <c r="G253" s="231" t="s">
        <v>311</v>
      </c>
      <c r="H253" s="232">
        <v>122.825</v>
      </c>
      <c r="I253" s="233"/>
      <c r="J253" s="234">
        <f>ROUND(I253*H253,2)</f>
        <v>0</v>
      </c>
      <c r="K253" s="230" t="s">
        <v>210</v>
      </c>
      <c r="L253" s="45"/>
      <c r="M253" s="235" t="s">
        <v>1</v>
      </c>
      <c r="N253" s="236" t="s">
        <v>41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211</v>
      </c>
      <c r="AT253" s="239" t="s">
        <v>206</v>
      </c>
      <c r="AU253" s="239" t="s">
        <v>85</v>
      </c>
      <c r="AY253" s="18" t="s">
        <v>204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83</v>
      </c>
      <c r="BK253" s="240">
        <f>ROUND(I253*H253,2)</f>
        <v>0</v>
      </c>
      <c r="BL253" s="18" t="s">
        <v>211</v>
      </c>
      <c r="BM253" s="239" t="s">
        <v>1570</v>
      </c>
    </row>
    <row r="254" s="14" customFormat="1">
      <c r="A254" s="14"/>
      <c r="B254" s="252"/>
      <c r="C254" s="253"/>
      <c r="D254" s="243" t="s">
        <v>213</v>
      </c>
      <c r="E254" s="254" t="s">
        <v>1</v>
      </c>
      <c r="F254" s="255" t="s">
        <v>383</v>
      </c>
      <c r="G254" s="253"/>
      <c r="H254" s="256">
        <v>122.825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213</v>
      </c>
      <c r="AU254" s="262" t="s">
        <v>85</v>
      </c>
      <c r="AV254" s="14" t="s">
        <v>85</v>
      </c>
      <c r="AW254" s="14" t="s">
        <v>32</v>
      </c>
      <c r="AX254" s="14" t="s">
        <v>83</v>
      </c>
      <c r="AY254" s="262" t="s">
        <v>204</v>
      </c>
    </row>
    <row r="255" s="2" customFormat="1" ht="33" customHeight="1">
      <c r="A255" s="39"/>
      <c r="B255" s="40"/>
      <c r="C255" s="228" t="s">
        <v>374</v>
      </c>
      <c r="D255" s="228" t="s">
        <v>206</v>
      </c>
      <c r="E255" s="229" t="s">
        <v>385</v>
      </c>
      <c r="F255" s="230" t="s">
        <v>386</v>
      </c>
      <c r="G255" s="231" t="s">
        <v>311</v>
      </c>
      <c r="H255" s="232">
        <v>52.639000000000003</v>
      </c>
      <c r="I255" s="233"/>
      <c r="J255" s="234">
        <f>ROUND(I255*H255,2)</f>
        <v>0</v>
      </c>
      <c r="K255" s="230" t="s">
        <v>210</v>
      </c>
      <c r="L255" s="45"/>
      <c r="M255" s="235" t="s">
        <v>1</v>
      </c>
      <c r="N255" s="236" t="s">
        <v>41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211</v>
      </c>
      <c r="AT255" s="239" t="s">
        <v>206</v>
      </c>
      <c r="AU255" s="239" t="s">
        <v>85</v>
      </c>
      <c r="AY255" s="18" t="s">
        <v>204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83</v>
      </c>
      <c r="BK255" s="240">
        <f>ROUND(I255*H255,2)</f>
        <v>0</v>
      </c>
      <c r="BL255" s="18" t="s">
        <v>211</v>
      </c>
      <c r="BM255" s="239" t="s">
        <v>1571</v>
      </c>
    </row>
    <row r="256" s="13" customFormat="1">
      <c r="A256" s="13"/>
      <c r="B256" s="241"/>
      <c r="C256" s="242"/>
      <c r="D256" s="243" t="s">
        <v>213</v>
      </c>
      <c r="E256" s="244" t="s">
        <v>1</v>
      </c>
      <c r="F256" s="245" t="s">
        <v>214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213</v>
      </c>
      <c r="AU256" s="251" t="s">
        <v>85</v>
      </c>
      <c r="AV256" s="13" t="s">
        <v>83</v>
      </c>
      <c r="AW256" s="13" t="s">
        <v>32</v>
      </c>
      <c r="AX256" s="13" t="s">
        <v>76</v>
      </c>
      <c r="AY256" s="251" t="s">
        <v>204</v>
      </c>
    </row>
    <row r="257" s="13" customFormat="1">
      <c r="A257" s="13"/>
      <c r="B257" s="241"/>
      <c r="C257" s="242"/>
      <c r="D257" s="243" t="s">
        <v>213</v>
      </c>
      <c r="E257" s="244" t="s">
        <v>1</v>
      </c>
      <c r="F257" s="245" t="s">
        <v>388</v>
      </c>
      <c r="G257" s="242"/>
      <c r="H257" s="244" t="s">
        <v>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213</v>
      </c>
      <c r="AU257" s="251" t="s">
        <v>85</v>
      </c>
      <c r="AV257" s="13" t="s">
        <v>83</v>
      </c>
      <c r="AW257" s="13" t="s">
        <v>32</v>
      </c>
      <c r="AX257" s="13" t="s">
        <v>76</v>
      </c>
      <c r="AY257" s="251" t="s">
        <v>204</v>
      </c>
    </row>
    <row r="258" s="13" customFormat="1">
      <c r="A258" s="13"/>
      <c r="B258" s="241"/>
      <c r="C258" s="242"/>
      <c r="D258" s="243" t="s">
        <v>213</v>
      </c>
      <c r="E258" s="244" t="s">
        <v>1</v>
      </c>
      <c r="F258" s="245" t="s">
        <v>389</v>
      </c>
      <c r="G258" s="242"/>
      <c r="H258" s="244" t="s">
        <v>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213</v>
      </c>
      <c r="AU258" s="251" t="s">
        <v>85</v>
      </c>
      <c r="AV258" s="13" t="s">
        <v>83</v>
      </c>
      <c r="AW258" s="13" t="s">
        <v>32</v>
      </c>
      <c r="AX258" s="13" t="s">
        <v>76</v>
      </c>
      <c r="AY258" s="251" t="s">
        <v>204</v>
      </c>
    </row>
    <row r="259" s="14" customFormat="1">
      <c r="A259" s="14"/>
      <c r="B259" s="252"/>
      <c r="C259" s="253"/>
      <c r="D259" s="243" t="s">
        <v>213</v>
      </c>
      <c r="E259" s="254" t="s">
        <v>1</v>
      </c>
      <c r="F259" s="255" t="s">
        <v>1572</v>
      </c>
      <c r="G259" s="253"/>
      <c r="H259" s="256">
        <v>21.989999999999998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2" t="s">
        <v>213</v>
      </c>
      <c r="AU259" s="262" t="s">
        <v>85</v>
      </c>
      <c r="AV259" s="14" t="s">
        <v>85</v>
      </c>
      <c r="AW259" s="14" t="s">
        <v>32</v>
      </c>
      <c r="AX259" s="14" t="s">
        <v>76</v>
      </c>
      <c r="AY259" s="262" t="s">
        <v>204</v>
      </c>
    </row>
    <row r="260" s="16" customFormat="1">
      <c r="A260" s="16"/>
      <c r="B260" s="274"/>
      <c r="C260" s="275"/>
      <c r="D260" s="243" t="s">
        <v>213</v>
      </c>
      <c r="E260" s="276" t="s">
        <v>119</v>
      </c>
      <c r="F260" s="277" t="s">
        <v>110</v>
      </c>
      <c r="G260" s="275"/>
      <c r="H260" s="278">
        <v>21.989999999999998</v>
      </c>
      <c r="I260" s="279"/>
      <c r="J260" s="275"/>
      <c r="K260" s="275"/>
      <c r="L260" s="280"/>
      <c r="M260" s="281"/>
      <c r="N260" s="282"/>
      <c r="O260" s="282"/>
      <c r="P260" s="282"/>
      <c r="Q260" s="282"/>
      <c r="R260" s="282"/>
      <c r="S260" s="282"/>
      <c r="T260" s="283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84" t="s">
        <v>213</v>
      </c>
      <c r="AU260" s="284" t="s">
        <v>85</v>
      </c>
      <c r="AV260" s="16" t="s">
        <v>222</v>
      </c>
      <c r="AW260" s="16" t="s">
        <v>32</v>
      </c>
      <c r="AX260" s="16" t="s">
        <v>76</v>
      </c>
      <c r="AY260" s="284" t="s">
        <v>204</v>
      </c>
    </row>
    <row r="261" s="13" customFormat="1">
      <c r="A261" s="13"/>
      <c r="B261" s="241"/>
      <c r="C261" s="242"/>
      <c r="D261" s="243" t="s">
        <v>213</v>
      </c>
      <c r="E261" s="244" t="s">
        <v>1</v>
      </c>
      <c r="F261" s="245" t="s">
        <v>393</v>
      </c>
      <c r="G261" s="242"/>
      <c r="H261" s="244" t="s">
        <v>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213</v>
      </c>
      <c r="AU261" s="251" t="s">
        <v>85</v>
      </c>
      <c r="AV261" s="13" t="s">
        <v>83</v>
      </c>
      <c r="AW261" s="13" t="s">
        <v>32</v>
      </c>
      <c r="AX261" s="13" t="s">
        <v>76</v>
      </c>
      <c r="AY261" s="251" t="s">
        <v>204</v>
      </c>
    </row>
    <row r="262" s="14" customFormat="1">
      <c r="A262" s="14"/>
      <c r="B262" s="252"/>
      <c r="C262" s="253"/>
      <c r="D262" s="243" t="s">
        <v>213</v>
      </c>
      <c r="E262" s="254" t="s">
        <v>1</v>
      </c>
      <c r="F262" s="255" t="s">
        <v>1573</v>
      </c>
      <c r="G262" s="253"/>
      <c r="H262" s="256">
        <v>76.965000000000003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213</v>
      </c>
      <c r="AU262" s="262" t="s">
        <v>85</v>
      </c>
      <c r="AV262" s="14" t="s">
        <v>85</v>
      </c>
      <c r="AW262" s="14" t="s">
        <v>32</v>
      </c>
      <c r="AX262" s="14" t="s">
        <v>76</v>
      </c>
      <c r="AY262" s="262" t="s">
        <v>204</v>
      </c>
    </row>
    <row r="263" s="16" customFormat="1">
      <c r="A263" s="16"/>
      <c r="B263" s="274"/>
      <c r="C263" s="275"/>
      <c r="D263" s="243" t="s">
        <v>213</v>
      </c>
      <c r="E263" s="276" t="s">
        <v>121</v>
      </c>
      <c r="F263" s="277" t="s">
        <v>110</v>
      </c>
      <c r="G263" s="275"/>
      <c r="H263" s="278">
        <v>76.965000000000003</v>
      </c>
      <c r="I263" s="279"/>
      <c r="J263" s="275"/>
      <c r="K263" s="275"/>
      <c r="L263" s="280"/>
      <c r="M263" s="281"/>
      <c r="N263" s="282"/>
      <c r="O263" s="282"/>
      <c r="P263" s="282"/>
      <c r="Q263" s="282"/>
      <c r="R263" s="282"/>
      <c r="S263" s="282"/>
      <c r="T263" s="283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4" t="s">
        <v>213</v>
      </c>
      <c r="AU263" s="284" t="s">
        <v>85</v>
      </c>
      <c r="AV263" s="16" t="s">
        <v>222</v>
      </c>
      <c r="AW263" s="16" t="s">
        <v>32</v>
      </c>
      <c r="AX263" s="16" t="s">
        <v>76</v>
      </c>
      <c r="AY263" s="284" t="s">
        <v>204</v>
      </c>
    </row>
    <row r="264" s="14" customFormat="1">
      <c r="A264" s="14"/>
      <c r="B264" s="252"/>
      <c r="C264" s="253"/>
      <c r="D264" s="243" t="s">
        <v>213</v>
      </c>
      <c r="E264" s="254" t="s">
        <v>1</v>
      </c>
      <c r="F264" s="255" t="s">
        <v>1574</v>
      </c>
      <c r="G264" s="253"/>
      <c r="H264" s="256">
        <v>22.463999999999999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213</v>
      </c>
      <c r="AU264" s="262" t="s">
        <v>85</v>
      </c>
      <c r="AV264" s="14" t="s">
        <v>85</v>
      </c>
      <c r="AW264" s="14" t="s">
        <v>32</v>
      </c>
      <c r="AX264" s="14" t="s">
        <v>76</v>
      </c>
      <c r="AY264" s="262" t="s">
        <v>204</v>
      </c>
    </row>
    <row r="265" s="14" customFormat="1">
      <c r="A265" s="14"/>
      <c r="B265" s="252"/>
      <c r="C265" s="253"/>
      <c r="D265" s="243" t="s">
        <v>213</v>
      </c>
      <c r="E265" s="254" t="s">
        <v>1</v>
      </c>
      <c r="F265" s="255" t="s">
        <v>1575</v>
      </c>
      <c r="G265" s="253"/>
      <c r="H265" s="256">
        <v>3.2400000000000002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213</v>
      </c>
      <c r="AU265" s="262" t="s">
        <v>85</v>
      </c>
      <c r="AV265" s="14" t="s">
        <v>85</v>
      </c>
      <c r="AW265" s="14" t="s">
        <v>32</v>
      </c>
      <c r="AX265" s="14" t="s">
        <v>76</v>
      </c>
      <c r="AY265" s="262" t="s">
        <v>204</v>
      </c>
    </row>
    <row r="266" s="15" customFormat="1">
      <c r="A266" s="15"/>
      <c r="B266" s="263"/>
      <c r="C266" s="264"/>
      <c r="D266" s="243" t="s">
        <v>213</v>
      </c>
      <c r="E266" s="265" t="s">
        <v>159</v>
      </c>
      <c r="F266" s="266" t="s">
        <v>160</v>
      </c>
      <c r="G266" s="264"/>
      <c r="H266" s="267">
        <v>124.65900000000001</v>
      </c>
      <c r="I266" s="268"/>
      <c r="J266" s="264"/>
      <c r="K266" s="264"/>
      <c r="L266" s="269"/>
      <c r="M266" s="270"/>
      <c r="N266" s="271"/>
      <c r="O266" s="271"/>
      <c r="P266" s="271"/>
      <c r="Q266" s="271"/>
      <c r="R266" s="271"/>
      <c r="S266" s="271"/>
      <c r="T266" s="27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3" t="s">
        <v>213</v>
      </c>
      <c r="AU266" s="273" t="s">
        <v>85</v>
      </c>
      <c r="AV266" s="15" t="s">
        <v>211</v>
      </c>
      <c r="AW266" s="15" t="s">
        <v>32</v>
      </c>
      <c r="AX266" s="15" t="s">
        <v>76</v>
      </c>
      <c r="AY266" s="273" t="s">
        <v>204</v>
      </c>
    </row>
    <row r="267" s="14" customFormat="1">
      <c r="A267" s="14"/>
      <c r="B267" s="252"/>
      <c r="C267" s="253"/>
      <c r="D267" s="243" t="s">
        <v>213</v>
      </c>
      <c r="E267" s="254" t="s">
        <v>151</v>
      </c>
      <c r="F267" s="255" t="s">
        <v>1576</v>
      </c>
      <c r="G267" s="253"/>
      <c r="H267" s="256">
        <v>50.805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213</v>
      </c>
      <c r="AU267" s="262" t="s">
        <v>85</v>
      </c>
      <c r="AV267" s="14" t="s">
        <v>85</v>
      </c>
      <c r="AW267" s="14" t="s">
        <v>32</v>
      </c>
      <c r="AX267" s="14" t="s">
        <v>76</v>
      </c>
      <c r="AY267" s="262" t="s">
        <v>204</v>
      </c>
    </row>
    <row r="268" s="14" customFormat="1">
      <c r="A268" s="14"/>
      <c r="B268" s="252"/>
      <c r="C268" s="253"/>
      <c r="D268" s="243" t="s">
        <v>213</v>
      </c>
      <c r="E268" s="254" t="s">
        <v>155</v>
      </c>
      <c r="F268" s="255" t="s">
        <v>1577</v>
      </c>
      <c r="G268" s="253"/>
      <c r="H268" s="256">
        <v>175.464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213</v>
      </c>
      <c r="AU268" s="262" t="s">
        <v>85</v>
      </c>
      <c r="AV268" s="14" t="s">
        <v>85</v>
      </c>
      <c r="AW268" s="14" t="s">
        <v>32</v>
      </c>
      <c r="AX268" s="14" t="s">
        <v>76</v>
      </c>
      <c r="AY268" s="262" t="s">
        <v>204</v>
      </c>
    </row>
    <row r="269" s="14" customFormat="1">
      <c r="A269" s="14"/>
      <c r="B269" s="252"/>
      <c r="C269" s="253"/>
      <c r="D269" s="243" t="s">
        <v>213</v>
      </c>
      <c r="E269" s="254" t="s">
        <v>1</v>
      </c>
      <c r="F269" s="255" t="s">
        <v>407</v>
      </c>
      <c r="G269" s="253"/>
      <c r="H269" s="256">
        <v>52.639000000000003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213</v>
      </c>
      <c r="AU269" s="262" t="s">
        <v>85</v>
      </c>
      <c r="AV269" s="14" t="s">
        <v>85</v>
      </c>
      <c r="AW269" s="14" t="s">
        <v>32</v>
      </c>
      <c r="AX269" s="14" t="s">
        <v>83</v>
      </c>
      <c r="AY269" s="262" t="s">
        <v>204</v>
      </c>
    </row>
    <row r="270" s="2" customFormat="1" ht="37.8" customHeight="1">
      <c r="A270" s="39"/>
      <c r="B270" s="40"/>
      <c r="C270" s="228" t="s">
        <v>379</v>
      </c>
      <c r="D270" s="228" t="s">
        <v>206</v>
      </c>
      <c r="E270" s="229" t="s">
        <v>409</v>
      </c>
      <c r="F270" s="230" t="s">
        <v>410</v>
      </c>
      <c r="G270" s="231" t="s">
        <v>311</v>
      </c>
      <c r="H270" s="232">
        <v>52.639000000000003</v>
      </c>
      <c r="I270" s="233"/>
      <c r="J270" s="234">
        <f>ROUND(I270*H270,2)</f>
        <v>0</v>
      </c>
      <c r="K270" s="230" t="s">
        <v>210</v>
      </c>
      <c r="L270" s="45"/>
      <c r="M270" s="235" t="s">
        <v>1</v>
      </c>
      <c r="N270" s="236" t="s">
        <v>41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211</v>
      </c>
      <c r="AT270" s="239" t="s">
        <v>206</v>
      </c>
      <c r="AU270" s="239" t="s">
        <v>85</v>
      </c>
      <c r="AY270" s="18" t="s">
        <v>204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83</v>
      </c>
      <c r="BK270" s="240">
        <f>ROUND(I270*H270,2)</f>
        <v>0</v>
      </c>
      <c r="BL270" s="18" t="s">
        <v>211</v>
      </c>
      <c r="BM270" s="239" t="s">
        <v>1578</v>
      </c>
    </row>
    <row r="271" s="14" customFormat="1">
      <c r="A271" s="14"/>
      <c r="B271" s="252"/>
      <c r="C271" s="253"/>
      <c r="D271" s="243" t="s">
        <v>213</v>
      </c>
      <c r="E271" s="254" t="s">
        <v>1</v>
      </c>
      <c r="F271" s="255" t="s">
        <v>412</v>
      </c>
      <c r="G271" s="253"/>
      <c r="H271" s="256">
        <v>52.639000000000003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2" t="s">
        <v>213</v>
      </c>
      <c r="AU271" s="262" t="s">
        <v>85</v>
      </c>
      <c r="AV271" s="14" t="s">
        <v>85</v>
      </c>
      <c r="AW271" s="14" t="s">
        <v>32</v>
      </c>
      <c r="AX271" s="14" t="s">
        <v>83</v>
      </c>
      <c r="AY271" s="262" t="s">
        <v>204</v>
      </c>
    </row>
    <row r="272" s="2" customFormat="1" ht="33" customHeight="1">
      <c r="A272" s="39"/>
      <c r="B272" s="40"/>
      <c r="C272" s="228" t="s">
        <v>384</v>
      </c>
      <c r="D272" s="228" t="s">
        <v>206</v>
      </c>
      <c r="E272" s="229" t="s">
        <v>414</v>
      </c>
      <c r="F272" s="230" t="s">
        <v>415</v>
      </c>
      <c r="G272" s="231" t="s">
        <v>311</v>
      </c>
      <c r="H272" s="232">
        <v>122.825</v>
      </c>
      <c r="I272" s="233"/>
      <c r="J272" s="234">
        <f>ROUND(I272*H272,2)</f>
        <v>0</v>
      </c>
      <c r="K272" s="230" t="s">
        <v>210</v>
      </c>
      <c r="L272" s="45"/>
      <c r="M272" s="235" t="s">
        <v>1</v>
      </c>
      <c r="N272" s="236" t="s">
        <v>41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211</v>
      </c>
      <c r="AT272" s="239" t="s">
        <v>206</v>
      </c>
      <c r="AU272" s="239" t="s">
        <v>85</v>
      </c>
      <c r="AY272" s="18" t="s">
        <v>204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83</v>
      </c>
      <c r="BK272" s="240">
        <f>ROUND(I272*H272,2)</f>
        <v>0</v>
      </c>
      <c r="BL272" s="18" t="s">
        <v>211</v>
      </c>
      <c r="BM272" s="239" t="s">
        <v>1579</v>
      </c>
    </row>
    <row r="273" s="14" customFormat="1">
      <c r="A273" s="14"/>
      <c r="B273" s="252"/>
      <c r="C273" s="253"/>
      <c r="D273" s="243" t="s">
        <v>213</v>
      </c>
      <c r="E273" s="254" t="s">
        <v>1</v>
      </c>
      <c r="F273" s="255" t="s">
        <v>417</v>
      </c>
      <c r="G273" s="253"/>
      <c r="H273" s="256">
        <v>122.825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213</v>
      </c>
      <c r="AU273" s="262" t="s">
        <v>85</v>
      </c>
      <c r="AV273" s="14" t="s">
        <v>85</v>
      </c>
      <c r="AW273" s="14" t="s">
        <v>32</v>
      </c>
      <c r="AX273" s="14" t="s">
        <v>83</v>
      </c>
      <c r="AY273" s="262" t="s">
        <v>204</v>
      </c>
    </row>
    <row r="274" s="2" customFormat="1" ht="37.8" customHeight="1">
      <c r="A274" s="39"/>
      <c r="B274" s="40"/>
      <c r="C274" s="228" t="s">
        <v>408</v>
      </c>
      <c r="D274" s="228" t="s">
        <v>206</v>
      </c>
      <c r="E274" s="229" t="s">
        <v>419</v>
      </c>
      <c r="F274" s="230" t="s">
        <v>420</v>
      </c>
      <c r="G274" s="231" t="s">
        <v>311</v>
      </c>
      <c r="H274" s="232">
        <v>122.825</v>
      </c>
      <c r="I274" s="233"/>
      <c r="J274" s="234">
        <f>ROUND(I274*H274,2)</f>
        <v>0</v>
      </c>
      <c r="K274" s="230" t="s">
        <v>210</v>
      </c>
      <c r="L274" s="45"/>
      <c r="M274" s="235" t="s">
        <v>1</v>
      </c>
      <c r="N274" s="236" t="s">
        <v>41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211</v>
      </c>
      <c r="AT274" s="239" t="s">
        <v>206</v>
      </c>
      <c r="AU274" s="239" t="s">
        <v>85</v>
      </c>
      <c r="AY274" s="18" t="s">
        <v>204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83</v>
      </c>
      <c r="BK274" s="240">
        <f>ROUND(I274*H274,2)</f>
        <v>0</v>
      </c>
      <c r="BL274" s="18" t="s">
        <v>211</v>
      </c>
      <c r="BM274" s="239" t="s">
        <v>1580</v>
      </c>
    </row>
    <row r="275" s="14" customFormat="1">
      <c r="A275" s="14"/>
      <c r="B275" s="252"/>
      <c r="C275" s="253"/>
      <c r="D275" s="243" t="s">
        <v>213</v>
      </c>
      <c r="E275" s="254" t="s">
        <v>1</v>
      </c>
      <c r="F275" s="255" t="s">
        <v>422</v>
      </c>
      <c r="G275" s="253"/>
      <c r="H275" s="256">
        <v>122.825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213</v>
      </c>
      <c r="AU275" s="262" t="s">
        <v>85</v>
      </c>
      <c r="AV275" s="14" t="s">
        <v>85</v>
      </c>
      <c r="AW275" s="14" t="s">
        <v>32</v>
      </c>
      <c r="AX275" s="14" t="s">
        <v>83</v>
      </c>
      <c r="AY275" s="262" t="s">
        <v>204</v>
      </c>
    </row>
    <row r="276" s="2" customFormat="1" ht="24.15" customHeight="1">
      <c r="A276" s="39"/>
      <c r="B276" s="40"/>
      <c r="C276" s="228" t="s">
        <v>413</v>
      </c>
      <c r="D276" s="228" t="s">
        <v>206</v>
      </c>
      <c r="E276" s="229" t="s">
        <v>423</v>
      </c>
      <c r="F276" s="230" t="s">
        <v>424</v>
      </c>
      <c r="G276" s="231" t="s">
        <v>311</v>
      </c>
      <c r="H276" s="232">
        <v>105.27800000000001</v>
      </c>
      <c r="I276" s="233"/>
      <c r="J276" s="234">
        <f>ROUND(I276*H276,2)</f>
        <v>0</v>
      </c>
      <c r="K276" s="230" t="s">
        <v>210</v>
      </c>
      <c r="L276" s="45"/>
      <c r="M276" s="235" t="s">
        <v>1</v>
      </c>
      <c r="N276" s="236" t="s">
        <v>41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211</v>
      </c>
      <c r="AT276" s="239" t="s">
        <v>206</v>
      </c>
      <c r="AU276" s="239" t="s">
        <v>85</v>
      </c>
      <c r="AY276" s="18" t="s">
        <v>204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83</v>
      </c>
      <c r="BK276" s="240">
        <f>ROUND(I276*H276,2)</f>
        <v>0</v>
      </c>
      <c r="BL276" s="18" t="s">
        <v>211</v>
      </c>
      <c r="BM276" s="239" t="s">
        <v>1581</v>
      </c>
    </row>
    <row r="277" s="14" customFormat="1">
      <c r="A277" s="14"/>
      <c r="B277" s="252"/>
      <c r="C277" s="253"/>
      <c r="D277" s="243" t="s">
        <v>213</v>
      </c>
      <c r="E277" s="254" t="s">
        <v>1</v>
      </c>
      <c r="F277" s="255" t="s">
        <v>426</v>
      </c>
      <c r="G277" s="253"/>
      <c r="H277" s="256">
        <v>52.639000000000003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2" t="s">
        <v>213</v>
      </c>
      <c r="AU277" s="262" t="s">
        <v>85</v>
      </c>
      <c r="AV277" s="14" t="s">
        <v>85</v>
      </c>
      <c r="AW277" s="14" t="s">
        <v>32</v>
      </c>
      <c r="AX277" s="14" t="s">
        <v>76</v>
      </c>
      <c r="AY277" s="262" t="s">
        <v>204</v>
      </c>
    </row>
    <row r="278" s="14" customFormat="1">
      <c r="A278" s="14"/>
      <c r="B278" s="252"/>
      <c r="C278" s="253"/>
      <c r="D278" s="243" t="s">
        <v>213</v>
      </c>
      <c r="E278" s="254" t="s">
        <v>1</v>
      </c>
      <c r="F278" s="255" t="s">
        <v>427</v>
      </c>
      <c r="G278" s="253"/>
      <c r="H278" s="256">
        <v>52.639000000000003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2" t="s">
        <v>213</v>
      </c>
      <c r="AU278" s="262" t="s">
        <v>85</v>
      </c>
      <c r="AV278" s="14" t="s">
        <v>85</v>
      </c>
      <c r="AW278" s="14" t="s">
        <v>32</v>
      </c>
      <c r="AX278" s="14" t="s">
        <v>76</v>
      </c>
      <c r="AY278" s="262" t="s">
        <v>204</v>
      </c>
    </row>
    <row r="279" s="15" customFormat="1">
      <c r="A279" s="15"/>
      <c r="B279" s="263"/>
      <c r="C279" s="264"/>
      <c r="D279" s="243" t="s">
        <v>213</v>
      </c>
      <c r="E279" s="265" t="s">
        <v>1</v>
      </c>
      <c r="F279" s="266" t="s">
        <v>160</v>
      </c>
      <c r="G279" s="264"/>
      <c r="H279" s="267">
        <v>105.27800000000001</v>
      </c>
      <c r="I279" s="268"/>
      <c r="J279" s="264"/>
      <c r="K279" s="264"/>
      <c r="L279" s="269"/>
      <c r="M279" s="270"/>
      <c r="N279" s="271"/>
      <c r="O279" s="271"/>
      <c r="P279" s="271"/>
      <c r="Q279" s="271"/>
      <c r="R279" s="271"/>
      <c r="S279" s="271"/>
      <c r="T279" s="27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3" t="s">
        <v>213</v>
      </c>
      <c r="AU279" s="273" t="s">
        <v>85</v>
      </c>
      <c r="AV279" s="15" t="s">
        <v>211</v>
      </c>
      <c r="AW279" s="15" t="s">
        <v>32</v>
      </c>
      <c r="AX279" s="15" t="s">
        <v>83</v>
      </c>
      <c r="AY279" s="273" t="s">
        <v>204</v>
      </c>
    </row>
    <row r="280" s="2" customFormat="1" ht="24.15" customHeight="1">
      <c r="A280" s="39"/>
      <c r="B280" s="40"/>
      <c r="C280" s="228" t="s">
        <v>418</v>
      </c>
      <c r="D280" s="228" t="s">
        <v>206</v>
      </c>
      <c r="E280" s="229" t="s">
        <v>429</v>
      </c>
      <c r="F280" s="230" t="s">
        <v>430</v>
      </c>
      <c r="G280" s="231" t="s">
        <v>311</v>
      </c>
      <c r="H280" s="232">
        <v>245.65000000000001</v>
      </c>
      <c r="I280" s="233"/>
      <c r="J280" s="234">
        <f>ROUND(I280*H280,2)</f>
        <v>0</v>
      </c>
      <c r="K280" s="230" t="s">
        <v>210</v>
      </c>
      <c r="L280" s="45"/>
      <c r="M280" s="235" t="s">
        <v>1</v>
      </c>
      <c r="N280" s="236" t="s">
        <v>41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211</v>
      </c>
      <c r="AT280" s="239" t="s">
        <v>206</v>
      </c>
      <c r="AU280" s="239" t="s">
        <v>85</v>
      </c>
      <c r="AY280" s="18" t="s">
        <v>204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83</v>
      </c>
      <c r="BK280" s="240">
        <f>ROUND(I280*H280,2)</f>
        <v>0</v>
      </c>
      <c r="BL280" s="18" t="s">
        <v>211</v>
      </c>
      <c r="BM280" s="239" t="s">
        <v>1582</v>
      </c>
    </row>
    <row r="281" s="14" customFormat="1">
      <c r="A281" s="14"/>
      <c r="B281" s="252"/>
      <c r="C281" s="253"/>
      <c r="D281" s="243" t="s">
        <v>213</v>
      </c>
      <c r="E281" s="254" t="s">
        <v>1</v>
      </c>
      <c r="F281" s="255" t="s">
        <v>432</v>
      </c>
      <c r="G281" s="253"/>
      <c r="H281" s="256">
        <v>122.825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2" t="s">
        <v>213</v>
      </c>
      <c r="AU281" s="262" t="s">
        <v>85</v>
      </c>
      <c r="AV281" s="14" t="s">
        <v>85</v>
      </c>
      <c r="AW281" s="14" t="s">
        <v>32</v>
      </c>
      <c r="AX281" s="14" t="s">
        <v>76</v>
      </c>
      <c r="AY281" s="262" t="s">
        <v>204</v>
      </c>
    </row>
    <row r="282" s="14" customFormat="1">
      <c r="A282" s="14"/>
      <c r="B282" s="252"/>
      <c r="C282" s="253"/>
      <c r="D282" s="243" t="s">
        <v>213</v>
      </c>
      <c r="E282" s="254" t="s">
        <v>1</v>
      </c>
      <c r="F282" s="255" t="s">
        <v>433</v>
      </c>
      <c r="G282" s="253"/>
      <c r="H282" s="256">
        <v>122.825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2" t="s">
        <v>213</v>
      </c>
      <c r="AU282" s="262" t="s">
        <v>85</v>
      </c>
      <c r="AV282" s="14" t="s">
        <v>85</v>
      </c>
      <c r="AW282" s="14" t="s">
        <v>32</v>
      </c>
      <c r="AX282" s="14" t="s">
        <v>76</v>
      </c>
      <c r="AY282" s="262" t="s">
        <v>204</v>
      </c>
    </row>
    <row r="283" s="15" customFormat="1">
      <c r="A283" s="15"/>
      <c r="B283" s="263"/>
      <c r="C283" s="264"/>
      <c r="D283" s="243" t="s">
        <v>213</v>
      </c>
      <c r="E283" s="265" t="s">
        <v>1</v>
      </c>
      <c r="F283" s="266" t="s">
        <v>160</v>
      </c>
      <c r="G283" s="264"/>
      <c r="H283" s="267">
        <v>245.65000000000001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3" t="s">
        <v>213</v>
      </c>
      <c r="AU283" s="273" t="s">
        <v>85</v>
      </c>
      <c r="AV283" s="15" t="s">
        <v>211</v>
      </c>
      <c r="AW283" s="15" t="s">
        <v>32</v>
      </c>
      <c r="AX283" s="15" t="s">
        <v>83</v>
      </c>
      <c r="AY283" s="273" t="s">
        <v>204</v>
      </c>
    </row>
    <row r="284" s="2" customFormat="1" ht="16.5" customHeight="1">
      <c r="A284" s="39"/>
      <c r="B284" s="40"/>
      <c r="C284" s="228" t="s">
        <v>143</v>
      </c>
      <c r="D284" s="228" t="s">
        <v>206</v>
      </c>
      <c r="E284" s="229" t="s">
        <v>435</v>
      </c>
      <c r="F284" s="230" t="s">
        <v>436</v>
      </c>
      <c r="G284" s="231" t="s">
        <v>311</v>
      </c>
      <c r="H284" s="232">
        <v>175.464</v>
      </c>
      <c r="I284" s="233"/>
      <c r="J284" s="234">
        <f>ROUND(I284*H284,2)</f>
        <v>0</v>
      </c>
      <c r="K284" s="230" t="s">
        <v>210</v>
      </c>
      <c r="L284" s="45"/>
      <c r="M284" s="235" t="s">
        <v>1</v>
      </c>
      <c r="N284" s="236" t="s">
        <v>41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211</v>
      </c>
      <c r="AT284" s="239" t="s">
        <v>206</v>
      </c>
      <c r="AU284" s="239" t="s">
        <v>85</v>
      </c>
      <c r="AY284" s="18" t="s">
        <v>204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83</v>
      </c>
      <c r="BK284" s="240">
        <f>ROUND(I284*H284,2)</f>
        <v>0</v>
      </c>
      <c r="BL284" s="18" t="s">
        <v>211</v>
      </c>
      <c r="BM284" s="239" t="s">
        <v>437</v>
      </c>
    </row>
    <row r="285" s="14" customFormat="1">
      <c r="A285" s="14"/>
      <c r="B285" s="252"/>
      <c r="C285" s="253"/>
      <c r="D285" s="243" t="s">
        <v>213</v>
      </c>
      <c r="E285" s="254" t="s">
        <v>1</v>
      </c>
      <c r="F285" s="255" t="s">
        <v>438</v>
      </c>
      <c r="G285" s="253"/>
      <c r="H285" s="256">
        <v>175.464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213</v>
      </c>
      <c r="AU285" s="262" t="s">
        <v>85</v>
      </c>
      <c r="AV285" s="14" t="s">
        <v>85</v>
      </c>
      <c r="AW285" s="14" t="s">
        <v>32</v>
      </c>
      <c r="AX285" s="14" t="s">
        <v>83</v>
      </c>
      <c r="AY285" s="262" t="s">
        <v>204</v>
      </c>
    </row>
    <row r="286" s="2" customFormat="1" ht="33" customHeight="1">
      <c r="A286" s="39"/>
      <c r="B286" s="40"/>
      <c r="C286" s="228" t="s">
        <v>428</v>
      </c>
      <c r="D286" s="228" t="s">
        <v>206</v>
      </c>
      <c r="E286" s="229" t="s">
        <v>440</v>
      </c>
      <c r="F286" s="230" t="s">
        <v>441</v>
      </c>
      <c r="G286" s="231" t="s">
        <v>442</v>
      </c>
      <c r="H286" s="232">
        <v>315.83499999999998</v>
      </c>
      <c r="I286" s="233"/>
      <c r="J286" s="234">
        <f>ROUND(I286*H286,2)</f>
        <v>0</v>
      </c>
      <c r="K286" s="230" t="s">
        <v>210</v>
      </c>
      <c r="L286" s="45"/>
      <c r="M286" s="235" t="s">
        <v>1</v>
      </c>
      <c r="N286" s="236" t="s">
        <v>41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211</v>
      </c>
      <c r="AT286" s="239" t="s">
        <v>206</v>
      </c>
      <c r="AU286" s="239" t="s">
        <v>85</v>
      </c>
      <c r="AY286" s="18" t="s">
        <v>204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83</v>
      </c>
      <c r="BK286" s="240">
        <f>ROUND(I286*H286,2)</f>
        <v>0</v>
      </c>
      <c r="BL286" s="18" t="s">
        <v>211</v>
      </c>
      <c r="BM286" s="239" t="s">
        <v>443</v>
      </c>
    </row>
    <row r="287" s="13" customFormat="1">
      <c r="A287" s="13"/>
      <c r="B287" s="241"/>
      <c r="C287" s="242"/>
      <c r="D287" s="243" t="s">
        <v>213</v>
      </c>
      <c r="E287" s="244" t="s">
        <v>1</v>
      </c>
      <c r="F287" s="245" t="s">
        <v>444</v>
      </c>
      <c r="G287" s="242"/>
      <c r="H287" s="244" t="s">
        <v>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213</v>
      </c>
      <c r="AU287" s="251" t="s">
        <v>85</v>
      </c>
      <c r="AV287" s="13" t="s">
        <v>83</v>
      </c>
      <c r="AW287" s="13" t="s">
        <v>32</v>
      </c>
      <c r="AX287" s="13" t="s">
        <v>76</v>
      </c>
      <c r="AY287" s="251" t="s">
        <v>204</v>
      </c>
    </row>
    <row r="288" s="14" customFormat="1">
      <c r="A288" s="14"/>
      <c r="B288" s="252"/>
      <c r="C288" s="253"/>
      <c r="D288" s="243" t="s">
        <v>213</v>
      </c>
      <c r="E288" s="254" t="s">
        <v>1</v>
      </c>
      <c r="F288" s="255" t="s">
        <v>445</v>
      </c>
      <c r="G288" s="253"/>
      <c r="H288" s="256">
        <v>315.83499999999998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2" t="s">
        <v>213</v>
      </c>
      <c r="AU288" s="262" t="s">
        <v>85</v>
      </c>
      <c r="AV288" s="14" t="s">
        <v>85</v>
      </c>
      <c r="AW288" s="14" t="s">
        <v>32</v>
      </c>
      <c r="AX288" s="14" t="s">
        <v>83</v>
      </c>
      <c r="AY288" s="262" t="s">
        <v>204</v>
      </c>
    </row>
    <row r="289" s="2" customFormat="1" ht="24.15" customHeight="1">
      <c r="A289" s="39"/>
      <c r="B289" s="40"/>
      <c r="C289" s="228" t="s">
        <v>434</v>
      </c>
      <c r="D289" s="228" t="s">
        <v>206</v>
      </c>
      <c r="E289" s="229" t="s">
        <v>446</v>
      </c>
      <c r="F289" s="230" t="s">
        <v>447</v>
      </c>
      <c r="G289" s="231" t="s">
        <v>448</v>
      </c>
      <c r="H289" s="232">
        <v>327.08699999999999</v>
      </c>
      <c r="I289" s="233"/>
      <c r="J289" s="234">
        <f>ROUND(I289*H289,2)</f>
        <v>0</v>
      </c>
      <c r="K289" s="230" t="s">
        <v>210</v>
      </c>
      <c r="L289" s="45"/>
      <c r="M289" s="235" t="s">
        <v>1</v>
      </c>
      <c r="N289" s="236" t="s">
        <v>41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211</v>
      </c>
      <c r="AT289" s="239" t="s">
        <v>206</v>
      </c>
      <c r="AU289" s="239" t="s">
        <v>85</v>
      </c>
      <c r="AY289" s="18" t="s">
        <v>204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83</v>
      </c>
      <c r="BK289" s="240">
        <f>ROUND(I289*H289,2)</f>
        <v>0</v>
      </c>
      <c r="BL289" s="18" t="s">
        <v>211</v>
      </c>
      <c r="BM289" s="239" t="s">
        <v>449</v>
      </c>
    </row>
    <row r="290" s="14" customFormat="1">
      <c r="A290" s="14"/>
      <c r="B290" s="252"/>
      <c r="C290" s="253"/>
      <c r="D290" s="243" t="s">
        <v>213</v>
      </c>
      <c r="E290" s="254" t="s">
        <v>1</v>
      </c>
      <c r="F290" s="255" t="s">
        <v>1583</v>
      </c>
      <c r="G290" s="253"/>
      <c r="H290" s="256">
        <v>321.62700000000001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2" t="s">
        <v>213</v>
      </c>
      <c r="AU290" s="262" t="s">
        <v>85</v>
      </c>
      <c r="AV290" s="14" t="s">
        <v>85</v>
      </c>
      <c r="AW290" s="14" t="s">
        <v>32</v>
      </c>
      <c r="AX290" s="14" t="s">
        <v>76</v>
      </c>
      <c r="AY290" s="262" t="s">
        <v>204</v>
      </c>
    </row>
    <row r="291" s="14" customFormat="1">
      <c r="A291" s="14"/>
      <c r="B291" s="252"/>
      <c r="C291" s="253"/>
      <c r="D291" s="243" t="s">
        <v>213</v>
      </c>
      <c r="E291" s="254" t="s">
        <v>1</v>
      </c>
      <c r="F291" s="255" t="s">
        <v>1584</v>
      </c>
      <c r="G291" s="253"/>
      <c r="H291" s="256">
        <v>5.46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2" t="s">
        <v>213</v>
      </c>
      <c r="AU291" s="262" t="s">
        <v>85</v>
      </c>
      <c r="AV291" s="14" t="s">
        <v>85</v>
      </c>
      <c r="AW291" s="14" t="s">
        <v>32</v>
      </c>
      <c r="AX291" s="14" t="s">
        <v>76</v>
      </c>
      <c r="AY291" s="262" t="s">
        <v>204</v>
      </c>
    </row>
    <row r="292" s="15" customFormat="1">
      <c r="A292" s="15"/>
      <c r="B292" s="263"/>
      <c r="C292" s="264"/>
      <c r="D292" s="243" t="s">
        <v>213</v>
      </c>
      <c r="E292" s="265" t="s">
        <v>1</v>
      </c>
      <c r="F292" s="266" t="s">
        <v>160</v>
      </c>
      <c r="G292" s="264"/>
      <c r="H292" s="267">
        <v>327.08699999999999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3" t="s">
        <v>213</v>
      </c>
      <c r="AU292" s="273" t="s">
        <v>85</v>
      </c>
      <c r="AV292" s="15" t="s">
        <v>211</v>
      </c>
      <c r="AW292" s="15" t="s">
        <v>32</v>
      </c>
      <c r="AX292" s="15" t="s">
        <v>83</v>
      </c>
      <c r="AY292" s="273" t="s">
        <v>204</v>
      </c>
    </row>
    <row r="293" s="2" customFormat="1" ht="24.15" customHeight="1">
      <c r="A293" s="39"/>
      <c r="B293" s="40"/>
      <c r="C293" s="228" t="s">
        <v>439</v>
      </c>
      <c r="D293" s="228" t="s">
        <v>206</v>
      </c>
      <c r="E293" s="229" t="s">
        <v>459</v>
      </c>
      <c r="F293" s="230" t="s">
        <v>460</v>
      </c>
      <c r="G293" s="231" t="s">
        <v>311</v>
      </c>
      <c r="H293" s="232">
        <v>76.597999999999999</v>
      </c>
      <c r="I293" s="233"/>
      <c r="J293" s="234">
        <f>ROUND(I293*H293,2)</f>
        <v>0</v>
      </c>
      <c r="K293" s="230" t="s">
        <v>210</v>
      </c>
      <c r="L293" s="45"/>
      <c r="M293" s="235" t="s">
        <v>1</v>
      </c>
      <c r="N293" s="236" t="s">
        <v>41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211</v>
      </c>
      <c r="AT293" s="239" t="s">
        <v>206</v>
      </c>
      <c r="AU293" s="239" t="s">
        <v>85</v>
      </c>
      <c r="AY293" s="18" t="s">
        <v>204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83</v>
      </c>
      <c r="BK293" s="240">
        <f>ROUND(I293*H293,2)</f>
        <v>0</v>
      </c>
      <c r="BL293" s="18" t="s">
        <v>211</v>
      </c>
      <c r="BM293" s="239" t="s">
        <v>461</v>
      </c>
    </row>
    <row r="294" s="13" customFormat="1">
      <c r="A294" s="13"/>
      <c r="B294" s="241"/>
      <c r="C294" s="242"/>
      <c r="D294" s="243" t="s">
        <v>213</v>
      </c>
      <c r="E294" s="244" t="s">
        <v>1</v>
      </c>
      <c r="F294" s="245" t="s">
        <v>214</v>
      </c>
      <c r="G294" s="242"/>
      <c r="H294" s="244" t="s">
        <v>1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213</v>
      </c>
      <c r="AU294" s="251" t="s">
        <v>85</v>
      </c>
      <c r="AV294" s="13" t="s">
        <v>83</v>
      </c>
      <c r="AW294" s="13" t="s">
        <v>32</v>
      </c>
      <c r="AX294" s="13" t="s">
        <v>76</v>
      </c>
      <c r="AY294" s="251" t="s">
        <v>204</v>
      </c>
    </row>
    <row r="295" s="13" customFormat="1">
      <c r="A295" s="13"/>
      <c r="B295" s="241"/>
      <c r="C295" s="242"/>
      <c r="D295" s="243" t="s">
        <v>213</v>
      </c>
      <c r="E295" s="244" t="s">
        <v>1</v>
      </c>
      <c r="F295" s="245" t="s">
        <v>1585</v>
      </c>
      <c r="G295" s="242"/>
      <c r="H295" s="244" t="s">
        <v>1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213</v>
      </c>
      <c r="AU295" s="251" t="s">
        <v>85</v>
      </c>
      <c r="AV295" s="13" t="s">
        <v>83</v>
      </c>
      <c r="AW295" s="13" t="s">
        <v>32</v>
      </c>
      <c r="AX295" s="13" t="s">
        <v>76</v>
      </c>
      <c r="AY295" s="251" t="s">
        <v>204</v>
      </c>
    </row>
    <row r="296" s="14" customFormat="1">
      <c r="A296" s="14"/>
      <c r="B296" s="252"/>
      <c r="C296" s="253"/>
      <c r="D296" s="243" t="s">
        <v>213</v>
      </c>
      <c r="E296" s="254" t="s">
        <v>1</v>
      </c>
      <c r="F296" s="255" t="s">
        <v>1586</v>
      </c>
      <c r="G296" s="253"/>
      <c r="H296" s="256">
        <v>0.23300000000000001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213</v>
      </c>
      <c r="AU296" s="262" t="s">
        <v>85</v>
      </c>
      <c r="AV296" s="14" t="s">
        <v>85</v>
      </c>
      <c r="AW296" s="14" t="s">
        <v>32</v>
      </c>
      <c r="AX296" s="14" t="s">
        <v>76</v>
      </c>
      <c r="AY296" s="262" t="s">
        <v>204</v>
      </c>
    </row>
    <row r="297" s="14" customFormat="1">
      <c r="A297" s="14"/>
      <c r="B297" s="252"/>
      <c r="C297" s="253"/>
      <c r="D297" s="243" t="s">
        <v>213</v>
      </c>
      <c r="E297" s="254" t="s">
        <v>1</v>
      </c>
      <c r="F297" s="255" t="s">
        <v>1587</v>
      </c>
      <c r="G297" s="253"/>
      <c r="H297" s="256">
        <v>0.029000000000000001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2" t="s">
        <v>213</v>
      </c>
      <c r="AU297" s="262" t="s">
        <v>85</v>
      </c>
      <c r="AV297" s="14" t="s">
        <v>85</v>
      </c>
      <c r="AW297" s="14" t="s">
        <v>32</v>
      </c>
      <c r="AX297" s="14" t="s">
        <v>76</v>
      </c>
      <c r="AY297" s="262" t="s">
        <v>204</v>
      </c>
    </row>
    <row r="298" s="14" customFormat="1">
      <c r="A298" s="14"/>
      <c r="B298" s="252"/>
      <c r="C298" s="253"/>
      <c r="D298" s="243" t="s">
        <v>213</v>
      </c>
      <c r="E298" s="254" t="s">
        <v>1</v>
      </c>
      <c r="F298" s="255" t="s">
        <v>1588</v>
      </c>
      <c r="G298" s="253"/>
      <c r="H298" s="256">
        <v>0.105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2" t="s">
        <v>213</v>
      </c>
      <c r="AU298" s="262" t="s">
        <v>85</v>
      </c>
      <c r="AV298" s="14" t="s">
        <v>85</v>
      </c>
      <c r="AW298" s="14" t="s">
        <v>32</v>
      </c>
      <c r="AX298" s="14" t="s">
        <v>76</v>
      </c>
      <c r="AY298" s="262" t="s">
        <v>204</v>
      </c>
    </row>
    <row r="299" s="16" customFormat="1">
      <c r="A299" s="16"/>
      <c r="B299" s="274"/>
      <c r="C299" s="275"/>
      <c r="D299" s="243" t="s">
        <v>213</v>
      </c>
      <c r="E299" s="276" t="s">
        <v>1</v>
      </c>
      <c r="F299" s="277" t="s">
        <v>110</v>
      </c>
      <c r="G299" s="275"/>
      <c r="H299" s="278">
        <v>0.36699999999999999</v>
      </c>
      <c r="I299" s="279"/>
      <c r="J299" s="275"/>
      <c r="K299" s="275"/>
      <c r="L299" s="280"/>
      <c r="M299" s="281"/>
      <c r="N299" s="282"/>
      <c r="O299" s="282"/>
      <c r="P299" s="282"/>
      <c r="Q299" s="282"/>
      <c r="R299" s="282"/>
      <c r="S299" s="282"/>
      <c r="T299" s="283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4" t="s">
        <v>213</v>
      </c>
      <c r="AU299" s="284" t="s">
        <v>85</v>
      </c>
      <c r="AV299" s="16" t="s">
        <v>222</v>
      </c>
      <c r="AW299" s="16" t="s">
        <v>32</v>
      </c>
      <c r="AX299" s="16" t="s">
        <v>76</v>
      </c>
      <c r="AY299" s="284" t="s">
        <v>204</v>
      </c>
    </row>
    <row r="300" s="14" customFormat="1">
      <c r="A300" s="14"/>
      <c r="B300" s="252"/>
      <c r="C300" s="253"/>
      <c r="D300" s="243" t="s">
        <v>213</v>
      </c>
      <c r="E300" s="254" t="s">
        <v>148</v>
      </c>
      <c r="F300" s="255" t="s">
        <v>1589</v>
      </c>
      <c r="G300" s="253"/>
      <c r="H300" s="256">
        <v>76.597999999999999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213</v>
      </c>
      <c r="AU300" s="262" t="s">
        <v>85</v>
      </c>
      <c r="AV300" s="14" t="s">
        <v>85</v>
      </c>
      <c r="AW300" s="14" t="s">
        <v>32</v>
      </c>
      <c r="AX300" s="14" t="s">
        <v>83</v>
      </c>
      <c r="AY300" s="262" t="s">
        <v>204</v>
      </c>
    </row>
    <row r="301" s="2" customFormat="1" ht="16.5" customHeight="1">
      <c r="A301" s="39"/>
      <c r="B301" s="40"/>
      <c r="C301" s="285" t="s">
        <v>262</v>
      </c>
      <c r="D301" s="285" t="s">
        <v>467</v>
      </c>
      <c r="E301" s="286" t="s">
        <v>478</v>
      </c>
      <c r="F301" s="287" t="s">
        <v>479</v>
      </c>
      <c r="G301" s="288" t="s">
        <v>442</v>
      </c>
      <c r="H301" s="289">
        <v>91.448999999999998</v>
      </c>
      <c r="I301" s="290"/>
      <c r="J301" s="291">
        <f>ROUND(I301*H301,2)</f>
        <v>0</v>
      </c>
      <c r="K301" s="287" t="s">
        <v>1</v>
      </c>
      <c r="L301" s="292"/>
      <c r="M301" s="293" t="s">
        <v>1</v>
      </c>
      <c r="N301" s="294" t="s">
        <v>41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247</v>
      </c>
      <c r="AT301" s="239" t="s">
        <v>467</v>
      </c>
      <c r="AU301" s="239" t="s">
        <v>85</v>
      </c>
      <c r="AY301" s="18" t="s">
        <v>204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83</v>
      </c>
      <c r="BK301" s="240">
        <f>ROUND(I301*H301,2)</f>
        <v>0</v>
      </c>
      <c r="BL301" s="18" t="s">
        <v>211</v>
      </c>
      <c r="BM301" s="239" t="s">
        <v>1590</v>
      </c>
    </row>
    <row r="302" s="14" customFormat="1">
      <c r="A302" s="14"/>
      <c r="B302" s="252"/>
      <c r="C302" s="253"/>
      <c r="D302" s="243" t="s">
        <v>213</v>
      </c>
      <c r="E302" s="254" t="s">
        <v>1</v>
      </c>
      <c r="F302" s="255" t="s">
        <v>1591</v>
      </c>
      <c r="G302" s="253"/>
      <c r="H302" s="256">
        <v>91.448999999999998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213</v>
      </c>
      <c r="AU302" s="262" t="s">
        <v>85</v>
      </c>
      <c r="AV302" s="14" t="s">
        <v>85</v>
      </c>
      <c r="AW302" s="14" t="s">
        <v>32</v>
      </c>
      <c r="AX302" s="14" t="s">
        <v>83</v>
      </c>
      <c r="AY302" s="262" t="s">
        <v>204</v>
      </c>
    </row>
    <row r="303" s="2" customFormat="1" ht="16.5" customHeight="1">
      <c r="A303" s="39"/>
      <c r="B303" s="40"/>
      <c r="C303" s="285" t="s">
        <v>452</v>
      </c>
      <c r="D303" s="285" t="s">
        <v>467</v>
      </c>
      <c r="E303" s="286" t="s">
        <v>473</v>
      </c>
      <c r="F303" s="287" t="s">
        <v>474</v>
      </c>
      <c r="G303" s="288" t="s">
        <v>442</v>
      </c>
      <c r="H303" s="289">
        <v>137.87600000000001</v>
      </c>
      <c r="I303" s="290"/>
      <c r="J303" s="291">
        <f>ROUND(I303*H303,2)</f>
        <v>0</v>
      </c>
      <c r="K303" s="287" t="s">
        <v>1</v>
      </c>
      <c r="L303" s="292"/>
      <c r="M303" s="293" t="s">
        <v>1</v>
      </c>
      <c r="N303" s="294" t="s">
        <v>41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247</v>
      </c>
      <c r="AT303" s="239" t="s">
        <v>467</v>
      </c>
      <c r="AU303" s="239" t="s">
        <v>85</v>
      </c>
      <c r="AY303" s="18" t="s">
        <v>204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83</v>
      </c>
      <c r="BK303" s="240">
        <f>ROUND(I303*H303,2)</f>
        <v>0</v>
      </c>
      <c r="BL303" s="18" t="s">
        <v>211</v>
      </c>
      <c r="BM303" s="239" t="s">
        <v>1592</v>
      </c>
    </row>
    <row r="304" s="14" customFormat="1">
      <c r="A304" s="14"/>
      <c r="B304" s="252"/>
      <c r="C304" s="253"/>
      <c r="D304" s="243" t="s">
        <v>213</v>
      </c>
      <c r="E304" s="254" t="s">
        <v>1</v>
      </c>
      <c r="F304" s="255" t="s">
        <v>476</v>
      </c>
      <c r="G304" s="253"/>
      <c r="H304" s="256">
        <v>137.87600000000001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213</v>
      </c>
      <c r="AU304" s="262" t="s">
        <v>85</v>
      </c>
      <c r="AV304" s="14" t="s">
        <v>85</v>
      </c>
      <c r="AW304" s="14" t="s">
        <v>32</v>
      </c>
      <c r="AX304" s="14" t="s">
        <v>76</v>
      </c>
      <c r="AY304" s="262" t="s">
        <v>204</v>
      </c>
    </row>
    <row r="305" s="15" customFormat="1">
      <c r="A305" s="15"/>
      <c r="B305" s="263"/>
      <c r="C305" s="264"/>
      <c r="D305" s="243" t="s">
        <v>213</v>
      </c>
      <c r="E305" s="265" t="s">
        <v>1</v>
      </c>
      <c r="F305" s="266" t="s">
        <v>160</v>
      </c>
      <c r="G305" s="264"/>
      <c r="H305" s="267">
        <v>137.87600000000001</v>
      </c>
      <c r="I305" s="268"/>
      <c r="J305" s="264"/>
      <c r="K305" s="264"/>
      <c r="L305" s="269"/>
      <c r="M305" s="270"/>
      <c r="N305" s="271"/>
      <c r="O305" s="271"/>
      <c r="P305" s="271"/>
      <c r="Q305" s="271"/>
      <c r="R305" s="271"/>
      <c r="S305" s="271"/>
      <c r="T305" s="27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3" t="s">
        <v>213</v>
      </c>
      <c r="AU305" s="273" t="s">
        <v>85</v>
      </c>
      <c r="AV305" s="15" t="s">
        <v>211</v>
      </c>
      <c r="AW305" s="15" t="s">
        <v>32</v>
      </c>
      <c r="AX305" s="15" t="s">
        <v>83</v>
      </c>
      <c r="AY305" s="273" t="s">
        <v>204</v>
      </c>
    </row>
    <row r="306" s="2" customFormat="1" ht="24.15" customHeight="1">
      <c r="A306" s="39"/>
      <c r="B306" s="40"/>
      <c r="C306" s="228" t="s">
        <v>458</v>
      </c>
      <c r="D306" s="228" t="s">
        <v>206</v>
      </c>
      <c r="E306" s="229" t="s">
        <v>423</v>
      </c>
      <c r="F306" s="230" t="s">
        <v>424</v>
      </c>
      <c r="G306" s="231" t="s">
        <v>311</v>
      </c>
      <c r="H306" s="232">
        <v>149.393</v>
      </c>
      <c r="I306" s="233"/>
      <c r="J306" s="234">
        <f>ROUND(I306*H306,2)</f>
        <v>0</v>
      </c>
      <c r="K306" s="230" t="s">
        <v>210</v>
      </c>
      <c r="L306" s="45"/>
      <c r="M306" s="235" t="s">
        <v>1</v>
      </c>
      <c r="N306" s="236" t="s">
        <v>41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211</v>
      </c>
      <c r="AT306" s="239" t="s">
        <v>206</v>
      </c>
      <c r="AU306" s="239" t="s">
        <v>85</v>
      </c>
      <c r="AY306" s="18" t="s">
        <v>204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83</v>
      </c>
      <c r="BK306" s="240">
        <f>ROUND(I306*H306,2)</f>
        <v>0</v>
      </c>
      <c r="BL306" s="18" t="s">
        <v>211</v>
      </c>
      <c r="BM306" s="239" t="s">
        <v>483</v>
      </c>
    </row>
    <row r="307" s="13" customFormat="1">
      <c r="A307" s="13"/>
      <c r="B307" s="241"/>
      <c r="C307" s="242"/>
      <c r="D307" s="243" t="s">
        <v>213</v>
      </c>
      <c r="E307" s="244" t="s">
        <v>1</v>
      </c>
      <c r="F307" s="245" t="s">
        <v>214</v>
      </c>
      <c r="G307" s="242"/>
      <c r="H307" s="244" t="s">
        <v>1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213</v>
      </c>
      <c r="AU307" s="251" t="s">
        <v>85</v>
      </c>
      <c r="AV307" s="13" t="s">
        <v>83</v>
      </c>
      <c r="AW307" s="13" t="s">
        <v>32</v>
      </c>
      <c r="AX307" s="13" t="s">
        <v>76</v>
      </c>
      <c r="AY307" s="251" t="s">
        <v>204</v>
      </c>
    </row>
    <row r="308" s="13" customFormat="1">
      <c r="A308" s="13"/>
      <c r="B308" s="241"/>
      <c r="C308" s="242"/>
      <c r="D308" s="243" t="s">
        <v>213</v>
      </c>
      <c r="E308" s="244" t="s">
        <v>1</v>
      </c>
      <c r="F308" s="245" t="s">
        <v>484</v>
      </c>
      <c r="G308" s="242"/>
      <c r="H308" s="244" t="s">
        <v>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213</v>
      </c>
      <c r="AU308" s="251" t="s">
        <v>85</v>
      </c>
      <c r="AV308" s="13" t="s">
        <v>83</v>
      </c>
      <c r="AW308" s="13" t="s">
        <v>32</v>
      </c>
      <c r="AX308" s="13" t="s">
        <v>76</v>
      </c>
      <c r="AY308" s="251" t="s">
        <v>204</v>
      </c>
    </row>
    <row r="309" s="14" customFormat="1">
      <c r="A309" s="14"/>
      <c r="B309" s="252"/>
      <c r="C309" s="253"/>
      <c r="D309" s="243" t="s">
        <v>213</v>
      </c>
      <c r="E309" s="254" t="s">
        <v>1</v>
      </c>
      <c r="F309" s="255" t="s">
        <v>1593</v>
      </c>
      <c r="G309" s="253"/>
      <c r="H309" s="256">
        <v>149.393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213</v>
      </c>
      <c r="AU309" s="262" t="s">
        <v>85</v>
      </c>
      <c r="AV309" s="14" t="s">
        <v>85</v>
      </c>
      <c r="AW309" s="14" t="s">
        <v>32</v>
      </c>
      <c r="AX309" s="14" t="s">
        <v>76</v>
      </c>
      <c r="AY309" s="262" t="s">
        <v>204</v>
      </c>
    </row>
    <row r="310" s="15" customFormat="1">
      <c r="A310" s="15"/>
      <c r="B310" s="263"/>
      <c r="C310" s="264"/>
      <c r="D310" s="243" t="s">
        <v>213</v>
      </c>
      <c r="E310" s="265" t="s">
        <v>146</v>
      </c>
      <c r="F310" s="266" t="s">
        <v>160</v>
      </c>
      <c r="G310" s="264"/>
      <c r="H310" s="267">
        <v>149.393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3" t="s">
        <v>213</v>
      </c>
      <c r="AU310" s="273" t="s">
        <v>85</v>
      </c>
      <c r="AV310" s="15" t="s">
        <v>211</v>
      </c>
      <c r="AW310" s="15" t="s">
        <v>32</v>
      </c>
      <c r="AX310" s="15" t="s">
        <v>83</v>
      </c>
      <c r="AY310" s="273" t="s">
        <v>204</v>
      </c>
    </row>
    <row r="311" s="2" customFormat="1" ht="37.8" customHeight="1">
      <c r="A311" s="39"/>
      <c r="B311" s="40"/>
      <c r="C311" s="228" t="s">
        <v>466</v>
      </c>
      <c r="D311" s="228" t="s">
        <v>206</v>
      </c>
      <c r="E311" s="229" t="s">
        <v>375</v>
      </c>
      <c r="F311" s="230" t="s">
        <v>376</v>
      </c>
      <c r="G311" s="231" t="s">
        <v>311</v>
      </c>
      <c r="H311" s="232">
        <v>149.393</v>
      </c>
      <c r="I311" s="233"/>
      <c r="J311" s="234">
        <f>ROUND(I311*H311,2)</f>
        <v>0</v>
      </c>
      <c r="K311" s="230" t="s">
        <v>210</v>
      </c>
      <c r="L311" s="45"/>
      <c r="M311" s="235" t="s">
        <v>1</v>
      </c>
      <c r="N311" s="236" t="s">
        <v>41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211</v>
      </c>
      <c r="AT311" s="239" t="s">
        <v>206</v>
      </c>
      <c r="AU311" s="239" t="s">
        <v>85</v>
      </c>
      <c r="AY311" s="18" t="s">
        <v>204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83</v>
      </c>
      <c r="BK311" s="240">
        <f>ROUND(I311*H311,2)</f>
        <v>0</v>
      </c>
      <c r="BL311" s="18" t="s">
        <v>211</v>
      </c>
      <c r="BM311" s="239" t="s">
        <v>487</v>
      </c>
    </row>
    <row r="312" s="14" customFormat="1">
      <c r="A312" s="14"/>
      <c r="B312" s="252"/>
      <c r="C312" s="253"/>
      <c r="D312" s="243" t="s">
        <v>213</v>
      </c>
      <c r="E312" s="254" t="s">
        <v>1</v>
      </c>
      <c r="F312" s="255" t="s">
        <v>146</v>
      </c>
      <c r="G312" s="253"/>
      <c r="H312" s="256">
        <v>149.393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213</v>
      </c>
      <c r="AU312" s="262" t="s">
        <v>85</v>
      </c>
      <c r="AV312" s="14" t="s">
        <v>85</v>
      </c>
      <c r="AW312" s="14" t="s">
        <v>32</v>
      </c>
      <c r="AX312" s="14" t="s">
        <v>83</v>
      </c>
      <c r="AY312" s="262" t="s">
        <v>204</v>
      </c>
    </row>
    <row r="313" s="2" customFormat="1" ht="24.15" customHeight="1">
      <c r="A313" s="39"/>
      <c r="B313" s="40"/>
      <c r="C313" s="228" t="s">
        <v>472</v>
      </c>
      <c r="D313" s="228" t="s">
        <v>206</v>
      </c>
      <c r="E313" s="229" t="s">
        <v>489</v>
      </c>
      <c r="F313" s="230" t="s">
        <v>490</v>
      </c>
      <c r="G313" s="231" t="s">
        <v>209</v>
      </c>
      <c r="H313" s="232">
        <v>213.03999999999999</v>
      </c>
      <c r="I313" s="233"/>
      <c r="J313" s="234">
        <f>ROUND(I313*H313,2)</f>
        <v>0</v>
      </c>
      <c r="K313" s="230" t="s">
        <v>210</v>
      </c>
      <c r="L313" s="45"/>
      <c r="M313" s="235" t="s">
        <v>1</v>
      </c>
      <c r="N313" s="236" t="s">
        <v>41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211</v>
      </c>
      <c r="AT313" s="239" t="s">
        <v>206</v>
      </c>
      <c r="AU313" s="239" t="s">
        <v>85</v>
      </c>
      <c r="AY313" s="18" t="s">
        <v>204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83</v>
      </c>
      <c r="BK313" s="240">
        <f>ROUND(I313*H313,2)</f>
        <v>0</v>
      </c>
      <c r="BL313" s="18" t="s">
        <v>211</v>
      </c>
      <c r="BM313" s="239" t="s">
        <v>1594</v>
      </c>
    </row>
    <row r="314" s="13" customFormat="1">
      <c r="A314" s="13"/>
      <c r="B314" s="241"/>
      <c r="C314" s="242"/>
      <c r="D314" s="243" t="s">
        <v>213</v>
      </c>
      <c r="E314" s="244" t="s">
        <v>1</v>
      </c>
      <c r="F314" s="245" t="s">
        <v>492</v>
      </c>
      <c r="G314" s="242"/>
      <c r="H314" s="244" t="s">
        <v>1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213</v>
      </c>
      <c r="AU314" s="251" t="s">
        <v>85</v>
      </c>
      <c r="AV314" s="13" t="s">
        <v>83</v>
      </c>
      <c r="AW314" s="13" t="s">
        <v>32</v>
      </c>
      <c r="AX314" s="13" t="s">
        <v>76</v>
      </c>
      <c r="AY314" s="251" t="s">
        <v>204</v>
      </c>
    </row>
    <row r="315" s="14" customFormat="1">
      <c r="A315" s="14"/>
      <c r="B315" s="252"/>
      <c r="C315" s="253"/>
      <c r="D315" s="243" t="s">
        <v>213</v>
      </c>
      <c r="E315" s="254" t="s">
        <v>1</v>
      </c>
      <c r="F315" s="255" t="s">
        <v>1595</v>
      </c>
      <c r="G315" s="253"/>
      <c r="H315" s="256">
        <v>213.03999999999999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2" t="s">
        <v>213</v>
      </c>
      <c r="AU315" s="262" t="s">
        <v>85</v>
      </c>
      <c r="AV315" s="14" t="s">
        <v>85</v>
      </c>
      <c r="AW315" s="14" t="s">
        <v>32</v>
      </c>
      <c r="AX315" s="14" t="s">
        <v>76</v>
      </c>
      <c r="AY315" s="262" t="s">
        <v>204</v>
      </c>
    </row>
    <row r="316" s="15" customFormat="1">
      <c r="A316" s="15"/>
      <c r="B316" s="263"/>
      <c r="C316" s="264"/>
      <c r="D316" s="243" t="s">
        <v>213</v>
      </c>
      <c r="E316" s="265" t="s">
        <v>153</v>
      </c>
      <c r="F316" s="266" t="s">
        <v>160</v>
      </c>
      <c r="G316" s="264"/>
      <c r="H316" s="267">
        <v>213.03999999999999</v>
      </c>
      <c r="I316" s="268"/>
      <c r="J316" s="264"/>
      <c r="K316" s="264"/>
      <c r="L316" s="269"/>
      <c r="M316" s="270"/>
      <c r="N316" s="271"/>
      <c r="O316" s="271"/>
      <c r="P316" s="271"/>
      <c r="Q316" s="271"/>
      <c r="R316" s="271"/>
      <c r="S316" s="271"/>
      <c r="T316" s="272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3" t="s">
        <v>213</v>
      </c>
      <c r="AU316" s="273" t="s">
        <v>85</v>
      </c>
      <c r="AV316" s="15" t="s">
        <v>211</v>
      </c>
      <c r="AW316" s="15" t="s">
        <v>32</v>
      </c>
      <c r="AX316" s="15" t="s">
        <v>83</v>
      </c>
      <c r="AY316" s="273" t="s">
        <v>204</v>
      </c>
    </row>
    <row r="317" s="2" customFormat="1" ht="37.8" customHeight="1">
      <c r="A317" s="39"/>
      <c r="B317" s="40"/>
      <c r="C317" s="228" t="s">
        <v>477</v>
      </c>
      <c r="D317" s="228" t="s">
        <v>206</v>
      </c>
      <c r="E317" s="229" t="s">
        <v>495</v>
      </c>
      <c r="F317" s="230" t="s">
        <v>496</v>
      </c>
      <c r="G317" s="231" t="s">
        <v>209</v>
      </c>
      <c r="H317" s="232">
        <v>213.03999999999999</v>
      </c>
      <c r="I317" s="233"/>
      <c r="J317" s="234">
        <f>ROUND(I317*H317,2)</f>
        <v>0</v>
      </c>
      <c r="K317" s="230" t="s">
        <v>210</v>
      </c>
      <c r="L317" s="45"/>
      <c r="M317" s="235" t="s">
        <v>1</v>
      </c>
      <c r="N317" s="236" t="s">
        <v>41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211</v>
      </c>
      <c r="AT317" s="239" t="s">
        <v>206</v>
      </c>
      <c r="AU317" s="239" t="s">
        <v>85</v>
      </c>
      <c r="AY317" s="18" t="s">
        <v>204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83</v>
      </c>
      <c r="BK317" s="240">
        <f>ROUND(I317*H317,2)</f>
        <v>0</v>
      </c>
      <c r="BL317" s="18" t="s">
        <v>211</v>
      </c>
      <c r="BM317" s="239" t="s">
        <v>1596</v>
      </c>
    </row>
    <row r="318" s="14" customFormat="1">
      <c r="A318" s="14"/>
      <c r="B318" s="252"/>
      <c r="C318" s="253"/>
      <c r="D318" s="243" t="s">
        <v>213</v>
      </c>
      <c r="E318" s="254" t="s">
        <v>1</v>
      </c>
      <c r="F318" s="255" t="s">
        <v>153</v>
      </c>
      <c r="G318" s="253"/>
      <c r="H318" s="256">
        <v>213.03999999999999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2" t="s">
        <v>213</v>
      </c>
      <c r="AU318" s="262" t="s">
        <v>85</v>
      </c>
      <c r="AV318" s="14" t="s">
        <v>85</v>
      </c>
      <c r="AW318" s="14" t="s">
        <v>32</v>
      </c>
      <c r="AX318" s="14" t="s">
        <v>83</v>
      </c>
      <c r="AY318" s="262" t="s">
        <v>204</v>
      </c>
    </row>
    <row r="319" s="2" customFormat="1" ht="16.5" customHeight="1">
      <c r="A319" s="39"/>
      <c r="B319" s="40"/>
      <c r="C319" s="285" t="s">
        <v>482</v>
      </c>
      <c r="D319" s="285" t="s">
        <v>467</v>
      </c>
      <c r="E319" s="286" t="s">
        <v>499</v>
      </c>
      <c r="F319" s="287" t="s">
        <v>500</v>
      </c>
      <c r="G319" s="288" t="s">
        <v>501</v>
      </c>
      <c r="H319" s="289">
        <v>6.391</v>
      </c>
      <c r="I319" s="290"/>
      <c r="J319" s="291">
        <f>ROUND(I319*H319,2)</f>
        <v>0</v>
      </c>
      <c r="K319" s="287" t="s">
        <v>210</v>
      </c>
      <c r="L319" s="292"/>
      <c r="M319" s="293" t="s">
        <v>1</v>
      </c>
      <c r="N319" s="294" t="s">
        <v>41</v>
      </c>
      <c r="O319" s="92"/>
      <c r="P319" s="237">
        <f>O319*H319</f>
        <v>0</v>
      </c>
      <c r="Q319" s="237">
        <v>0.001</v>
      </c>
      <c r="R319" s="237">
        <f>Q319*H319</f>
        <v>0.006391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247</v>
      </c>
      <c r="AT319" s="239" t="s">
        <v>467</v>
      </c>
      <c r="AU319" s="239" t="s">
        <v>85</v>
      </c>
      <c r="AY319" s="18" t="s">
        <v>204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83</v>
      </c>
      <c r="BK319" s="240">
        <f>ROUND(I319*H319,2)</f>
        <v>0</v>
      </c>
      <c r="BL319" s="18" t="s">
        <v>211</v>
      </c>
      <c r="BM319" s="239" t="s">
        <v>1597</v>
      </c>
    </row>
    <row r="320" s="14" customFormat="1">
      <c r="A320" s="14"/>
      <c r="B320" s="252"/>
      <c r="C320" s="253"/>
      <c r="D320" s="243" t="s">
        <v>213</v>
      </c>
      <c r="E320" s="254" t="s">
        <v>1</v>
      </c>
      <c r="F320" s="255" t="s">
        <v>503</v>
      </c>
      <c r="G320" s="253"/>
      <c r="H320" s="256">
        <v>6.391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213</v>
      </c>
      <c r="AU320" s="262" t="s">
        <v>85</v>
      </c>
      <c r="AV320" s="14" t="s">
        <v>85</v>
      </c>
      <c r="AW320" s="14" t="s">
        <v>32</v>
      </c>
      <c r="AX320" s="14" t="s">
        <v>83</v>
      </c>
      <c r="AY320" s="262" t="s">
        <v>204</v>
      </c>
    </row>
    <row r="321" s="2" customFormat="1" ht="24.15" customHeight="1">
      <c r="A321" s="39"/>
      <c r="B321" s="40"/>
      <c r="C321" s="228" t="s">
        <v>486</v>
      </c>
      <c r="D321" s="228" t="s">
        <v>206</v>
      </c>
      <c r="E321" s="229" t="s">
        <v>505</v>
      </c>
      <c r="F321" s="230" t="s">
        <v>506</v>
      </c>
      <c r="G321" s="231" t="s">
        <v>209</v>
      </c>
      <c r="H321" s="232">
        <v>213.03999999999999</v>
      </c>
      <c r="I321" s="233"/>
      <c r="J321" s="234">
        <f>ROUND(I321*H321,2)</f>
        <v>0</v>
      </c>
      <c r="K321" s="230" t="s">
        <v>210</v>
      </c>
      <c r="L321" s="45"/>
      <c r="M321" s="235" t="s">
        <v>1</v>
      </c>
      <c r="N321" s="236" t="s">
        <v>41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211</v>
      </c>
      <c r="AT321" s="239" t="s">
        <v>206</v>
      </c>
      <c r="AU321" s="239" t="s">
        <v>85</v>
      </c>
      <c r="AY321" s="18" t="s">
        <v>204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83</v>
      </c>
      <c r="BK321" s="240">
        <f>ROUND(I321*H321,2)</f>
        <v>0</v>
      </c>
      <c r="BL321" s="18" t="s">
        <v>211</v>
      </c>
      <c r="BM321" s="239" t="s">
        <v>1598</v>
      </c>
    </row>
    <row r="322" s="14" customFormat="1">
      <c r="A322" s="14"/>
      <c r="B322" s="252"/>
      <c r="C322" s="253"/>
      <c r="D322" s="243" t="s">
        <v>213</v>
      </c>
      <c r="E322" s="254" t="s">
        <v>1</v>
      </c>
      <c r="F322" s="255" t="s">
        <v>153</v>
      </c>
      <c r="G322" s="253"/>
      <c r="H322" s="256">
        <v>213.03999999999999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2" t="s">
        <v>213</v>
      </c>
      <c r="AU322" s="262" t="s">
        <v>85</v>
      </c>
      <c r="AV322" s="14" t="s">
        <v>85</v>
      </c>
      <c r="AW322" s="14" t="s">
        <v>32</v>
      </c>
      <c r="AX322" s="14" t="s">
        <v>83</v>
      </c>
      <c r="AY322" s="262" t="s">
        <v>204</v>
      </c>
    </row>
    <row r="323" s="2" customFormat="1" ht="21.75" customHeight="1">
      <c r="A323" s="39"/>
      <c r="B323" s="40"/>
      <c r="C323" s="228" t="s">
        <v>488</v>
      </c>
      <c r="D323" s="228" t="s">
        <v>206</v>
      </c>
      <c r="E323" s="229" t="s">
        <v>509</v>
      </c>
      <c r="F323" s="230" t="s">
        <v>510</v>
      </c>
      <c r="G323" s="231" t="s">
        <v>209</v>
      </c>
      <c r="H323" s="232">
        <v>213.03999999999999</v>
      </c>
      <c r="I323" s="233"/>
      <c r="J323" s="234">
        <f>ROUND(I323*H323,2)</f>
        <v>0</v>
      </c>
      <c r="K323" s="230" t="s">
        <v>210</v>
      </c>
      <c r="L323" s="45"/>
      <c r="M323" s="235" t="s">
        <v>1</v>
      </c>
      <c r="N323" s="236" t="s">
        <v>41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211</v>
      </c>
      <c r="AT323" s="239" t="s">
        <v>206</v>
      </c>
      <c r="AU323" s="239" t="s">
        <v>85</v>
      </c>
      <c r="AY323" s="18" t="s">
        <v>204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83</v>
      </c>
      <c r="BK323" s="240">
        <f>ROUND(I323*H323,2)</f>
        <v>0</v>
      </c>
      <c r="BL323" s="18" t="s">
        <v>211</v>
      </c>
      <c r="BM323" s="239" t="s">
        <v>1599</v>
      </c>
    </row>
    <row r="324" s="14" customFormat="1">
      <c r="A324" s="14"/>
      <c r="B324" s="252"/>
      <c r="C324" s="253"/>
      <c r="D324" s="243" t="s">
        <v>213</v>
      </c>
      <c r="E324" s="254" t="s">
        <v>1</v>
      </c>
      <c r="F324" s="255" t="s">
        <v>153</v>
      </c>
      <c r="G324" s="253"/>
      <c r="H324" s="256">
        <v>213.03999999999999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2" t="s">
        <v>213</v>
      </c>
      <c r="AU324" s="262" t="s">
        <v>85</v>
      </c>
      <c r="AV324" s="14" t="s">
        <v>85</v>
      </c>
      <c r="AW324" s="14" t="s">
        <v>32</v>
      </c>
      <c r="AX324" s="14" t="s">
        <v>83</v>
      </c>
      <c r="AY324" s="262" t="s">
        <v>204</v>
      </c>
    </row>
    <row r="325" s="2" customFormat="1" ht="33" customHeight="1">
      <c r="A325" s="39"/>
      <c r="B325" s="40"/>
      <c r="C325" s="228" t="s">
        <v>494</v>
      </c>
      <c r="D325" s="228" t="s">
        <v>206</v>
      </c>
      <c r="E325" s="229" t="s">
        <v>1600</v>
      </c>
      <c r="F325" s="230" t="s">
        <v>1601</v>
      </c>
      <c r="G325" s="231" t="s">
        <v>522</v>
      </c>
      <c r="H325" s="232">
        <v>26</v>
      </c>
      <c r="I325" s="233"/>
      <c r="J325" s="234">
        <f>ROUND(I325*H325,2)</f>
        <v>0</v>
      </c>
      <c r="K325" s="230" t="s">
        <v>210</v>
      </c>
      <c r="L325" s="45"/>
      <c r="M325" s="235" t="s">
        <v>1</v>
      </c>
      <c r="N325" s="236" t="s">
        <v>41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211</v>
      </c>
      <c r="AT325" s="239" t="s">
        <v>206</v>
      </c>
      <c r="AU325" s="239" t="s">
        <v>85</v>
      </c>
      <c r="AY325" s="18" t="s">
        <v>204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83</v>
      </c>
      <c r="BK325" s="240">
        <f>ROUND(I325*H325,2)</f>
        <v>0</v>
      </c>
      <c r="BL325" s="18" t="s">
        <v>211</v>
      </c>
      <c r="BM325" s="239" t="s">
        <v>1602</v>
      </c>
    </row>
    <row r="326" s="13" customFormat="1">
      <c r="A326" s="13"/>
      <c r="B326" s="241"/>
      <c r="C326" s="242"/>
      <c r="D326" s="243" t="s">
        <v>213</v>
      </c>
      <c r="E326" s="244" t="s">
        <v>1</v>
      </c>
      <c r="F326" s="245" t="s">
        <v>214</v>
      </c>
      <c r="G326" s="242"/>
      <c r="H326" s="244" t="s">
        <v>1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1" t="s">
        <v>213</v>
      </c>
      <c r="AU326" s="251" t="s">
        <v>85</v>
      </c>
      <c r="AV326" s="13" t="s">
        <v>83</v>
      </c>
      <c r="AW326" s="13" t="s">
        <v>32</v>
      </c>
      <c r="AX326" s="13" t="s">
        <v>76</v>
      </c>
      <c r="AY326" s="251" t="s">
        <v>204</v>
      </c>
    </row>
    <row r="327" s="14" customFormat="1">
      <c r="A327" s="14"/>
      <c r="B327" s="252"/>
      <c r="C327" s="253"/>
      <c r="D327" s="243" t="s">
        <v>213</v>
      </c>
      <c r="E327" s="254" t="s">
        <v>1</v>
      </c>
      <c r="F327" s="255" t="s">
        <v>1603</v>
      </c>
      <c r="G327" s="253"/>
      <c r="H327" s="256">
        <v>26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2" t="s">
        <v>213</v>
      </c>
      <c r="AU327" s="262" t="s">
        <v>85</v>
      </c>
      <c r="AV327" s="14" t="s">
        <v>85</v>
      </c>
      <c r="AW327" s="14" t="s">
        <v>32</v>
      </c>
      <c r="AX327" s="14" t="s">
        <v>83</v>
      </c>
      <c r="AY327" s="262" t="s">
        <v>204</v>
      </c>
    </row>
    <row r="328" s="2" customFormat="1" ht="16.5" customHeight="1">
      <c r="A328" s="39"/>
      <c r="B328" s="40"/>
      <c r="C328" s="285" t="s">
        <v>498</v>
      </c>
      <c r="D328" s="285" t="s">
        <v>467</v>
      </c>
      <c r="E328" s="286" t="s">
        <v>1604</v>
      </c>
      <c r="F328" s="287" t="s">
        <v>1605</v>
      </c>
      <c r="G328" s="288" t="s">
        <v>311</v>
      </c>
      <c r="H328" s="289">
        <v>0.10199999999999999</v>
      </c>
      <c r="I328" s="290"/>
      <c r="J328" s="291">
        <f>ROUND(I328*H328,2)</f>
        <v>0</v>
      </c>
      <c r="K328" s="287" t="s">
        <v>210</v>
      </c>
      <c r="L328" s="292"/>
      <c r="M328" s="293" t="s">
        <v>1</v>
      </c>
      <c r="N328" s="294" t="s">
        <v>41</v>
      </c>
      <c r="O328" s="92"/>
      <c r="P328" s="237">
        <f>O328*H328</f>
        <v>0</v>
      </c>
      <c r="Q328" s="237">
        <v>0.22</v>
      </c>
      <c r="R328" s="237">
        <f>Q328*H328</f>
        <v>0.022439999999999998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247</v>
      </c>
      <c r="AT328" s="239" t="s">
        <v>467</v>
      </c>
      <c r="AU328" s="239" t="s">
        <v>85</v>
      </c>
      <c r="AY328" s="18" t="s">
        <v>204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83</v>
      </c>
      <c r="BK328" s="240">
        <f>ROUND(I328*H328,2)</f>
        <v>0</v>
      </c>
      <c r="BL328" s="18" t="s">
        <v>211</v>
      </c>
      <c r="BM328" s="239" t="s">
        <v>1606</v>
      </c>
    </row>
    <row r="329" s="13" customFormat="1">
      <c r="A329" s="13"/>
      <c r="B329" s="241"/>
      <c r="C329" s="242"/>
      <c r="D329" s="243" t="s">
        <v>213</v>
      </c>
      <c r="E329" s="244" t="s">
        <v>1</v>
      </c>
      <c r="F329" s="245" t="s">
        <v>214</v>
      </c>
      <c r="G329" s="242"/>
      <c r="H329" s="244" t="s">
        <v>1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1" t="s">
        <v>213</v>
      </c>
      <c r="AU329" s="251" t="s">
        <v>85</v>
      </c>
      <c r="AV329" s="13" t="s">
        <v>83</v>
      </c>
      <c r="AW329" s="13" t="s">
        <v>32</v>
      </c>
      <c r="AX329" s="13" t="s">
        <v>76</v>
      </c>
      <c r="AY329" s="251" t="s">
        <v>204</v>
      </c>
    </row>
    <row r="330" s="14" customFormat="1">
      <c r="A330" s="14"/>
      <c r="B330" s="252"/>
      <c r="C330" s="253"/>
      <c r="D330" s="243" t="s">
        <v>213</v>
      </c>
      <c r="E330" s="254" t="s">
        <v>1</v>
      </c>
      <c r="F330" s="255" t="s">
        <v>1607</v>
      </c>
      <c r="G330" s="253"/>
      <c r="H330" s="256">
        <v>1.625</v>
      </c>
      <c r="I330" s="257"/>
      <c r="J330" s="253"/>
      <c r="K330" s="253"/>
      <c r="L330" s="258"/>
      <c r="M330" s="259"/>
      <c r="N330" s="260"/>
      <c r="O330" s="260"/>
      <c r="P330" s="260"/>
      <c r="Q330" s="260"/>
      <c r="R330" s="260"/>
      <c r="S330" s="260"/>
      <c r="T330" s="26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2" t="s">
        <v>213</v>
      </c>
      <c r="AU330" s="262" t="s">
        <v>85</v>
      </c>
      <c r="AV330" s="14" t="s">
        <v>85</v>
      </c>
      <c r="AW330" s="14" t="s">
        <v>32</v>
      </c>
      <c r="AX330" s="14" t="s">
        <v>83</v>
      </c>
      <c r="AY330" s="262" t="s">
        <v>204</v>
      </c>
    </row>
    <row r="331" s="14" customFormat="1">
      <c r="A331" s="14"/>
      <c r="B331" s="252"/>
      <c r="C331" s="253"/>
      <c r="D331" s="243" t="s">
        <v>213</v>
      </c>
      <c r="E331" s="253"/>
      <c r="F331" s="255" t="s">
        <v>1608</v>
      </c>
      <c r="G331" s="253"/>
      <c r="H331" s="256">
        <v>0.10199999999999999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213</v>
      </c>
      <c r="AU331" s="262" t="s">
        <v>85</v>
      </c>
      <c r="AV331" s="14" t="s">
        <v>85</v>
      </c>
      <c r="AW331" s="14" t="s">
        <v>4</v>
      </c>
      <c r="AX331" s="14" t="s">
        <v>83</v>
      </c>
      <c r="AY331" s="262" t="s">
        <v>204</v>
      </c>
    </row>
    <row r="332" s="2" customFormat="1" ht="24.15" customHeight="1">
      <c r="A332" s="39"/>
      <c r="B332" s="40"/>
      <c r="C332" s="228" t="s">
        <v>504</v>
      </c>
      <c r="D332" s="228" t="s">
        <v>206</v>
      </c>
      <c r="E332" s="229" t="s">
        <v>1609</v>
      </c>
      <c r="F332" s="230" t="s">
        <v>1610</v>
      </c>
      <c r="G332" s="231" t="s">
        <v>522</v>
      </c>
      <c r="H332" s="232">
        <v>26</v>
      </c>
      <c r="I332" s="233"/>
      <c r="J332" s="234">
        <f>ROUND(I332*H332,2)</f>
        <v>0</v>
      </c>
      <c r="K332" s="230" t="s">
        <v>210</v>
      </c>
      <c r="L332" s="45"/>
      <c r="M332" s="235" t="s">
        <v>1</v>
      </c>
      <c r="N332" s="236" t="s">
        <v>41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211</v>
      </c>
      <c r="AT332" s="239" t="s">
        <v>206</v>
      </c>
      <c r="AU332" s="239" t="s">
        <v>85</v>
      </c>
      <c r="AY332" s="18" t="s">
        <v>204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83</v>
      </c>
      <c r="BK332" s="240">
        <f>ROUND(I332*H332,2)</f>
        <v>0</v>
      </c>
      <c r="BL332" s="18" t="s">
        <v>211</v>
      </c>
      <c r="BM332" s="239" t="s">
        <v>1611</v>
      </c>
    </row>
    <row r="333" s="13" customFormat="1">
      <c r="A333" s="13"/>
      <c r="B333" s="241"/>
      <c r="C333" s="242"/>
      <c r="D333" s="243" t="s">
        <v>213</v>
      </c>
      <c r="E333" s="244" t="s">
        <v>1</v>
      </c>
      <c r="F333" s="245" t="s">
        <v>214</v>
      </c>
      <c r="G333" s="242"/>
      <c r="H333" s="244" t="s">
        <v>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213</v>
      </c>
      <c r="AU333" s="251" t="s">
        <v>85</v>
      </c>
      <c r="AV333" s="13" t="s">
        <v>83</v>
      </c>
      <c r="AW333" s="13" t="s">
        <v>32</v>
      </c>
      <c r="AX333" s="13" t="s">
        <v>76</v>
      </c>
      <c r="AY333" s="251" t="s">
        <v>204</v>
      </c>
    </row>
    <row r="334" s="14" customFormat="1">
      <c r="A334" s="14"/>
      <c r="B334" s="252"/>
      <c r="C334" s="253"/>
      <c r="D334" s="243" t="s">
        <v>213</v>
      </c>
      <c r="E334" s="254" t="s">
        <v>1</v>
      </c>
      <c r="F334" s="255" t="s">
        <v>339</v>
      </c>
      <c r="G334" s="253"/>
      <c r="H334" s="256">
        <v>26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2" t="s">
        <v>213</v>
      </c>
      <c r="AU334" s="262" t="s">
        <v>85</v>
      </c>
      <c r="AV334" s="14" t="s">
        <v>85</v>
      </c>
      <c r="AW334" s="14" t="s">
        <v>32</v>
      </c>
      <c r="AX334" s="14" t="s">
        <v>83</v>
      </c>
      <c r="AY334" s="262" t="s">
        <v>204</v>
      </c>
    </row>
    <row r="335" s="2" customFormat="1" ht="16.5" customHeight="1">
      <c r="A335" s="39"/>
      <c r="B335" s="40"/>
      <c r="C335" s="285" t="s">
        <v>508</v>
      </c>
      <c r="D335" s="285" t="s">
        <v>467</v>
      </c>
      <c r="E335" s="286" t="s">
        <v>1612</v>
      </c>
      <c r="F335" s="287" t="s">
        <v>1613</v>
      </c>
      <c r="G335" s="288" t="s">
        <v>522</v>
      </c>
      <c r="H335" s="289">
        <v>24</v>
      </c>
      <c r="I335" s="290"/>
      <c r="J335" s="291">
        <f>ROUND(I335*H335,2)</f>
        <v>0</v>
      </c>
      <c r="K335" s="287" t="s">
        <v>1</v>
      </c>
      <c r="L335" s="292"/>
      <c r="M335" s="293" t="s">
        <v>1</v>
      </c>
      <c r="N335" s="294" t="s">
        <v>41</v>
      </c>
      <c r="O335" s="92"/>
      <c r="P335" s="237">
        <f>O335*H335</f>
        <v>0</v>
      </c>
      <c r="Q335" s="237">
        <v>0.01</v>
      </c>
      <c r="R335" s="237">
        <f>Q335*H335</f>
        <v>0.23999999999999999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247</v>
      </c>
      <c r="AT335" s="239" t="s">
        <v>467</v>
      </c>
      <c r="AU335" s="239" t="s">
        <v>85</v>
      </c>
      <c r="AY335" s="18" t="s">
        <v>204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83</v>
      </c>
      <c r="BK335" s="240">
        <f>ROUND(I335*H335,2)</f>
        <v>0</v>
      </c>
      <c r="BL335" s="18" t="s">
        <v>211</v>
      </c>
      <c r="BM335" s="239" t="s">
        <v>1614</v>
      </c>
    </row>
    <row r="336" s="13" customFormat="1">
      <c r="A336" s="13"/>
      <c r="B336" s="241"/>
      <c r="C336" s="242"/>
      <c r="D336" s="243" t="s">
        <v>213</v>
      </c>
      <c r="E336" s="244" t="s">
        <v>1</v>
      </c>
      <c r="F336" s="245" t="s">
        <v>214</v>
      </c>
      <c r="G336" s="242"/>
      <c r="H336" s="244" t="s">
        <v>1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1" t="s">
        <v>213</v>
      </c>
      <c r="AU336" s="251" t="s">
        <v>85</v>
      </c>
      <c r="AV336" s="13" t="s">
        <v>83</v>
      </c>
      <c r="AW336" s="13" t="s">
        <v>32</v>
      </c>
      <c r="AX336" s="13" t="s">
        <v>76</v>
      </c>
      <c r="AY336" s="251" t="s">
        <v>204</v>
      </c>
    </row>
    <row r="337" s="14" customFormat="1">
      <c r="A337" s="14"/>
      <c r="B337" s="252"/>
      <c r="C337" s="253"/>
      <c r="D337" s="243" t="s">
        <v>213</v>
      </c>
      <c r="E337" s="254" t="s">
        <v>1</v>
      </c>
      <c r="F337" s="255" t="s">
        <v>327</v>
      </c>
      <c r="G337" s="253"/>
      <c r="H337" s="256">
        <v>24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2" t="s">
        <v>213</v>
      </c>
      <c r="AU337" s="262" t="s">
        <v>85</v>
      </c>
      <c r="AV337" s="14" t="s">
        <v>85</v>
      </c>
      <c r="AW337" s="14" t="s">
        <v>32</v>
      </c>
      <c r="AX337" s="14" t="s">
        <v>83</v>
      </c>
      <c r="AY337" s="262" t="s">
        <v>204</v>
      </c>
    </row>
    <row r="338" s="2" customFormat="1" ht="16.5" customHeight="1">
      <c r="A338" s="39"/>
      <c r="B338" s="40"/>
      <c r="C338" s="285" t="s">
        <v>513</v>
      </c>
      <c r="D338" s="285" t="s">
        <v>467</v>
      </c>
      <c r="E338" s="286" t="s">
        <v>1615</v>
      </c>
      <c r="F338" s="287" t="s">
        <v>1616</v>
      </c>
      <c r="G338" s="288" t="s">
        <v>522</v>
      </c>
      <c r="H338" s="289">
        <v>2</v>
      </c>
      <c r="I338" s="290"/>
      <c r="J338" s="291">
        <f>ROUND(I338*H338,2)</f>
        <v>0</v>
      </c>
      <c r="K338" s="287" t="s">
        <v>210</v>
      </c>
      <c r="L338" s="292"/>
      <c r="M338" s="293" t="s">
        <v>1</v>
      </c>
      <c r="N338" s="294" t="s">
        <v>41</v>
      </c>
      <c r="O338" s="92"/>
      <c r="P338" s="237">
        <f>O338*H338</f>
        <v>0</v>
      </c>
      <c r="Q338" s="237">
        <v>0.0050000000000000001</v>
      </c>
      <c r="R338" s="237">
        <f>Q338*H338</f>
        <v>0.01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247</v>
      </c>
      <c r="AT338" s="239" t="s">
        <v>467</v>
      </c>
      <c r="AU338" s="239" t="s">
        <v>85</v>
      </c>
      <c r="AY338" s="18" t="s">
        <v>204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83</v>
      </c>
      <c r="BK338" s="240">
        <f>ROUND(I338*H338,2)</f>
        <v>0</v>
      </c>
      <c r="BL338" s="18" t="s">
        <v>211</v>
      </c>
      <c r="BM338" s="239" t="s">
        <v>1617</v>
      </c>
    </row>
    <row r="339" s="13" customFormat="1">
      <c r="A339" s="13"/>
      <c r="B339" s="241"/>
      <c r="C339" s="242"/>
      <c r="D339" s="243" t="s">
        <v>213</v>
      </c>
      <c r="E339" s="244" t="s">
        <v>1</v>
      </c>
      <c r="F339" s="245" t="s">
        <v>214</v>
      </c>
      <c r="G339" s="242"/>
      <c r="H339" s="244" t="s">
        <v>1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213</v>
      </c>
      <c r="AU339" s="251" t="s">
        <v>85</v>
      </c>
      <c r="AV339" s="13" t="s">
        <v>83</v>
      </c>
      <c r="AW339" s="13" t="s">
        <v>32</v>
      </c>
      <c r="AX339" s="13" t="s">
        <v>76</v>
      </c>
      <c r="AY339" s="251" t="s">
        <v>204</v>
      </c>
    </row>
    <row r="340" s="14" customFormat="1">
      <c r="A340" s="14"/>
      <c r="B340" s="252"/>
      <c r="C340" s="253"/>
      <c r="D340" s="243" t="s">
        <v>213</v>
      </c>
      <c r="E340" s="254" t="s">
        <v>1</v>
      </c>
      <c r="F340" s="255" t="s">
        <v>85</v>
      </c>
      <c r="G340" s="253"/>
      <c r="H340" s="256">
        <v>2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2" t="s">
        <v>213</v>
      </c>
      <c r="AU340" s="262" t="s">
        <v>85</v>
      </c>
      <c r="AV340" s="14" t="s">
        <v>85</v>
      </c>
      <c r="AW340" s="14" t="s">
        <v>32</v>
      </c>
      <c r="AX340" s="14" t="s">
        <v>83</v>
      </c>
      <c r="AY340" s="262" t="s">
        <v>204</v>
      </c>
    </row>
    <row r="341" s="12" customFormat="1" ht="22.8" customHeight="1">
      <c r="A341" s="12"/>
      <c r="B341" s="212"/>
      <c r="C341" s="213"/>
      <c r="D341" s="214" t="s">
        <v>75</v>
      </c>
      <c r="E341" s="226" t="s">
        <v>222</v>
      </c>
      <c r="F341" s="226" t="s">
        <v>518</v>
      </c>
      <c r="G341" s="213"/>
      <c r="H341" s="213"/>
      <c r="I341" s="216"/>
      <c r="J341" s="227">
        <f>BK341</f>
        <v>0</v>
      </c>
      <c r="K341" s="213"/>
      <c r="L341" s="218"/>
      <c r="M341" s="219"/>
      <c r="N341" s="220"/>
      <c r="O341" s="220"/>
      <c r="P341" s="221">
        <f>SUM(P342:P350)</f>
        <v>0</v>
      </c>
      <c r="Q341" s="220"/>
      <c r="R341" s="221">
        <f>SUM(R342:R350)</f>
        <v>2.98394</v>
      </c>
      <c r="S341" s="220"/>
      <c r="T341" s="222">
        <f>SUM(T342:T350)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3" t="s">
        <v>83</v>
      </c>
      <c r="AT341" s="224" t="s">
        <v>75</v>
      </c>
      <c r="AU341" s="224" t="s">
        <v>83</v>
      </c>
      <c r="AY341" s="223" t="s">
        <v>204</v>
      </c>
      <c r="BK341" s="225">
        <f>SUM(BK342:BK350)</f>
        <v>0</v>
      </c>
    </row>
    <row r="342" s="2" customFormat="1" ht="16.5" customHeight="1">
      <c r="A342" s="39"/>
      <c r="B342" s="40"/>
      <c r="C342" s="228" t="s">
        <v>519</v>
      </c>
      <c r="D342" s="228" t="s">
        <v>206</v>
      </c>
      <c r="E342" s="229" t="s">
        <v>1618</v>
      </c>
      <c r="F342" s="230" t="s">
        <v>1619</v>
      </c>
      <c r="G342" s="231" t="s">
        <v>522</v>
      </c>
      <c r="H342" s="232">
        <v>5</v>
      </c>
      <c r="I342" s="233"/>
      <c r="J342" s="234">
        <f>ROUND(I342*H342,2)</f>
        <v>0</v>
      </c>
      <c r="K342" s="230" t="s">
        <v>1</v>
      </c>
      <c r="L342" s="45"/>
      <c r="M342" s="235" t="s">
        <v>1</v>
      </c>
      <c r="N342" s="236" t="s">
        <v>41</v>
      </c>
      <c r="O342" s="92"/>
      <c r="P342" s="237">
        <f>O342*H342</f>
        <v>0</v>
      </c>
      <c r="Q342" s="237">
        <v>0.40482000000000001</v>
      </c>
      <c r="R342" s="237">
        <f>Q342*H342</f>
        <v>2.0241000000000002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211</v>
      </c>
      <c r="AT342" s="239" t="s">
        <v>206</v>
      </c>
      <c r="AU342" s="239" t="s">
        <v>85</v>
      </c>
      <c r="AY342" s="18" t="s">
        <v>204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83</v>
      </c>
      <c r="BK342" s="240">
        <f>ROUND(I342*H342,2)</f>
        <v>0</v>
      </c>
      <c r="BL342" s="18" t="s">
        <v>211</v>
      </c>
      <c r="BM342" s="239" t="s">
        <v>1620</v>
      </c>
    </row>
    <row r="343" s="13" customFormat="1">
      <c r="A343" s="13"/>
      <c r="B343" s="241"/>
      <c r="C343" s="242"/>
      <c r="D343" s="243" t="s">
        <v>213</v>
      </c>
      <c r="E343" s="244" t="s">
        <v>1</v>
      </c>
      <c r="F343" s="245" t="s">
        <v>492</v>
      </c>
      <c r="G343" s="242"/>
      <c r="H343" s="244" t="s">
        <v>1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1" t="s">
        <v>213</v>
      </c>
      <c r="AU343" s="251" t="s">
        <v>85</v>
      </c>
      <c r="AV343" s="13" t="s">
        <v>83</v>
      </c>
      <c r="AW343" s="13" t="s">
        <v>32</v>
      </c>
      <c r="AX343" s="13" t="s">
        <v>76</v>
      </c>
      <c r="AY343" s="251" t="s">
        <v>204</v>
      </c>
    </row>
    <row r="344" s="14" customFormat="1">
      <c r="A344" s="14"/>
      <c r="B344" s="252"/>
      <c r="C344" s="253"/>
      <c r="D344" s="243" t="s">
        <v>213</v>
      </c>
      <c r="E344" s="254" t="s">
        <v>1</v>
      </c>
      <c r="F344" s="255" t="s">
        <v>231</v>
      </c>
      <c r="G344" s="253"/>
      <c r="H344" s="256">
        <v>5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2" t="s">
        <v>213</v>
      </c>
      <c r="AU344" s="262" t="s">
        <v>85</v>
      </c>
      <c r="AV344" s="14" t="s">
        <v>85</v>
      </c>
      <c r="AW344" s="14" t="s">
        <v>32</v>
      </c>
      <c r="AX344" s="14" t="s">
        <v>83</v>
      </c>
      <c r="AY344" s="262" t="s">
        <v>204</v>
      </c>
    </row>
    <row r="345" s="2" customFormat="1" ht="16.5" customHeight="1">
      <c r="A345" s="39"/>
      <c r="B345" s="40"/>
      <c r="C345" s="228" t="s">
        <v>527</v>
      </c>
      <c r="D345" s="228" t="s">
        <v>206</v>
      </c>
      <c r="E345" s="229" t="s">
        <v>1621</v>
      </c>
      <c r="F345" s="230" t="s">
        <v>1622</v>
      </c>
      <c r="G345" s="231" t="s">
        <v>522</v>
      </c>
      <c r="H345" s="232">
        <v>2</v>
      </c>
      <c r="I345" s="233"/>
      <c r="J345" s="234">
        <f>ROUND(I345*H345,2)</f>
        <v>0</v>
      </c>
      <c r="K345" s="230" t="s">
        <v>1</v>
      </c>
      <c r="L345" s="45"/>
      <c r="M345" s="235" t="s">
        <v>1</v>
      </c>
      <c r="N345" s="236" t="s">
        <v>41</v>
      </c>
      <c r="O345" s="92"/>
      <c r="P345" s="237">
        <f>O345*H345</f>
        <v>0</v>
      </c>
      <c r="Q345" s="237">
        <v>0.40482000000000001</v>
      </c>
      <c r="R345" s="237">
        <f>Q345*H345</f>
        <v>0.80964000000000003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211</v>
      </c>
      <c r="AT345" s="239" t="s">
        <v>206</v>
      </c>
      <c r="AU345" s="239" t="s">
        <v>85</v>
      </c>
      <c r="AY345" s="18" t="s">
        <v>204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83</v>
      </c>
      <c r="BK345" s="240">
        <f>ROUND(I345*H345,2)</f>
        <v>0</v>
      </c>
      <c r="BL345" s="18" t="s">
        <v>211</v>
      </c>
      <c r="BM345" s="239" t="s">
        <v>1623</v>
      </c>
    </row>
    <row r="346" s="13" customFormat="1">
      <c r="A346" s="13"/>
      <c r="B346" s="241"/>
      <c r="C346" s="242"/>
      <c r="D346" s="243" t="s">
        <v>213</v>
      </c>
      <c r="E346" s="244" t="s">
        <v>1</v>
      </c>
      <c r="F346" s="245" t="s">
        <v>492</v>
      </c>
      <c r="G346" s="242"/>
      <c r="H346" s="244" t="s">
        <v>1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213</v>
      </c>
      <c r="AU346" s="251" t="s">
        <v>85</v>
      </c>
      <c r="AV346" s="13" t="s">
        <v>83</v>
      </c>
      <c r="AW346" s="13" t="s">
        <v>32</v>
      </c>
      <c r="AX346" s="13" t="s">
        <v>76</v>
      </c>
      <c r="AY346" s="251" t="s">
        <v>204</v>
      </c>
    </row>
    <row r="347" s="14" customFormat="1">
      <c r="A347" s="14"/>
      <c r="B347" s="252"/>
      <c r="C347" s="253"/>
      <c r="D347" s="243" t="s">
        <v>213</v>
      </c>
      <c r="E347" s="254" t="s">
        <v>1</v>
      </c>
      <c r="F347" s="255" t="s">
        <v>85</v>
      </c>
      <c r="G347" s="253"/>
      <c r="H347" s="256">
        <v>2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2" t="s">
        <v>213</v>
      </c>
      <c r="AU347" s="262" t="s">
        <v>85</v>
      </c>
      <c r="AV347" s="14" t="s">
        <v>85</v>
      </c>
      <c r="AW347" s="14" t="s">
        <v>32</v>
      </c>
      <c r="AX347" s="14" t="s">
        <v>83</v>
      </c>
      <c r="AY347" s="262" t="s">
        <v>204</v>
      </c>
    </row>
    <row r="348" s="2" customFormat="1" ht="21.75" customHeight="1">
      <c r="A348" s="39"/>
      <c r="B348" s="40"/>
      <c r="C348" s="228" t="s">
        <v>531</v>
      </c>
      <c r="D348" s="228" t="s">
        <v>206</v>
      </c>
      <c r="E348" s="229" t="s">
        <v>1624</v>
      </c>
      <c r="F348" s="230" t="s">
        <v>1625</v>
      </c>
      <c r="G348" s="231" t="s">
        <v>522</v>
      </c>
      <c r="H348" s="232">
        <v>1</v>
      </c>
      <c r="I348" s="233"/>
      <c r="J348" s="234">
        <f>ROUND(I348*H348,2)</f>
        <v>0</v>
      </c>
      <c r="K348" s="230" t="s">
        <v>1</v>
      </c>
      <c r="L348" s="45"/>
      <c r="M348" s="235" t="s">
        <v>1</v>
      </c>
      <c r="N348" s="236" t="s">
        <v>41</v>
      </c>
      <c r="O348" s="92"/>
      <c r="P348" s="237">
        <f>O348*H348</f>
        <v>0</v>
      </c>
      <c r="Q348" s="237">
        <v>0.1502</v>
      </c>
      <c r="R348" s="237">
        <f>Q348*H348</f>
        <v>0.1502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211</v>
      </c>
      <c r="AT348" s="239" t="s">
        <v>206</v>
      </c>
      <c r="AU348" s="239" t="s">
        <v>85</v>
      </c>
      <c r="AY348" s="18" t="s">
        <v>204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83</v>
      </c>
      <c r="BK348" s="240">
        <f>ROUND(I348*H348,2)</f>
        <v>0</v>
      </c>
      <c r="BL348" s="18" t="s">
        <v>211</v>
      </c>
      <c r="BM348" s="239" t="s">
        <v>1626</v>
      </c>
    </row>
    <row r="349" s="13" customFormat="1">
      <c r="A349" s="13"/>
      <c r="B349" s="241"/>
      <c r="C349" s="242"/>
      <c r="D349" s="243" t="s">
        <v>213</v>
      </c>
      <c r="E349" s="244" t="s">
        <v>1</v>
      </c>
      <c r="F349" s="245" t="s">
        <v>492</v>
      </c>
      <c r="G349" s="242"/>
      <c r="H349" s="244" t="s">
        <v>1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213</v>
      </c>
      <c r="AU349" s="251" t="s">
        <v>85</v>
      </c>
      <c r="AV349" s="13" t="s">
        <v>83</v>
      </c>
      <c r="AW349" s="13" t="s">
        <v>32</v>
      </c>
      <c r="AX349" s="13" t="s">
        <v>76</v>
      </c>
      <c r="AY349" s="251" t="s">
        <v>204</v>
      </c>
    </row>
    <row r="350" s="14" customFormat="1">
      <c r="A350" s="14"/>
      <c r="B350" s="252"/>
      <c r="C350" s="253"/>
      <c r="D350" s="243" t="s">
        <v>213</v>
      </c>
      <c r="E350" s="254" t="s">
        <v>1</v>
      </c>
      <c r="F350" s="255" t="s">
        <v>83</v>
      </c>
      <c r="G350" s="253"/>
      <c r="H350" s="256">
        <v>1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2" t="s">
        <v>213</v>
      </c>
      <c r="AU350" s="262" t="s">
        <v>85</v>
      </c>
      <c r="AV350" s="14" t="s">
        <v>85</v>
      </c>
      <c r="AW350" s="14" t="s">
        <v>32</v>
      </c>
      <c r="AX350" s="14" t="s">
        <v>83</v>
      </c>
      <c r="AY350" s="262" t="s">
        <v>204</v>
      </c>
    </row>
    <row r="351" s="12" customFormat="1" ht="22.8" customHeight="1">
      <c r="A351" s="12"/>
      <c r="B351" s="212"/>
      <c r="C351" s="213"/>
      <c r="D351" s="214" t="s">
        <v>75</v>
      </c>
      <c r="E351" s="226" t="s">
        <v>211</v>
      </c>
      <c r="F351" s="226" t="s">
        <v>526</v>
      </c>
      <c r="G351" s="213"/>
      <c r="H351" s="213"/>
      <c r="I351" s="216"/>
      <c r="J351" s="227">
        <f>BK351</f>
        <v>0</v>
      </c>
      <c r="K351" s="213"/>
      <c r="L351" s="218"/>
      <c r="M351" s="219"/>
      <c r="N351" s="220"/>
      <c r="O351" s="220"/>
      <c r="P351" s="221">
        <f>SUM(P352:P377)</f>
        <v>0</v>
      </c>
      <c r="Q351" s="220"/>
      <c r="R351" s="221">
        <f>SUM(R352:R377)</f>
        <v>57.471025009999998</v>
      </c>
      <c r="S351" s="220"/>
      <c r="T351" s="222">
        <f>SUM(T352:T377)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3" t="s">
        <v>83</v>
      </c>
      <c r="AT351" s="224" t="s">
        <v>75</v>
      </c>
      <c r="AU351" s="224" t="s">
        <v>83</v>
      </c>
      <c r="AY351" s="223" t="s">
        <v>204</v>
      </c>
      <c r="BK351" s="225">
        <f>SUM(BK352:BK377)</f>
        <v>0</v>
      </c>
    </row>
    <row r="352" s="2" customFormat="1" ht="16.5" customHeight="1">
      <c r="A352" s="39"/>
      <c r="B352" s="40"/>
      <c r="C352" s="228" t="s">
        <v>535</v>
      </c>
      <c r="D352" s="228" t="s">
        <v>206</v>
      </c>
      <c r="E352" s="229" t="s">
        <v>528</v>
      </c>
      <c r="F352" s="230" t="s">
        <v>529</v>
      </c>
      <c r="G352" s="231" t="s">
        <v>448</v>
      </c>
      <c r="H352" s="232">
        <v>21.989999999999998</v>
      </c>
      <c r="I352" s="233"/>
      <c r="J352" s="234">
        <f>ROUND(I352*H352,2)</f>
        <v>0</v>
      </c>
      <c r="K352" s="230" t="s">
        <v>210</v>
      </c>
      <c r="L352" s="45"/>
      <c r="M352" s="235" t="s">
        <v>1</v>
      </c>
      <c r="N352" s="236" t="s">
        <v>41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211</v>
      </c>
      <c r="AT352" s="239" t="s">
        <v>206</v>
      </c>
      <c r="AU352" s="239" t="s">
        <v>85</v>
      </c>
      <c r="AY352" s="18" t="s">
        <v>204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83</v>
      </c>
      <c r="BK352" s="240">
        <f>ROUND(I352*H352,2)</f>
        <v>0</v>
      </c>
      <c r="BL352" s="18" t="s">
        <v>211</v>
      </c>
      <c r="BM352" s="239" t="s">
        <v>530</v>
      </c>
    </row>
    <row r="353" s="14" customFormat="1">
      <c r="A353" s="14"/>
      <c r="B353" s="252"/>
      <c r="C353" s="253"/>
      <c r="D353" s="243" t="s">
        <v>213</v>
      </c>
      <c r="E353" s="254" t="s">
        <v>1</v>
      </c>
      <c r="F353" s="255" t="s">
        <v>119</v>
      </c>
      <c r="G353" s="253"/>
      <c r="H353" s="256">
        <v>21.989999999999998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2" t="s">
        <v>213</v>
      </c>
      <c r="AU353" s="262" t="s">
        <v>85</v>
      </c>
      <c r="AV353" s="14" t="s">
        <v>85</v>
      </c>
      <c r="AW353" s="14" t="s">
        <v>32</v>
      </c>
      <c r="AX353" s="14" t="s">
        <v>83</v>
      </c>
      <c r="AY353" s="262" t="s">
        <v>204</v>
      </c>
    </row>
    <row r="354" s="2" customFormat="1" ht="33" customHeight="1">
      <c r="A354" s="39"/>
      <c r="B354" s="40"/>
      <c r="C354" s="228" t="s">
        <v>539</v>
      </c>
      <c r="D354" s="228" t="s">
        <v>206</v>
      </c>
      <c r="E354" s="229" t="s">
        <v>536</v>
      </c>
      <c r="F354" s="230" t="s">
        <v>537</v>
      </c>
      <c r="G354" s="231" t="s">
        <v>209</v>
      </c>
      <c r="H354" s="232">
        <v>94.359999999999999</v>
      </c>
      <c r="I354" s="233"/>
      <c r="J354" s="234">
        <f>ROUND(I354*H354,2)</f>
        <v>0</v>
      </c>
      <c r="K354" s="230" t="s">
        <v>210</v>
      </c>
      <c r="L354" s="45"/>
      <c r="M354" s="235" t="s">
        <v>1</v>
      </c>
      <c r="N354" s="236" t="s">
        <v>41</v>
      </c>
      <c r="O354" s="92"/>
      <c r="P354" s="237">
        <f>O354*H354</f>
        <v>0</v>
      </c>
      <c r="Q354" s="237">
        <v>0.16192000000000001</v>
      </c>
      <c r="R354" s="237">
        <f>Q354*H354</f>
        <v>15.278771200000001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211</v>
      </c>
      <c r="AT354" s="239" t="s">
        <v>206</v>
      </c>
      <c r="AU354" s="239" t="s">
        <v>85</v>
      </c>
      <c r="AY354" s="18" t="s">
        <v>204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83</v>
      </c>
      <c r="BK354" s="240">
        <f>ROUND(I354*H354,2)</f>
        <v>0</v>
      </c>
      <c r="BL354" s="18" t="s">
        <v>211</v>
      </c>
      <c r="BM354" s="239" t="s">
        <v>1627</v>
      </c>
    </row>
    <row r="355" s="14" customFormat="1">
      <c r="A355" s="14"/>
      <c r="B355" s="252"/>
      <c r="C355" s="253"/>
      <c r="D355" s="243" t="s">
        <v>213</v>
      </c>
      <c r="E355" s="254" t="s">
        <v>1</v>
      </c>
      <c r="F355" s="255" t="s">
        <v>1628</v>
      </c>
      <c r="G355" s="253"/>
      <c r="H355" s="256">
        <v>94.359999999999999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2" t="s">
        <v>213</v>
      </c>
      <c r="AU355" s="262" t="s">
        <v>85</v>
      </c>
      <c r="AV355" s="14" t="s">
        <v>85</v>
      </c>
      <c r="AW355" s="14" t="s">
        <v>32</v>
      </c>
      <c r="AX355" s="14" t="s">
        <v>83</v>
      </c>
      <c r="AY355" s="262" t="s">
        <v>204</v>
      </c>
    </row>
    <row r="356" s="2" customFormat="1" ht="33" customHeight="1">
      <c r="A356" s="39"/>
      <c r="B356" s="40"/>
      <c r="C356" s="228" t="s">
        <v>543</v>
      </c>
      <c r="D356" s="228" t="s">
        <v>206</v>
      </c>
      <c r="E356" s="229" t="s">
        <v>532</v>
      </c>
      <c r="F356" s="230" t="s">
        <v>533</v>
      </c>
      <c r="G356" s="231" t="s">
        <v>209</v>
      </c>
      <c r="H356" s="232">
        <v>94.359999999999999</v>
      </c>
      <c r="I356" s="233"/>
      <c r="J356" s="234">
        <f>ROUND(I356*H356,2)</f>
        <v>0</v>
      </c>
      <c r="K356" s="230" t="s">
        <v>210</v>
      </c>
      <c r="L356" s="45"/>
      <c r="M356" s="235" t="s">
        <v>1</v>
      </c>
      <c r="N356" s="236" t="s">
        <v>41</v>
      </c>
      <c r="O356" s="92"/>
      <c r="P356" s="237">
        <f>O356*H356</f>
        <v>0</v>
      </c>
      <c r="Q356" s="237">
        <v>0.18051</v>
      </c>
      <c r="R356" s="237">
        <f>Q356*H356</f>
        <v>17.0329236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211</v>
      </c>
      <c r="AT356" s="239" t="s">
        <v>206</v>
      </c>
      <c r="AU356" s="239" t="s">
        <v>85</v>
      </c>
      <c r="AY356" s="18" t="s">
        <v>204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83</v>
      </c>
      <c r="BK356" s="240">
        <f>ROUND(I356*H356,2)</f>
        <v>0</v>
      </c>
      <c r="BL356" s="18" t="s">
        <v>211</v>
      </c>
      <c r="BM356" s="239" t="s">
        <v>1629</v>
      </c>
    </row>
    <row r="357" s="14" customFormat="1">
      <c r="A357" s="14"/>
      <c r="B357" s="252"/>
      <c r="C357" s="253"/>
      <c r="D357" s="243" t="s">
        <v>213</v>
      </c>
      <c r="E357" s="254" t="s">
        <v>1</v>
      </c>
      <c r="F357" s="255" t="s">
        <v>1630</v>
      </c>
      <c r="G357" s="253"/>
      <c r="H357" s="256">
        <v>94.359999999999999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2" t="s">
        <v>213</v>
      </c>
      <c r="AU357" s="262" t="s">
        <v>85</v>
      </c>
      <c r="AV357" s="14" t="s">
        <v>85</v>
      </c>
      <c r="AW357" s="14" t="s">
        <v>32</v>
      </c>
      <c r="AX357" s="14" t="s">
        <v>83</v>
      </c>
      <c r="AY357" s="262" t="s">
        <v>204</v>
      </c>
    </row>
    <row r="358" s="2" customFormat="1" ht="33" customHeight="1">
      <c r="A358" s="39"/>
      <c r="B358" s="40"/>
      <c r="C358" s="228" t="s">
        <v>548</v>
      </c>
      <c r="D358" s="228" t="s">
        <v>206</v>
      </c>
      <c r="E358" s="229" t="s">
        <v>1631</v>
      </c>
      <c r="F358" s="230" t="s">
        <v>1632</v>
      </c>
      <c r="G358" s="231" t="s">
        <v>311</v>
      </c>
      <c r="H358" s="232">
        <v>10.632</v>
      </c>
      <c r="I358" s="233"/>
      <c r="J358" s="234">
        <f>ROUND(I358*H358,2)</f>
        <v>0</v>
      </c>
      <c r="K358" s="230" t="s">
        <v>210</v>
      </c>
      <c r="L358" s="45"/>
      <c r="M358" s="235" t="s">
        <v>1</v>
      </c>
      <c r="N358" s="236" t="s">
        <v>41</v>
      </c>
      <c r="O358" s="92"/>
      <c r="P358" s="237">
        <f>O358*H358</f>
        <v>0</v>
      </c>
      <c r="Q358" s="237">
        <v>2.3010199999999998</v>
      </c>
      <c r="R358" s="237">
        <f>Q358*H358</f>
        <v>24.464444639999996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211</v>
      </c>
      <c r="AT358" s="239" t="s">
        <v>206</v>
      </c>
      <c r="AU358" s="239" t="s">
        <v>85</v>
      </c>
      <c r="AY358" s="18" t="s">
        <v>204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83</v>
      </c>
      <c r="BK358" s="240">
        <f>ROUND(I358*H358,2)</f>
        <v>0</v>
      </c>
      <c r="BL358" s="18" t="s">
        <v>211</v>
      </c>
      <c r="BM358" s="239" t="s">
        <v>1633</v>
      </c>
    </row>
    <row r="359" s="13" customFormat="1">
      <c r="A359" s="13"/>
      <c r="B359" s="241"/>
      <c r="C359" s="242"/>
      <c r="D359" s="243" t="s">
        <v>213</v>
      </c>
      <c r="E359" s="244" t="s">
        <v>1</v>
      </c>
      <c r="F359" s="245" t="s">
        <v>214</v>
      </c>
      <c r="G359" s="242"/>
      <c r="H359" s="244" t="s">
        <v>1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1" t="s">
        <v>213</v>
      </c>
      <c r="AU359" s="251" t="s">
        <v>85</v>
      </c>
      <c r="AV359" s="13" t="s">
        <v>83</v>
      </c>
      <c r="AW359" s="13" t="s">
        <v>32</v>
      </c>
      <c r="AX359" s="13" t="s">
        <v>76</v>
      </c>
      <c r="AY359" s="251" t="s">
        <v>204</v>
      </c>
    </row>
    <row r="360" s="13" customFormat="1">
      <c r="A360" s="13"/>
      <c r="B360" s="241"/>
      <c r="C360" s="242"/>
      <c r="D360" s="243" t="s">
        <v>213</v>
      </c>
      <c r="E360" s="244" t="s">
        <v>1</v>
      </c>
      <c r="F360" s="245" t="s">
        <v>1634</v>
      </c>
      <c r="G360" s="242"/>
      <c r="H360" s="244" t="s">
        <v>1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213</v>
      </c>
      <c r="AU360" s="251" t="s">
        <v>85</v>
      </c>
      <c r="AV360" s="13" t="s">
        <v>83</v>
      </c>
      <c r="AW360" s="13" t="s">
        <v>32</v>
      </c>
      <c r="AX360" s="13" t="s">
        <v>76</v>
      </c>
      <c r="AY360" s="251" t="s">
        <v>204</v>
      </c>
    </row>
    <row r="361" s="14" customFormat="1">
      <c r="A361" s="14"/>
      <c r="B361" s="252"/>
      <c r="C361" s="253"/>
      <c r="D361" s="243" t="s">
        <v>213</v>
      </c>
      <c r="E361" s="254" t="s">
        <v>1</v>
      </c>
      <c r="F361" s="255" t="s">
        <v>1635</v>
      </c>
      <c r="G361" s="253"/>
      <c r="H361" s="256">
        <v>6.048</v>
      </c>
      <c r="I361" s="257"/>
      <c r="J361" s="253"/>
      <c r="K361" s="253"/>
      <c r="L361" s="258"/>
      <c r="M361" s="259"/>
      <c r="N361" s="260"/>
      <c r="O361" s="260"/>
      <c r="P361" s="260"/>
      <c r="Q361" s="260"/>
      <c r="R361" s="260"/>
      <c r="S361" s="260"/>
      <c r="T361" s="26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2" t="s">
        <v>213</v>
      </c>
      <c r="AU361" s="262" t="s">
        <v>85</v>
      </c>
      <c r="AV361" s="14" t="s">
        <v>85</v>
      </c>
      <c r="AW361" s="14" t="s">
        <v>32</v>
      </c>
      <c r="AX361" s="14" t="s">
        <v>76</v>
      </c>
      <c r="AY361" s="262" t="s">
        <v>204</v>
      </c>
    </row>
    <row r="362" s="14" customFormat="1">
      <c r="A362" s="14"/>
      <c r="B362" s="252"/>
      <c r="C362" s="253"/>
      <c r="D362" s="243" t="s">
        <v>213</v>
      </c>
      <c r="E362" s="254" t="s">
        <v>1</v>
      </c>
      <c r="F362" s="255" t="s">
        <v>1636</v>
      </c>
      <c r="G362" s="253"/>
      <c r="H362" s="256">
        <v>4.5839999999999996</v>
      </c>
      <c r="I362" s="257"/>
      <c r="J362" s="253"/>
      <c r="K362" s="253"/>
      <c r="L362" s="258"/>
      <c r="M362" s="259"/>
      <c r="N362" s="260"/>
      <c r="O362" s="260"/>
      <c r="P362" s="260"/>
      <c r="Q362" s="260"/>
      <c r="R362" s="260"/>
      <c r="S362" s="260"/>
      <c r="T362" s="26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2" t="s">
        <v>213</v>
      </c>
      <c r="AU362" s="262" t="s">
        <v>85</v>
      </c>
      <c r="AV362" s="14" t="s">
        <v>85</v>
      </c>
      <c r="AW362" s="14" t="s">
        <v>32</v>
      </c>
      <c r="AX362" s="14" t="s">
        <v>76</v>
      </c>
      <c r="AY362" s="262" t="s">
        <v>204</v>
      </c>
    </row>
    <row r="363" s="15" customFormat="1">
      <c r="A363" s="15"/>
      <c r="B363" s="263"/>
      <c r="C363" s="264"/>
      <c r="D363" s="243" t="s">
        <v>213</v>
      </c>
      <c r="E363" s="265" t="s">
        <v>1</v>
      </c>
      <c r="F363" s="266" t="s">
        <v>160</v>
      </c>
      <c r="G363" s="264"/>
      <c r="H363" s="267">
        <v>10.632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3" t="s">
        <v>213</v>
      </c>
      <c r="AU363" s="273" t="s">
        <v>85</v>
      </c>
      <c r="AV363" s="15" t="s">
        <v>211</v>
      </c>
      <c r="AW363" s="15" t="s">
        <v>32</v>
      </c>
      <c r="AX363" s="15" t="s">
        <v>83</v>
      </c>
      <c r="AY363" s="273" t="s">
        <v>204</v>
      </c>
    </row>
    <row r="364" s="2" customFormat="1" ht="33" customHeight="1">
      <c r="A364" s="39"/>
      <c r="B364" s="40"/>
      <c r="C364" s="228" t="s">
        <v>553</v>
      </c>
      <c r="D364" s="228" t="s">
        <v>206</v>
      </c>
      <c r="E364" s="229" t="s">
        <v>1637</v>
      </c>
      <c r="F364" s="230" t="s">
        <v>1638</v>
      </c>
      <c r="G364" s="231" t="s">
        <v>209</v>
      </c>
      <c r="H364" s="232">
        <v>30.864000000000001</v>
      </c>
      <c r="I364" s="233"/>
      <c r="J364" s="234">
        <f>ROUND(I364*H364,2)</f>
        <v>0</v>
      </c>
      <c r="K364" s="230" t="s">
        <v>210</v>
      </c>
      <c r="L364" s="45"/>
      <c r="M364" s="235" t="s">
        <v>1</v>
      </c>
      <c r="N364" s="236" t="s">
        <v>41</v>
      </c>
      <c r="O364" s="92"/>
      <c r="P364" s="237">
        <f>O364*H364</f>
        <v>0</v>
      </c>
      <c r="Q364" s="237">
        <v>0.0078799999999999999</v>
      </c>
      <c r="R364" s="237">
        <f>Q364*H364</f>
        <v>0.24320832000000001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211</v>
      </c>
      <c r="AT364" s="239" t="s">
        <v>206</v>
      </c>
      <c r="AU364" s="239" t="s">
        <v>85</v>
      </c>
      <c r="AY364" s="18" t="s">
        <v>204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83</v>
      </c>
      <c r="BK364" s="240">
        <f>ROUND(I364*H364,2)</f>
        <v>0</v>
      </c>
      <c r="BL364" s="18" t="s">
        <v>211</v>
      </c>
      <c r="BM364" s="239" t="s">
        <v>1639</v>
      </c>
    </row>
    <row r="365" s="13" customFormat="1">
      <c r="A365" s="13"/>
      <c r="B365" s="241"/>
      <c r="C365" s="242"/>
      <c r="D365" s="243" t="s">
        <v>213</v>
      </c>
      <c r="E365" s="244" t="s">
        <v>1</v>
      </c>
      <c r="F365" s="245" t="s">
        <v>214</v>
      </c>
      <c r="G365" s="242"/>
      <c r="H365" s="244" t="s">
        <v>1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213</v>
      </c>
      <c r="AU365" s="251" t="s">
        <v>85</v>
      </c>
      <c r="AV365" s="13" t="s">
        <v>83</v>
      </c>
      <c r="AW365" s="13" t="s">
        <v>32</v>
      </c>
      <c r="AX365" s="13" t="s">
        <v>76</v>
      </c>
      <c r="AY365" s="251" t="s">
        <v>204</v>
      </c>
    </row>
    <row r="366" s="14" customFormat="1">
      <c r="A366" s="14"/>
      <c r="B366" s="252"/>
      <c r="C366" s="253"/>
      <c r="D366" s="243" t="s">
        <v>213</v>
      </c>
      <c r="E366" s="254" t="s">
        <v>1</v>
      </c>
      <c r="F366" s="255" t="s">
        <v>1640</v>
      </c>
      <c r="G366" s="253"/>
      <c r="H366" s="256">
        <v>10.800000000000001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2" t="s">
        <v>213</v>
      </c>
      <c r="AU366" s="262" t="s">
        <v>85</v>
      </c>
      <c r="AV366" s="14" t="s">
        <v>85</v>
      </c>
      <c r="AW366" s="14" t="s">
        <v>32</v>
      </c>
      <c r="AX366" s="14" t="s">
        <v>76</v>
      </c>
      <c r="AY366" s="262" t="s">
        <v>204</v>
      </c>
    </row>
    <row r="367" s="14" customFormat="1">
      <c r="A367" s="14"/>
      <c r="B367" s="252"/>
      <c r="C367" s="253"/>
      <c r="D367" s="243" t="s">
        <v>213</v>
      </c>
      <c r="E367" s="254" t="s">
        <v>1</v>
      </c>
      <c r="F367" s="255" t="s">
        <v>1641</v>
      </c>
      <c r="G367" s="253"/>
      <c r="H367" s="256">
        <v>20.064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2" t="s">
        <v>213</v>
      </c>
      <c r="AU367" s="262" t="s">
        <v>85</v>
      </c>
      <c r="AV367" s="14" t="s">
        <v>85</v>
      </c>
      <c r="AW367" s="14" t="s">
        <v>32</v>
      </c>
      <c r="AX367" s="14" t="s">
        <v>76</v>
      </c>
      <c r="AY367" s="262" t="s">
        <v>204</v>
      </c>
    </row>
    <row r="368" s="15" customFormat="1">
      <c r="A368" s="15"/>
      <c r="B368" s="263"/>
      <c r="C368" s="264"/>
      <c r="D368" s="243" t="s">
        <v>213</v>
      </c>
      <c r="E368" s="265" t="s">
        <v>1451</v>
      </c>
      <c r="F368" s="266" t="s">
        <v>160</v>
      </c>
      <c r="G368" s="264"/>
      <c r="H368" s="267">
        <v>30.864000000000001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3" t="s">
        <v>213</v>
      </c>
      <c r="AU368" s="273" t="s">
        <v>85</v>
      </c>
      <c r="AV368" s="15" t="s">
        <v>211</v>
      </c>
      <c r="AW368" s="15" t="s">
        <v>32</v>
      </c>
      <c r="AX368" s="15" t="s">
        <v>83</v>
      </c>
      <c r="AY368" s="273" t="s">
        <v>204</v>
      </c>
    </row>
    <row r="369" s="2" customFormat="1" ht="37.8" customHeight="1">
      <c r="A369" s="39"/>
      <c r="B369" s="40"/>
      <c r="C369" s="228" t="s">
        <v>558</v>
      </c>
      <c r="D369" s="228" t="s">
        <v>206</v>
      </c>
      <c r="E369" s="229" t="s">
        <v>1642</v>
      </c>
      <c r="F369" s="230" t="s">
        <v>1643</v>
      </c>
      <c r="G369" s="231" t="s">
        <v>209</v>
      </c>
      <c r="H369" s="232">
        <v>30.864000000000001</v>
      </c>
      <c r="I369" s="233"/>
      <c r="J369" s="234">
        <f>ROUND(I369*H369,2)</f>
        <v>0</v>
      </c>
      <c r="K369" s="230" t="s">
        <v>210</v>
      </c>
      <c r="L369" s="45"/>
      <c r="M369" s="235" t="s">
        <v>1</v>
      </c>
      <c r="N369" s="236" t="s">
        <v>41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211</v>
      </c>
      <c r="AT369" s="239" t="s">
        <v>206</v>
      </c>
      <c r="AU369" s="239" t="s">
        <v>85</v>
      </c>
      <c r="AY369" s="18" t="s">
        <v>204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83</v>
      </c>
      <c r="BK369" s="240">
        <f>ROUND(I369*H369,2)</f>
        <v>0</v>
      </c>
      <c r="BL369" s="18" t="s">
        <v>211</v>
      </c>
      <c r="BM369" s="239" t="s">
        <v>1644</v>
      </c>
    </row>
    <row r="370" s="14" customFormat="1">
      <c r="A370" s="14"/>
      <c r="B370" s="252"/>
      <c r="C370" s="253"/>
      <c r="D370" s="243" t="s">
        <v>213</v>
      </c>
      <c r="E370" s="254" t="s">
        <v>1</v>
      </c>
      <c r="F370" s="255" t="s">
        <v>1451</v>
      </c>
      <c r="G370" s="253"/>
      <c r="H370" s="256">
        <v>30.864000000000001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2" t="s">
        <v>213</v>
      </c>
      <c r="AU370" s="262" t="s">
        <v>85</v>
      </c>
      <c r="AV370" s="14" t="s">
        <v>85</v>
      </c>
      <c r="AW370" s="14" t="s">
        <v>32</v>
      </c>
      <c r="AX370" s="14" t="s">
        <v>83</v>
      </c>
      <c r="AY370" s="262" t="s">
        <v>204</v>
      </c>
    </row>
    <row r="371" s="2" customFormat="1" ht="24.15" customHeight="1">
      <c r="A371" s="39"/>
      <c r="B371" s="40"/>
      <c r="C371" s="228" t="s">
        <v>562</v>
      </c>
      <c r="D371" s="228" t="s">
        <v>206</v>
      </c>
      <c r="E371" s="229" t="s">
        <v>1645</v>
      </c>
      <c r="F371" s="230" t="s">
        <v>1646</v>
      </c>
      <c r="G371" s="231" t="s">
        <v>442</v>
      </c>
      <c r="H371" s="232">
        <v>0.42499999999999999</v>
      </c>
      <c r="I371" s="233"/>
      <c r="J371" s="234">
        <f>ROUND(I371*H371,2)</f>
        <v>0</v>
      </c>
      <c r="K371" s="230" t="s">
        <v>210</v>
      </c>
      <c r="L371" s="45"/>
      <c r="M371" s="235" t="s">
        <v>1</v>
      </c>
      <c r="N371" s="236" t="s">
        <v>41</v>
      </c>
      <c r="O371" s="92"/>
      <c r="P371" s="237">
        <f>O371*H371</f>
        <v>0</v>
      </c>
      <c r="Q371" s="237">
        <v>1.06277</v>
      </c>
      <c r="R371" s="237">
        <f>Q371*H371</f>
        <v>0.45167724999999997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211</v>
      </c>
      <c r="AT371" s="239" t="s">
        <v>206</v>
      </c>
      <c r="AU371" s="239" t="s">
        <v>85</v>
      </c>
      <c r="AY371" s="18" t="s">
        <v>204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83</v>
      </c>
      <c r="BK371" s="240">
        <f>ROUND(I371*H371,2)</f>
        <v>0</v>
      </c>
      <c r="BL371" s="18" t="s">
        <v>211</v>
      </c>
      <c r="BM371" s="239" t="s">
        <v>1647</v>
      </c>
    </row>
    <row r="372" s="13" customFormat="1">
      <c r="A372" s="13"/>
      <c r="B372" s="241"/>
      <c r="C372" s="242"/>
      <c r="D372" s="243" t="s">
        <v>213</v>
      </c>
      <c r="E372" s="244" t="s">
        <v>1</v>
      </c>
      <c r="F372" s="245" t="s">
        <v>214</v>
      </c>
      <c r="G372" s="242"/>
      <c r="H372" s="244" t="s">
        <v>1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1" t="s">
        <v>213</v>
      </c>
      <c r="AU372" s="251" t="s">
        <v>85</v>
      </c>
      <c r="AV372" s="13" t="s">
        <v>83</v>
      </c>
      <c r="AW372" s="13" t="s">
        <v>32</v>
      </c>
      <c r="AX372" s="13" t="s">
        <v>76</v>
      </c>
      <c r="AY372" s="251" t="s">
        <v>204</v>
      </c>
    </row>
    <row r="373" s="14" customFormat="1">
      <c r="A373" s="14"/>
      <c r="B373" s="252"/>
      <c r="C373" s="253"/>
      <c r="D373" s="243" t="s">
        <v>213</v>
      </c>
      <c r="E373" s="254" t="s">
        <v>1</v>
      </c>
      <c r="F373" s="255" t="s">
        <v>1648</v>
      </c>
      <c r="G373" s="253"/>
      <c r="H373" s="256">
        <v>30.239999999999998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2" t="s">
        <v>213</v>
      </c>
      <c r="AU373" s="262" t="s">
        <v>85</v>
      </c>
      <c r="AV373" s="14" t="s">
        <v>85</v>
      </c>
      <c r="AW373" s="14" t="s">
        <v>32</v>
      </c>
      <c r="AX373" s="14" t="s">
        <v>76</v>
      </c>
      <c r="AY373" s="262" t="s">
        <v>204</v>
      </c>
    </row>
    <row r="374" s="14" customFormat="1">
      <c r="A374" s="14"/>
      <c r="B374" s="252"/>
      <c r="C374" s="253"/>
      <c r="D374" s="243" t="s">
        <v>213</v>
      </c>
      <c r="E374" s="254" t="s">
        <v>1</v>
      </c>
      <c r="F374" s="255" t="s">
        <v>1649</v>
      </c>
      <c r="G374" s="253"/>
      <c r="H374" s="256">
        <v>88.560000000000002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2" t="s">
        <v>213</v>
      </c>
      <c r="AU374" s="262" t="s">
        <v>85</v>
      </c>
      <c r="AV374" s="14" t="s">
        <v>85</v>
      </c>
      <c r="AW374" s="14" t="s">
        <v>32</v>
      </c>
      <c r="AX374" s="14" t="s">
        <v>76</v>
      </c>
      <c r="AY374" s="262" t="s">
        <v>204</v>
      </c>
    </row>
    <row r="375" s="14" customFormat="1">
      <c r="A375" s="14"/>
      <c r="B375" s="252"/>
      <c r="C375" s="253"/>
      <c r="D375" s="243" t="s">
        <v>213</v>
      </c>
      <c r="E375" s="254" t="s">
        <v>1</v>
      </c>
      <c r="F375" s="255" t="s">
        <v>1650</v>
      </c>
      <c r="G375" s="253"/>
      <c r="H375" s="256">
        <v>22.920000000000002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2" t="s">
        <v>213</v>
      </c>
      <c r="AU375" s="262" t="s">
        <v>85</v>
      </c>
      <c r="AV375" s="14" t="s">
        <v>85</v>
      </c>
      <c r="AW375" s="14" t="s">
        <v>32</v>
      </c>
      <c r="AX375" s="14" t="s">
        <v>76</v>
      </c>
      <c r="AY375" s="262" t="s">
        <v>204</v>
      </c>
    </row>
    <row r="376" s="15" customFormat="1">
      <c r="A376" s="15"/>
      <c r="B376" s="263"/>
      <c r="C376" s="264"/>
      <c r="D376" s="243" t="s">
        <v>213</v>
      </c>
      <c r="E376" s="265" t="s">
        <v>1457</v>
      </c>
      <c r="F376" s="266" t="s">
        <v>160</v>
      </c>
      <c r="G376" s="264"/>
      <c r="H376" s="267">
        <v>141.72</v>
      </c>
      <c r="I376" s="268"/>
      <c r="J376" s="264"/>
      <c r="K376" s="264"/>
      <c r="L376" s="269"/>
      <c r="M376" s="270"/>
      <c r="N376" s="271"/>
      <c r="O376" s="271"/>
      <c r="P376" s="271"/>
      <c r="Q376" s="271"/>
      <c r="R376" s="271"/>
      <c r="S376" s="271"/>
      <c r="T376" s="272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3" t="s">
        <v>213</v>
      </c>
      <c r="AU376" s="273" t="s">
        <v>85</v>
      </c>
      <c r="AV376" s="15" t="s">
        <v>211</v>
      </c>
      <c r="AW376" s="15" t="s">
        <v>32</v>
      </c>
      <c r="AX376" s="15" t="s">
        <v>76</v>
      </c>
      <c r="AY376" s="273" t="s">
        <v>204</v>
      </c>
    </row>
    <row r="377" s="14" customFormat="1">
      <c r="A377" s="14"/>
      <c r="B377" s="252"/>
      <c r="C377" s="253"/>
      <c r="D377" s="243" t="s">
        <v>213</v>
      </c>
      <c r="E377" s="254" t="s">
        <v>1</v>
      </c>
      <c r="F377" s="255" t="s">
        <v>1651</v>
      </c>
      <c r="G377" s="253"/>
      <c r="H377" s="256">
        <v>0.42499999999999999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2" t="s">
        <v>213</v>
      </c>
      <c r="AU377" s="262" t="s">
        <v>85</v>
      </c>
      <c r="AV377" s="14" t="s">
        <v>85</v>
      </c>
      <c r="AW377" s="14" t="s">
        <v>32</v>
      </c>
      <c r="AX377" s="14" t="s">
        <v>83</v>
      </c>
      <c r="AY377" s="262" t="s">
        <v>204</v>
      </c>
    </row>
    <row r="378" s="12" customFormat="1" ht="22.8" customHeight="1">
      <c r="A378" s="12"/>
      <c r="B378" s="212"/>
      <c r="C378" s="213"/>
      <c r="D378" s="214" t="s">
        <v>75</v>
      </c>
      <c r="E378" s="226" t="s">
        <v>231</v>
      </c>
      <c r="F378" s="226" t="s">
        <v>552</v>
      </c>
      <c r="G378" s="213"/>
      <c r="H378" s="213"/>
      <c r="I378" s="216"/>
      <c r="J378" s="227">
        <f>BK378</f>
        <v>0</v>
      </c>
      <c r="K378" s="213"/>
      <c r="L378" s="218"/>
      <c r="M378" s="219"/>
      <c r="N378" s="220"/>
      <c r="O378" s="220"/>
      <c r="P378" s="221">
        <f>SUM(P379:P426)</f>
        <v>0</v>
      </c>
      <c r="Q378" s="220"/>
      <c r="R378" s="221">
        <f>SUM(R379:R426)</f>
        <v>208.30690219999997</v>
      </c>
      <c r="S378" s="220"/>
      <c r="T378" s="222">
        <f>SUM(T379:T426)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3" t="s">
        <v>83</v>
      </c>
      <c r="AT378" s="224" t="s">
        <v>75</v>
      </c>
      <c r="AU378" s="224" t="s">
        <v>83</v>
      </c>
      <c r="AY378" s="223" t="s">
        <v>204</v>
      </c>
      <c r="BK378" s="225">
        <f>SUM(BK379:BK426)</f>
        <v>0</v>
      </c>
    </row>
    <row r="379" s="2" customFormat="1" ht="21.75" customHeight="1">
      <c r="A379" s="39"/>
      <c r="B379" s="40"/>
      <c r="C379" s="228" t="s">
        <v>566</v>
      </c>
      <c r="D379" s="228" t="s">
        <v>206</v>
      </c>
      <c r="E379" s="229" t="s">
        <v>1652</v>
      </c>
      <c r="F379" s="230" t="s">
        <v>1653</v>
      </c>
      <c r="G379" s="231" t="s">
        <v>209</v>
      </c>
      <c r="H379" s="232">
        <v>48.630000000000003</v>
      </c>
      <c r="I379" s="233"/>
      <c r="J379" s="234">
        <f>ROUND(I379*H379,2)</f>
        <v>0</v>
      </c>
      <c r="K379" s="230" t="s">
        <v>210</v>
      </c>
      <c r="L379" s="45"/>
      <c r="M379" s="235" t="s">
        <v>1</v>
      </c>
      <c r="N379" s="236" t="s">
        <v>41</v>
      </c>
      <c r="O379" s="92"/>
      <c r="P379" s="237">
        <f>O379*H379</f>
        <v>0</v>
      </c>
      <c r="Q379" s="237">
        <v>0.23000000000000001</v>
      </c>
      <c r="R379" s="237">
        <f>Q379*H379</f>
        <v>11.184900000000001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211</v>
      </c>
      <c r="AT379" s="239" t="s">
        <v>206</v>
      </c>
      <c r="AU379" s="239" t="s">
        <v>85</v>
      </c>
      <c r="AY379" s="18" t="s">
        <v>204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83</v>
      </c>
      <c r="BK379" s="240">
        <f>ROUND(I379*H379,2)</f>
        <v>0</v>
      </c>
      <c r="BL379" s="18" t="s">
        <v>211</v>
      </c>
      <c r="BM379" s="239" t="s">
        <v>1654</v>
      </c>
    </row>
    <row r="380" s="13" customFormat="1">
      <c r="A380" s="13"/>
      <c r="B380" s="241"/>
      <c r="C380" s="242"/>
      <c r="D380" s="243" t="s">
        <v>213</v>
      </c>
      <c r="E380" s="244" t="s">
        <v>1</v>
      </c>
      <c r="F380" s="245" t="s">
        <v>557</v>
      </c>
      <c r="G380" s="242"/>
      <c r="H380" s="244" t="s">
        <v>1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1" t="s">
        <v>213</v>
      </c>
      <c r="AU380" s="251" t="s">
        <v>85</v>
      </c>
      <c r="AV380" s="13" t="s">
        <v>83</v>
      </c>
      <c r="AW380" s="13" t="s">
        <v>32</v>
      </c>
      <c r="AX380" s="13" t="s">
        <v>76</v>
      </c>
      <c r="AY380" s="251" t="s">
        <v>204</v>
      </c>
    </row>
    <row r="381" s="14" customFormat="1">
      <c r="A381" s="14"/>
      <c r="B381" s="252"/>
      <c r="C381" s="253"/>
      <c r="D381" s="243" t="s">
        <v>213</v>
      </c>
      <c r="E381" s="254" t="s">
        <v>1</v>
      </c>
      <c r="F381" s="255" t="s">
        <v>1655</v>
      </c>
      <c r="G381" s="253"/>
      <c r="H381" s="256">
        <v>48.630000000000003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2" t="s">
        <v>213</v>
      </c>
      <c r="AU381" s="262" t="s">
        <v>85</v>
      </c>
      <c r="AV381" s="14" t="s">
        <v>85</v>
      </c>
      <c r="AW381" s="14" t="s">
        <v>32</v>
      </c>
      <c r="AX381" s="14" t="s">
        <v>83</v>
      </c>
      <c r="AY381" s="262" t="s">
        <v>204</v>
      </c>
    </row>
    <row r="382" s="2" customFormat="1" ht="24.15" customHeight="1">
      <c r="A382" s="39"/>
      <c r="B382" s="40"/>
      <c r="C382" s="228" t="s">
        <v>571</v>
      </c>
      <c r="D382" s="228" t="s">
        <v>206</v>
      </c>
      <c r="E382" s="229" t="s">
        <v>559</v>
      </c>
      <c r="F382" s="230" t="s">
        <v>560</v>
      </c>
      <c r="G382" s="231" t="s">
        <v>209</v>
      </c>
      <c r="H382" s="232">
        <v>121.26000000000001</v>
      </c>
      <c r="I382" s="233"/>
      <c r="J382" s="234">
        <f>ROUND(I382*H382,2)</f>
        <v>0</v>
      </c>
      <c r="K382" s="230" t="s">
        <v>210</v>
      </c>
      <c r="L382" s="45"/>
      <c r="M382" s="235" t="s">
        <v>1</v>
      </c>
      <c r="N382" s="236" t="s">
        <v>41</v>
      </c>
      <c r="O382" s="92"/>
      <c r="P382" s="237">
        <f>O382*H382</f>
        <v>0</v>
      </c>
      <c r="Q382" s="237">
        <v>0.46000000000000002</v>
      </c>
      <c r="R382" s="237">
        <f>Q382*H382</f>
        <v>55.779600000000002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211</v>
      </c>
      <c r="AT382" s="239" t="s">
        <v>206</v>
      </c>
      <c r="AU382" s="239" t="s">
        <v>85</v>
      </c>
      <c r="AY382" s="18" t="s">
        <v>204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83</v>
      </c>
      <c r="BK382" s="240">
        <f>ROUND(I382*H382,2)</f>
        <v>0</v>
      </c>
      <c r="BL382" s="18" t="s">
        <v>211</v>
      </c>
      <c r="BM382" s="239" t="s">
        <v>1656</v>
      </c>
    </row>
    <row r="383" s="13" customFormat="1">
      <c r="A383" s="13"/>
      <c r="B383" s="241"/>
      <c r="C383" s="242"/>
      <c r="D383" s="243" t="s">
        <v>213</v>
      </c>
      <c r="E383" s="244" t="s">
        <v>1</v>
      </c>
      <c r="F383" s="245" t="s">
        <v>557</v>
      </c>
      <c r="G383" s="242"/>
      <c r="H383" s="244" t="s">
        <v>1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1" t="s">
        <v>213</v>
      </c>
      <c r="AU383" s="251" t="s">
        <v>85</v>
      </c>
      <c r="AV383" s="13" t="s">
        <v>83</v>
      </c>
      <c r="AW383" s="13" t="s">
        <v>32</v>
      </c>
      <c r="AX383" s="13" t="s">
        <v>76</v>
      </c>
      <c r="AY383" s="251" t="s">
        <v>204</v>
      </c>
    </row>
    <row r="384" s="14" customFormat="1">
      <c r="A384" s="14"/>
      <c r="B384" s="252"/>
      <c r="C384" s="253"/>
      <c r="D384" s="243" t="s">
        <v>213</v>
      </c>
      <c r="E384" s="254" t="s">
        <v>1</v>
      </c>
      <c r="F384" s="255" t="s">
        <v>1657</v>
      </c>
      <c r="G384" s="253"/>
      <c r="H384" s="256">
        <v>53.340000000000003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2" t="s">
        <v>213</v>
      </c>
      <c r="AU384" s="262" t="s">
        <v>85</v>
      </c>
      <c r="AV384" s="14" t="s">
        <v>85</v>
      </c>
      <c r="AW384" s="14" t="s">
        <v>32</v>
      </c>
      <c r="AX384" s="14" t="s">
        <v>76</v>
      </c>
      <c r="AY384" s="262" t="s">
        <v>204</v>
      </c>
    </row>
    <row r="385" s="14" customFormat="1">
      <c r="A385" s="14"/>
      <c r="B385" s="252"/>
      <c r="C385" s="253"/>
      <c r="D385" s="243" t="s">
        <v>213</v>
      </c>
      <c r="E385" s="254" t="s">
        <v>1</v>
      </c>
      <c r="F385" s="255" t="s">
        <v>1658</v>
      </c>
      <c r="G385" s="253"/>
      <c r="H385" s="256">
        <v>22.829999999999998</v>
      </c>
      <c r="I385" s="257"/>
      <c r="J385" s="253"/>
      <c r="K385" s="253"/>
      <c r="L385" s="258"/>
      <c r="M385" s="259"/>
      <c r="N385" s="260"/>
      <c r="O385" s="260"/>
      <c r="P385" s="260"/>
      <c r="Q385" s="260"/>
      <c r="R385" s="260"/>
      <c r="S385" s="260"/>
      <c r="T385" s="26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2" t="s">
        <v>213</v>
      </c>
      <c r="AU385" s="262" t="s">
        <v>85</v>
      </c>
      <c r="AV385" s="14" t="s">
        <v>85</v>
      </c>
      <c r="AW385" s="14" t="s">
        <v>32</v>
      </c>
      <c r="AX385" s="14" t="s">
        <v>76</v>
      </c>
      <c r="AY385" s="262" t="s">
        <v>204</v>
      </c>
    </row>
    <row r="386" s="14" customFormat="1">
      <c r="A386" s="14"/>
      <c r="B386" s="252"/>
      <c r="C386" s="253"/>
      <c r="D386" s="243" t="s">
        <v>213</v>
      </c>
      <c r="E386" s="254" t="s">
        <v>1</v>
      </c>
      <c r="F386" s="255" t="s">
        <v>1659</v>
      </c>
      <c r="G386" s="253"/>
      <c r="H386" s="256">
        <v>20.920000000000002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2" t="s">
        <v>213</v>
      </c>
      <c r="AU386" s="262" t="s">
        <v>85</v>
      </c>
      <c r="AV386" s="14" t="s">
        <v>85</v>
      </c>
      <c r="AW386" s="14" t="s">
        <v>32</v>
      </c>
      <c r="AX386" s="14" t="s">
        <v>76</v>
      </c>
      <c r="AY386" s="262" t="s">
        <v>204</v>
      </c>
    </row>
    <row r="387" s="14" customFormat="1">
      <c r="A387" s="14"/>
      <c r="B387" s="252"/>
      <c r="C387" s="253"/>
      <c r="D387" s="243" t="s">
        <v>213</v>
      </c>
      <c r="E387" s="254" t="s">
        <v>1</v>
      </c>
      <c r="F387" s="255" t="s">
        <v>1507</v>
      </c>
      <c r="G387" s="253"/>
      <c r="H387" s="256">
        <v>24.170000000000002</v>
      </c>
      <c r="I387" s="257"/>
      <c r="J387" s="253"/>
      <c r="K387" s="253"/>
      <c r="L387" s="258"/>
      <c r="M387" s="259"/>
      <c r="N387" s="260"/>
      <c r="O387" s="260"/>
      <c r="P387" s="260"/>
      <c r="Q387" s="260"/>
      <c r="R387" s="260"/>
      <c r="S387" s="260"/>
      <c r="T387" s="26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2" t="s">
        <v>213</v>
      </c>
      <c r="AU387" s="262" t="s">
        <v>85</v>
      </c>
      <c r="AV387" s="14" t="s">
        <v>85</v>
      </c>
      <c r="AW387" s="14" t="s">
        <v>32</v>
      </c>
      <c r="AX387" s="14" t="s">
        <v>76</v>
      </c>
      <c r="AY387" s="262" t="s">
        <v>204</v>
      </c>
    </row>
    <row r="388" s="15" customFormat="1">
      <c r="A388" s="15"/>
      <c r="B388" s="263"/>
      <c r="C388" s="264"/>
      <c r="D388" s="243" t="s">
        <v>213</v>
      </c>
      <c r="E388" s="265" t="s">
        <v>1</v>
      </c>
      <c r="F388" s="266" t="s">
        <v>160</v>
      </c>
      <c r="G388" s="264"/>
      <c r="H388" s="267">
        <v>121.26000000000001</v>
      </c>
      <c r="I388" s="268"/>
      <c r="J388" s="264"/>
      <c r="K388" s="264"/>
      <c r="L388" s="269"/>
      <c r="M388" s="270"/>
      <c r="N388" s="271"/>
      <c r="O388" s="271"/>
      <c r="P388" s="271"/>
      <c r="Q388" s="271"/>
      <c r="R388" s="271"/>
      <c r="S388" s="271"/>
      <c r="T388" s="272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3" t="s">
        <v>213</v>
      </c>
      <c r="AU388" s="273" t="s">
        <v>85</v>
      </c>
      <c r="AV388" s="15" t="s">
        <v>211</v>
      </c>
      <c r="AW388" s="15" t="s">
        <v>32</v>
      </c>
      <c r="AX388" s="15" t="s">
        <v>83</v>
      </c>
      <c r="AY388" s="273" t="s">
        <v>204</v>
      </c>
    </row>
    <row r="389" s="2" customFormat="1" ht="24.15" customHeight="1">
      <c r="A389" s="39"/>
      <c r="B389" s="40"/>
      <c r="C389" s="228" t="s">
        <v>576</v>
      </c>
      <c r="D389" s="228" t="s">
        <v>206</v>
      </c>
      <c r="E389" s="229" t="s">
        <v>563</v>
      </c>
      <c r="F389" s="230" t="s">
        <v>564</v>
      </c>
      <c r="G389" s="231" t="s">
        <v>209</v>
      </c>
      <c r="H389" s="232">
        <v>67.739999999999995</v>
      </c>
      <c r="I389" s="233"/>
      <c r="J389" s="234">
        <f>ROUND(I389*H389,2)</f>
        <v>0</v>
      </c>
      <c r="K389" s="230" t="s">
        <v>210</v>
      </c>
      <c r="L389" s="45"/>
      <c r="M389" s="235" t="s">
        <v>1</v>
      </c>
      <c r="N389" s="236" t="s">
        <v>41</v>
      </c>
      <c r="O389" s="92"/>
      <c r="P389" s="237">
        <f>O389*H389</f>
        <v>0</v>
      </c>
      <c r="Q389" s="237">
        <v>0.57499999999999996</v>
      </c>
      <c r="R389" s="237">
        <f>Q389*H389</f>
        <v>38.950499999999991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211</v>
      </c>
      <c r="AT389" s="239" t="s">
        <v>206</v>
      </c>
      <c r="AU389" s="239" t="s">
        <v>85</v>
      </c>
      <c r="AY389" s="18" t="s">
        <v>204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83</v>
      </c>
      <c r="BK389" s="240">
        <f>ROUND(I389*H389,2)</f>
        <v>0</v>
      </c>
      <c r="BL389" s="18" t="s">
        <v>211</v>
      </c>
      <c r="BM389" s="239" t="s">
        <v>1660</v>
      </c>
    </row>
    <row r="390" s="13" customFormat="1">
      <c r="A390" s="13"/>
      <c r="B390" s="241"/>
      <c r="C390" s="242"/>
      <c r="D390" s="243" t="s">
        <v>213</v>
      </c>
      <c r="E390" s="244" t="s">
        <v>1</v>
      </c>
      <c r="F390" s="245" t="s">
        <v>557</v>
      </c>
      <c r="G390" s="242"/>
      <c r="H390" s="244" t="s">
        <v>1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1" t="s">
        <v>213</v>
      </c>
      <c r="AU390" s="251" t="s">
        <v>85</v>
      </c>
      <c r="AV390" s="13" t="s">
        <v>83</v>
      </c>
      <c r="AW390" s="13" t="s">
        <v>32</v>
      </c>
      <c r="AX390" s="13" t="s">
        <v>76</v>
      </c>
      <c r="AY390" s="251" t="s">
        <v>204</v>
      </c>
    </row>
    <row r="391" s="14" customFormat="1">
      <c r="A391" s="14"/>
      <c r="B391" s="252"/>
      <c r="C391" s="253"/>
      <c r="D391" s="243" t="s">
        <v>213</v>
      </c>
      <c r="E391" s="254" t="s">
        <v>1</v>
      </c>
      <c r="F391" s="255" t="s">
        <v>1509</v>
      </c>
      <c r="G391" s="253"/>
      <c r="H391" s="256">
        <v>67.739999999999995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2" t="s">
        <v>213</v>
      </c>
      <c r="AU391" s="262" t="s">
        <v>85</v>
      </c>
      <c r="AV391" s="14" t="s">
        <v>85</v>
      </c>
      <c r="AW391" s="14" t="s">
        <v>32</v>
      </c>
      <c r="AX391" s="14" t="s">
        <v>83</v>
      </c>
      <c r="AY391" s="262" t="s">
        <v>204</v>
      </c>
    </row>
    <row r="392" s="2" customFormat="1" ht="33" customHeight="1">
      <c r="A392" s="39"/>
      <c r="B392" s="40"/>
      <c r="C392" s="228" t="s">
        <v>580</v>
      </c>
      <c r="D392" s="228" t="s">
        <v>206</v>
      </c>
      <c r="E392" s="229" t="s">
        <v>567</v>
      </c>
      <c r="F392" s="230" t="s">
        <v>568</v>
      </c>
      <c r="G392" s="231" t="s">
        <v>209</v>
      </c>
      <c r="H392" s="232">
        <v>67.739999999999995</v>
      </c>
      <c r="I392" s="233"/>
      <c r="J392" s="234">
        <f>ROUND(I392*H392,2)</f>
        <v>0</v>
      </c>
      <c r="K392" s="230" t="s">
        <v>210</v>
      </c>
      <c r="L392" s="45"/>
      <c r="M392" s="235" t="s">
        <v>1</v>
      </c>
      <c r="N392" s="236" t="s">
        <v>41</v>
      </c>
      <c r="O392" s="92"/>
      <c r="P392" s="237">
        <f>O392*H392</f>
        <v>0</v>
      </c>
      <c r="Q392" s="237">
        <v>0.18462999999999999</v>
      </c>
      <c r="R392" s="237">
        <f>Q392*H392</f>
        <v>12.506836199999999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211</v>
      </c>
      <c r="AT392" s="239" t="s">
        <v>206</v>
      </c>
      <c r="AU392" s="239" t="s">
        <v>85</v>
      </c>
      <c r="AY392" s="18" t="s">
        <v>204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83</v>
      </c>
      <c r="BK392" s="240">
        <f>ROUND(I392*H392,2)</f>
        <v>0</v>
      </c>
      <c r="BL392" s="18" t="s">
        <v>211</v>
      </c>
      <c r="BM392" s="239" t="s">
        <v>1661</v>
      </c>
    </row>
    <row r="393" s="13" customFormat="1">
      <c r="A393" s="13"/>
      <c r="B393" s="241"/>
      <c r="C393" s="242"/>
      <c r="D393" s="243" t="s">
        <v>213</v>
      </c>
      <c r="E393" s="244" t="s">
        <v>1</v>
      </c>
      <c r="F393" s="245" t="s">
        <v>557</v>
      </c>
      <c r="G393" s="242"/>
      <c r="H393" s="244" t="s">
        <v>1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213</v>
      </c>
      <c r="AU393" s="251" t="s">
        <v>85</v>
      </c>
      <c r="AV393" s="13" t="s">
        <v>83</v>
      </c>
      <c r="AW393" s="13" t="s">
        <v>32</v>
      </c>
      <c r="AX393" s="13" t="s">
        <v>76</v>
      </c>
      <c r="AY393" s="251" t="s">
        <v>204</v>
      </c>
    </row>
    <row r="394" s="14" customFormat="1">
      <c r="A394" s="14"/>
      <c r="B394" s="252"/>
      <c r="C394" s="253"/>
      <c r="D394" s="243" t="s">
        <v>213</v>
      </c>
      <c r="E394" s="254" t="s">
        <v>1</v>
      </c>
      <c r="F394" s="255" t="s">
        <v>1509</v>
      </c>
      <c r="G394" s="253"/>
      <c r="H394" s="256">
        <v>67.739999999999995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2" t="s">
        <v>213</v>
      </c>
      <c r="AU394" s="262" t="s">
        <v>85</v>
      </c>
      <c r="AV394" s="14" t="s">
        <v>85</v>
      </c>
      <c r="AW394" s="14" t="s">
        <v>32</v>
      </c>
      <c r="AX394" s="14" t="s">
        <v>83</v>
      </c>
      <c r="AY394" s="262" t="s">
        <v>204</v>
      </c>
    </row>
    <row r="395" s="2" customFormat="1" ht="24.15" customHeight="1">
      <c r="A395" s="39"/>
      <c r="B395" s="40"/>
      <c r="C395" s="228" t="s">
        <v>584</v>
      </c>
      <c r="D395" s="228" t="s">
        <v>206</v>
      </c>
      <c r="E395" s="229" t="s">
        <v>577</v>
      </c>
      <c r="F395" s="230" t="s">
        <v>578</v>
      </c>
      <c r="G395" s="231" t="s">
        <v>209</v>
      </c>
      <c r="H395" s="232">
        <v>67.739999999999995</v>
      </c>
      <c r="I395" s="233"/>
      <c r="J395" s="234">
        <f>ROUND(I395*H395,2)</f>
        <v>0</v>
      </c>
      <c r="K395" s="230" t="s">
        <v>210</v>
      </c>
      <c r="L395" s="45"/>
      <c r="M395" s="235" t="s">
        <v>1</v>
      </c>
      <c r="N395" s="236" t="s">
        <v>41</v>
      </c>
      <c r="O395" s="92"/>
      <c r="P395" s="237">
        <f>O395*H395</f>
        <v>0</v>
      </c>
      <c r="Q395" s="237">
        <v>0.33206000000000002</v>
      </c>
      <c r="R395" s="237">
        <f>Q395*H395</f>
        <v>22.493744400000001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211</v>
      </c>
      <c r="AT395" s="239" t="s">
        <v>206</v>
      </c>
      <c r="AU395" s="239" t="s">
        <v>85</v>
      </c>
      <c r="AY395" s="18" t="s">
        <v>204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83</v>
      </c>
      <c r="BK395" s="240">
        <f>ROUND(I395*H395,2)</f>
        <v>0</v>
      </c>
      <c r="BL395" s="18" t="s">
        <v>211</v>
      </c>
      <c r="BM395" s="239" t="s">
        <v>1662</v>
      </c>
    </row>
    <row r="396" s="13" customFormat="1">
      <c r="A396" s="13"/>
      <c r="B396" s="241"/>
      <c r="C396" s="242"/>
      <c r="D396" s="243" t="s">
        <v>213</v>
      </c>
      <c r="E396" s="244" t="s">
        <v>1</v>
      </c>
      <c r="F396" s="245" t="s">
        <v>557</v>
      </c>
      <c r="G396" s="242"/>
      <c r="H396" s="244" t="s">
        <v>1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1" t="s">
        <v>213</v>
      </c>
      <c r="AU396" s="251" t="s">
        <v>85</v>
      </c>
      <c r="AV396" s="13" t="s">
        <v>83</v>
      </c>
      <c r="AW396" s="13" t="s">
        <v>32</v>
      </c>
      <c r="AX396" s="13" t="s">
        <v>76</v>
      </c>
      <c r="AY396" s="251" t="s">
        <v>204</v>
      </c>
    </row>
    <row r="397" s="14" customFormat="1">
      <c r="A397" s="14"/>
      <c r="B397" s="252"/>
      <c r="C397" s="253"/>
      <c r="D397" s="243" t="s">
        <v>213</v>
      </c>
      <c r="E397" s="254" t="s">
        <v>1</v>
      </c>
      <c r="F397" s="255" t="s">
        <v>1509</v>
      </c>
      <c r="G397" s="253"/>
      <c r="H397" s="256">
        <v>67.739999999999995</v>
      </c>
      <c r="I397" s="257"/>
      <c r="J397" s="253"/>
      <c r="K397" s="253"/>
      <c r="L397" s="258"/>
      <c r="M397" s="259"/>
      <c r="N397" s="260"/>
      <c r="O397" s="260"/>
      <c r="P397" s="260"/>
      <c r="Q397" s="260"/>
      <c r="R397" s="260"/>
      <c r="S397" s="260"/>
      <c r="T397" s="26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2" t="s">
        <v>213</v>
      </c>
      <c r="AU397" s="262" t="s">
        <v>85</v>
      </c>
      <c r="AV397" s="14" t="s">
        <v>85</v>
      </c>
      <c r="AW397" s="14" t="s">
        <v>32</v>
      </c>
      <c r="AX397" s="14" t="s">
        <v>83</v>
      </c>
      <c r="AY397" s="262" t="s">
        <v>204</v>
      </c>
    </row>
    <row r="398" s="2" customFormat="1" ht="24.15" customHeight="1">
      <c r="A398" s="39"/>
      <c r="B398" s="40"/>
      <c r="C398" s="228" t="s">
        <v>588</v>
      </c>
      <c r="D398" s="228" t="s">
        <v>206</v>
      </c>
      <c r="E398" s="229" t="s">
        <v>581</v>
      </c>
      <c r="F398" s="230" t="s">
        <v>582</v>
      </c>
      <c r="G398" s="231" t="s">
        <v>209</v>
      </c>
      <c r="H398" s="232">
        <v>48.630000000000003</v>
      </c>
      <c r="I398" s="233"/>
      <c r="J398" s="234">
        <f>ROUND(I398*H398,2)</f>
        <v>0</v>
      </c>
      <c r="K398" s="230" t="s">
        <v>210</v>
      </c>
      <c r="L398" s="45"/>
      <c r="M398" s="235" t="s">
        <v>1</v>
      </c>
      <c r="N398" s="236" t="s">
        <v>41</v>
      </c>
      <c r="O398" s="92"/>
      <c r="P398" s="237">
        <f>O398*H398</f>
        <v>0</v>
      </c>
      <c r="Q398" s="237">
        <v>0.51085999999999998</v>
      </c>
      <c r="R398" s="237">
        <f>Q398*H398</f>
        <v>24.843121799999999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211</v>
      </c>
      <c r="AT398" s="239" t="s">
        <v>206</v>
      </c>
      <c r="AU398" s="239" t="s">
        <v>85</v>
      </c>
      <c r="AY398" s="18" t="s">
        <v>204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83</v>
      </c>
      <c r="BK398" s="240">
        <f>ROUND(I398*H398,2)</f>
        <v>0</v>
      </c>
      <c r="BL398" s="18" t="s">
        <v>211</v>
      </c>
      <c r="BM398" s="239" t="s">
        <v>1663</v>
      </c>
    </row>
    <row r="399" s="13" customFormat="1">
      <c r="A399" s="13"/>
      <c r="B399" s="241"/>
      <c r="C399" s="242"/>
      <c r="D399" s="243" t="s">
        <v>213</v>
      </c>
      <c r="E399" s="244" t="s">
        <v>1</v>
      </c>
      <c r="F399" s="245" t="s">
        <v>524</v>
      </c>
      <c r="G399" s="242"/>
      <c r="H399" s="244" t="s">
        <v>1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1" t="s">
        <v>213</v>
      </c>
      <c r="AU399" s="251" t="s">
        <v>85</v>
      </c>
      <c r="AV399" s="13" t="s">
        <v>83</v>
      </c>
      <c r="AW399" s="13" t="s">
        <v>32</v>
      </c>
      <c r="AX399" s="13" t="s">
        <v>76</v>
      </c>
      <c r="AY399" s="251" t="s">
        <v>204</v>
      </c>
    </row>
    <row r="400" s="14" customFormat="1">
      <c r="A400" s="14"/>
      <c r="B400" s="252"/>
      <c r="C400" s="253"/>
      <c r="D400" s="243" t="s">
        <v>213</v>
      </c>
      <c r="E400" s="254" t="s">
        <v>1</v>
      </c>
      <c r="F400" s="255" t="s">
        <v>1664</v>
      </c>
      <c r="G400" s="253"/>
      <c r="H400" s="256">
        <v>48.630000000000003</v>
      </c>
      <c r="I400" s="257"/>
      <c r="J400" s="253"/>
      <c r="K400" s="253"/>
      <c r="L400" s="258"/>
      <c r="M400" s="259"/>
      <c r="N400" s="260"/>
      <c r="O400" s="260"/>
      <c r="P400" s="260"/>
      <c r="Q400" s="260"/>
      <c r="R400" s="260"/>
      <c r="S400" s="260"/>
      <c r="T400" s="26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2" t="s">
        <v>213</v>
      </c>
      <c r="AU400" s="262" t="s">
        <v>85</v>
      </c>
      <c r="AV400" s="14" t="s">
        <v>85</v>
      </c>
      <c r="AW400" s="14" t="s">
        <v>32</v>
      </c>
      <c r="AX400" s="14" t="s">
        <v>83</v>
      </c>
      <c r="AY400" s="262" t="s">
        <v>204</v>
      </c>
    </row>
    <row r="401" s="2" customFormat="1" ht="24.15" customHeight="1">
      <c r="A401" s="39"/>
      <c r="B401" s="40"/>
      <c r="C401" s="228" t="s">
        <v>593</v>
      </c>
      <c r="D401" s="228" t="s">
        <v>206</v>
      </c>
      <c r="E401" s="229" t="s">
        <v>585</v>
      </c>
      <c r="F401" s="230" t="s">
        <v>586</v>
      </c>
      <c r="G401" s="231" t="s">
        <v>209</v>
      </c>
      <c r="H401" s="232">
        <v>67.739999999999995</v>
      </c>
      <c r="I401" s="233"/>
      <c r="J401" s="234">
        <f>ROUND(I401*H401,2)</f>
        <v>0</v>
      </c>
      <c r="K401" s="230" t="s">
        <v>210</v>
      </c>
      <c r="L401" s="45"/>
      <c r="M401" s="235" t="s">
        <v>1</v>
      </c>
      <c r="N401" s="236" t="s">
        <v>41</v>
      </c>
      <c r="O401" s="92"/>
      <c r="P401" s="237">
        <f>O401*H401</f>
        <v>0</v>
      </c>
      <c r="Q401" s="237">
        <v>0.0060099999999999997</v>
      </c>
      <c r="R401" s="237">
        <f>Q401*H401</f>
        <v>0.40711739999999996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211</v>
      </c>
      <c r="AT401" s="239" t="s">
        <v>206</v>
      </c>
      <c r="AU401" s="239" t="s">
        <v>85</v>
      </c>
      <c r="AY401" s="18" t="s">
        <v>204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83</v>
      </c>
      <c r="BK401" s="240">
        <f>ROUND(I401*H401,2)</f>
        <v>0</v>
      </c>
      <c r="BL401" s="18" t="s">
        <v>211</v>
      </c>
      <c r="BM401" s="239" t="s">
        <v>1665</v>
      </c>
    </row>
    <row r="402" s="13" customFormat="1">
      <c r="A402" s="13"/>
      <c r="B402" s="241"/>
      <c r="C402" s="242"/>
      <c r="D402" s="243" t="s">
        <v>213</v>
      </c>
      <c r="E402" s="244" t="s">
        <v>1</v>
      </c>
      <c r="F402" s="245" t="s">
        <v>557</v>
      </c>
      <c r="G402" s="242"/>
      <c r="H402" s="244" t="s">
        <v>1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1" t="s">
        <v>213</v>
      </c>
      <c r="AU402" s="251" t="s">
        <v>85</v>
      </c>
      <c r="AV402" s="13" t="s">
        <v>83</v>
      </c>
      <c r="AW402" s="13" t="s">
        <v>32</v>
      </c>
      <c r="AX402" s="13" t="s">
        <v>76</v>
      </c>
      <c r="AY402" s="251" t="s">
        <v>204</v>
      </c>
    </row>
    <row r="403" s="14" customFormat="1">
      <c r="A403" s="14"/>
      <c r="B403" s="252"/>
      <c r="C403" s="253"/>
      <c r="D403" s="243" t="s">
        <v>213</v>
      </c>
      <c r="E403" s="254" t="s">
        <v>1</v>
      </c>
      <c r="F403" s="255" t="s">
        <v>1509</v>
      </c>
      <c r="G403" s="253"/>
      <c r="H403" s="256">
        <v>67.739999999999995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2" t="s">
        <v>213</v>
      </c>
      <c r="AU403" s="262" t="s">
        <v>85</v>
      </c>
      <c r="AV403" s="14" t="s">
        <v>85</v>
      </c>
      <c r="AW403" s="14" t="s">
        <v>32</v>
      </c>
      <c r="AX403" s="14" t="s">
        <v>83</v>
      </c>
      <c r="AY403" s="262" t="s">
        <v>204</v>
      </c>
    </row>
    <row r="404" s="2" customFormat="1" ht="21.75" customHeight="1">
      <c r="A404" s="39"/>
      <c r="B404" s="40"/>
      <c r="C404" s="228" t="s">
        <v>597</v>
      </c>
      <c r="D404" s="228" t="s">
        <v>206</v>
      </c>
      <c r="E404" s="229" t="s">
        <v>589</v>
      </c>
      <c r="F404" s="230" t="s">
        <v>590</v>
      </c>
      <c r="G404" s="231" t="s">
        <v>209</v>
      </c>
      <c r="H404" s="232">
        <v>112.90000000000001</v>
      </c>
      <c r="I404" s="233"/>
      <c r="J404" s="234">
        <f>ROUND(I404*H404,2)</f>
        <v>0</v>
      </c>
      <c r="K404" s="230" t="s">
        <v>210</v>
      </c>
      <c r="L404" s="45"/>
      <c r="M404" s="235" t="s">
        <v>1</v>
      </c>
      <c r="N404" s="236" t="s">
        <v>41</v>
      </c>
      <c r="O404" s="92"/>
      <c r="P404" s="237">
        <f>O404*H404</f>
        <v>0</v>
      </c>
      <c r="Q404" s="237">
        <v>0.00021000000000000001</v>
      </c>
      <c r="R404" s="237">
        <f>Q404*H404</f>
        <v>0.023709000000000001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211</v>
      </c>
      <c r="AT404" s="239" t="s">
        <v>206</v>
      </c>
      <c r="AU404" s="239" t="s">
        <v>85</v>
      </c>
      <c r="AY404" s="18" t="s">
        <v>204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83</v>
      </c>
      <c r="BK404" s="240">
        <f>ROUND(I404*H404,2)</f>
        <v>0</v>
      </c>
      <c r="BL404" s="18" t="s">
        <v>211</v>
      </c>
      <c r="BM404" s="239" t="s">
        <v>1666</v>
      </c>
    </row>
    <row r="405" s="13" customFormat="1">
      <c r="A405" s="13"/>
      <c r="B405" s="241"/>
      <c r="C405" s="242"/>
      <c r="D405" s="243" t="s">
        <v>213</v>
      </c>
      <c r="E405" s="244" t="s">
        <v>1</v>
      </c>
      <c r="F405" s="245" t="s">
        <v>557</v>
      </c>
      <c r="G405" s="242"/>
      <c r="H405" s="244" t="s">
        <v>1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1" t="s">
        <v>213</v>
      </c>
      <c r="AU405" s="251" t="s">
        <v>85</v>
      </c>
      <c r="AV405" s="13" t="s">
        <v>83</v>
      </c>
      <c r="AW405" s="13" t="s">
        <v>32</v>
      </c>
      <c r="AX405" s="13" t="s">
        <v>76</v>
      </c>
      <c r="AY405" s="251" t="s">
        <v>204</v>
      </c>
    </row>
    <row r="406" s="14" customFormat="1">
      <c r="A406" s="14"/>
      <c r="B406" s="252"/>
      <c r="C406" s="253"/>
      <c r="D406" s="243" t="s">
        <v>213</v>
      </c>
      <c r="E406" s="254" t="s">
        <v>1</v>
      </c>
      <c r="F406" s="255" t="s">
        <v>1514</v>
      </c>
      <c r="G406" s="253"/>
      <c r="H406" s="256">
        <v>112.90000000000001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2" t="s">
        <v>213</v>
      </c>
      <c r="AU406" s="262" t="s">
        <v>85</v>
      </c>
      <c r="AV406" s="14" t="s">
        <v>85</v>
      </c>
      <c r="AW406" s="14" t="s">
        <v>32</v>
      </c>
      <c r="AX406" s="14" t="s">
        <v>83</v>
      </c>
      <c r="AY406" s="262" t="s">
        <v>204</v>
      </c>
    </row>
    <row r="407" s="2" customFormat="1" ht="24.15" customHeight="1">
      <c r="A407" s="39"/>
      <c r="B407" s="40"/>
      <c r="C407" s="228" t="s">
        <v>601</v>
      </c>
      <c r="D407" s="228" t="s">
        <v>206</v>
      </c>
      <c r="E407" s="229" t="s">
        <v>594</v>
      </c>
      <c r="F407" s="230" t="s">
        <v>595</v>
      </c>
      <c r="G407" s="231" t="s">
        <v>209</v>
      </c>
      <c r="H407" s="232">
        <v>97.549999999999997</v>
      </c>
      <c r="I407" s="233"/>
      <c r="J407" s="234">
        <f>ROUND(I407*H407,2)</f>
        <v>0</v>
      </c>
      <c r="K407" s="230" t="s">
        <v>210</v>
      </c>
      <c r="L407" s="45"/>
      <c r="M407" s="235" t="s">
        <v>1</v>
      </c>
      <c r="N407" s="236" t="s">
        <v>41</v>
      </c>
      <c r="O407" s="92"/>
      <c r="P407" s="237">
        <f>O407*H407</f>
        <v>0</v>
      </c>
      <c r="Q407" s="237">
        <v>0.077799999999999994</v>
      </c>
      <c r="R407" s="237">
        <f>Q407*H407</f>
        <v>7.589389999999999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211</v>
      </c>
      <c r="AT407" s="239" t="s">
        <v>206</v>
      </c>
      <c r="AU407" s="239" t="s">
        <v>85</v>
      </c>
      <c r="AY407" s="18" t="s">
        <v>204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83</v>
      </c>
      <c r="BK407" s="240">
        <f>ROUND(I407*H407,2)</f>
        <v>0</v>
      </c>
      <c r="BL407" s="18" t="s">
        <v>211</v>
      </c>
      <c r="BM407" s="239" t="s">
        <v>1667</v>
      </c>
    </row>
    <row r="408" s="13" customFormat="1">
      <c r="A408" s="13"/>
      <c r="B408" s="241"/>
      <c r="C408" s="242"/>
      <c r="D408" s="243" t="s">
        <v>213</v>
      </c>
      <c r="E408" s="244" t="s">
        <v>1</v>
      </c>
      <c r="F408" s="245" t="s">
        <v>557</v>
      </c>
      <c r="G408" s="242"/>
      <c r="H408" s="244" t="s">
        <v>1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1" t="s">
        <v>213</v>
      </c>
      <c r="AU408" s="251" t="s">
        <v>85</v>
      </c>
      <c r="AV408" s="13" t="s">
        <v>83</v>
      </c>
      <c r="AW408" s="13" t="s">
        <v>32</v>
      </c>
      <c r="AX408" s="13" t="s">
        <v>76</v>
      </c>
      <c r="AY408" s="251" t="s">
        <v>204</v>
      </c>
    </row>
    <row r="409" s="14" customFormat="1">
      <c r="A409" s="14"/>
      <c r="B409" s="252"/>
      <c r="C409" s="253"/>
      <c r="D409" s="243" t="s">
        <v>213</v>
      </c>
      <c r="E409" s="254" t="s">
        <v>1</v>
      </c>
      <c r="F409" s="255" t="s">
        <v>1510</v>
      </c>
      <c r="G409" s="253"/>
      <c r="H409" s="256">
        <v>97.549999999999997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2" t="s">
        <v>213</v>
      </c>
      <c r="AU409" s="262" t="s">
        <v>85</v>
      </c>
      <c r="AV409" s="14" t="s">
        <v>85</v>
      </c>
      <c r="AW409" s="14" t="s">
        <v>32</v>
      </c>
      <c r="AX409" s="14" t="s">
        <v>83</v>
      </c>
      <c r="AY409" s="262" t="s">
        <v>204</v>
      </c>
    </row>
    <row r="410" s="2" customFormat="1" ht="24.15" customHeight="1">
      <c r="A410" s="39"/>
      <c r="B410" s="40"/>
      <c r="C410" s="228" t="s">
        <v>605</v>
      </c>
      <c r="D410" s="228" t="s">
        <v>206</v>
      </c>
      <c r="E410" s="229" t="s">
        <v>598</v>
      </c>
      <c r="F410" s="230" t="s">
        <v>599</v>
      </c>
      <c r="G410" s="231" t="s">
        <v>209</v>
      </c>
      <c r="H410" s="232">
        <v>97.549999999999997</v>
      </c>
      <c r="I410" s="233"/>
      <c r="J410" s="234">
        <f>ROUND(I410*H410,2)</f>
        <v>0</v>
      </c>
      <c r="K410" s="230" t="s">
        <v>210</v>
      </c>
      <c r="L410" s="45"/>
      <c r="M410" s="235" t="s">
        <v>1</v>
      </c>
      <c r="N410" s="236" t="s">
        <v>41</v>
      </c>
      <c r="O410" s="92"/>
      <c r="P410" s="237">
        <f>O410*H410</f>
        <v>0</v>
      </c>
      <c r="Q410" s="237">
        <v>0.10373</v>
      </c>
      <c r="R410" s="237">
        <f>Q410*H410</f>
        <v>10.1188615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211</v>
      </c>
      <c r="AT410" s="239" t="s">
        <v>206</v>
      </c>
      <c r="AU410" s="239" t="s">
        <v>85</v>
      </c>
      <c r="AY410" s="18" t="s">
        <v>204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83</v>
      </c>
      <c r="BK410" s="240">
        <f>ROUND(I410*H410,2)</f>
        <v>0</v>
      </c>
      <c r="BL410" s="18" t="s">
        <v>211</v>
      </c>
      <c r="BM410" s="239" t="s">
        <v>1668</v>
      </c>
    </row>
    <row r="411" s="13" customFormat="1">
      <c r="A411" s="13"/>
      <c r="B411" s="241"/>
      <c r="C411" s="242"/>
      <c r="D411" s="243" t="s">
        <v>213</v>
      </c>
      <c r="E411" s="244" t="s">
        <v>1</v>
      </c>
      <c r="F411" s="245" t="s">
        <v>557</v>
      </c>
      <c r="G411" s="242"/>
      <c r="H411" s="244" t="s">
        <v>1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1" t="s">
        <v>213</v>
      </c>
      <c r="AU411" s="251" t="s">
        <v>85</v>
      </c>
      <c r="AV411" s="13" t="s">
        <v>83</v>
      </c>
      <c r="AW411" s="13" t="s">
        <v>32</v>
      </c>
      <c r="AX411" s="13" t="s">
        <v>76</v>
      </c>
      <c r="AY411" s="251" t="s">
        <v>204</v>
      </c>
    </row>
    <row r="412" s="14" customFormat="1">
      <c r="A412" s="14"/>
      <c r="B412" s="252"/>
      <c r="C412" s="253"/>
      <c r="D412" s="243" t="s">
        <v>213</v>
      </c>
      <c r="E412" s="254" t="s">
        <v>1</v>
      </c>
      <c r="F412" s="255" t="s">
        <v>1510</v>
      </c>
      <c r="G412" s="253"/>
      <c r="H412" s="256">
        <v>97.549999999999997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2" t="s">
        <v>213</v>
      </c>
      <c r="AU412" s="262" t="s">
        <v>85</v>
      </c>
      <c r="AV412" s="14" t="s">
        <v>85</v>
      </c>
      <c r="AW412" s="14" t="s">
        <v>32</v>
      </c>
      <c r="AX412" s="14" t="s">
        <v>83</v>
      </c>
      <c r="AY412" s="262" t="s">
        <v>204</v>
      </c>
    </row>
    <row r="413" s="2" customFormat="1" ht="24.15" customHeight="1">
      <c r="A413" s="39"/>
      <c r="B413" s="40"/>
      <c r="C413" s="228" t="s">
        <v>609</v>
      </c>
      <c r="D413" s="228" t="s">
        <v>206</v>
      </c>
      <c r="E413" s="229" t="s">
        <v>1669</v>
      </c>
      <c r="F413" s="230" t="s">
        <v>1670</v>
      </c>
      <c r="G413" s="231" t="s">
        <v>209</v>
      </c>
      <c r="H413" s="232">
        <v>112.90000000000001</v>
      </c>
      <c r="I413" s="233"/>
      <c r="J413" s="234">
        <f>ROUND(I413*H413,2)</f>
        <v>0</v>
      </c>
      <c r="K413" s="230" t="s">
        <v>210</v>
      </c>
      <c r="L413" s="45"/>
      <c r="M413" s="235" t="s">
        <v>1</v>
      </c>
      <c r="N413" s="236" t="s">
        <v>41</v>
      </c>
      <c r="O413" s="92"/>
      <c r="P413" s="237">
        <f>O413*H413</f>
        <v>0</v>
      </c>
      <c r="Q413" s="237">
        <v>0.12966</v>
      </c>
      <c r="R413" s="237">
        <f>Q413*H413</f>
        <v>14.638614000000001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211</v>
      </c>
      <c r="AT413" s="239" t="s">
        <v>206</v>
      </c>
      <c r="AU413" s="239" t="s">
        <v>85</v>
      </c>
      <c r="AY413" s="18" t="s">
        <v>204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83</v>
      </c>
      <c r="BK413" s="240">
        <f>ROUND(I413*H413,2)</f>
        <v>0</v>
      </c>
      <c r="BL413" s="18" t="s">
        <v>211</v>
      </c>
      <c r="BM413" s="239" t="s">
        <v>1671</v>
      </c>
    </row>
    <row r="414" s="13" customFormat="1">
      <c r="A414" s="13"/>
      <c r="B414" s="241"/>
      <c r="C414" s="242"/>
      <c r="D414" s="243" t="s">
        <v>213</v>
      </c>
      <c r="E414" s="244" t="s">
        <v>1</v>
      </c>
      <c r="F414" s="245" t="s">
        <v>557</v>
      </c>
      <c r="G414" s="242"/>
      <c r="H414" s="244" t="s">
        <v>1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213</v>
      </c>
      <c r="AU414" s="251" t="s">
        <v>85</v>
      </c>
      <c r="AV414" s="13" t="s">
        <v>83</v>
      </c>
      <c r="AW414" s="13" t="s">
        <v>32</v>
      </c>
      <c r="AX414" s="13" t="s">
        <v>76</v>
      </c>
      <c r="AY414" s="251" t="s">
        <v>204</v>
      </c>
    </row>
    <row r="415" s="14" customFormat="1">
      <c r="A415" s="14"/>
      <c r="B415" s="252"/>
      <c r="C415" s="253"/>
      <c r="D415" s="243" t="s">
        <v>213</v>
      </c>
      <c r="E415" s="254" t="s">
        <v>1</v>
      </c>
      <c r="F415" s="255" t="s">
        <v>1514</v>
      </c>
      <c r="G415" s="253"/>
      <c r="H415" s="256">
        <v>112.90000000000001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2" t="s">
        <v>213</v>
      </c>
      <c r="AU415" s="262" t="s">
        <v>85</v>
      </c>
      <c r="AV415" s="14" t="s">
        <v>85</v>
      </c>
      <c r="AW415" s="14" t="s">
        <v>32</v>
      </c>
      <c r="AX415" s="14" t="s">
        <v>83</v>
      </c>
      <c r="AY415" s="262" t="s">
        <v>204</v>
      </c>
    </row>
    <row r="416" s="2" customFormat="1" ht="33" customHeight="1">
      <c r="A416" s="39"/>
      <c r="B416" s="40"/>
      <c r="C416" s="228" t="s">
        <v>615</v>
      </c>
      <c r="D416" s="228" t="s">
        <v>206</v>
      </c>
      <c r="E416" s="229" t="s">
        <v>606</v>
      </c>
      <c r="F416" s="230" t="s">
        <v>607</v>
      </c>
      <c r="G416" s="231" t="s">
        <v>209</v>
      </c>
      <c r="H416" s="232">
        <v>42.549999999999997</v>
      </c>
      <c r="I416" s="233"/>
      <c r="J416" s="234">
        <f>ROUND(I416*H416,2)</f>
        <v>0</v>
      </c>
      <c r="K416" s="230" t="s">
        <v>210</v>
      </c>
      <c r="L416" s="45"/>
      <c r="M416" s="235" t="s">
        <v>1</v>
      </c>
      <c r="N416" s="236" t="s">
        <v>41</v>
      </c>
      <c r="O416" s="92"/>
      <c r="P416" s="237">
        <f>O416*H416</f>
        <v>0</v>
      </c>
      <c r="Q416" s="237">
        <v>0.089219999999999994</v>
      </c>
      <c r="R416" s="237">
        <f>Q416*H416</f>
        <v>3.7963109999999993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211</v>
      </c>
      <c r="AT416" s="239" t="s">
        <v>206</v>
      </c>
      <c r="AU416" s="239" t="s">
        <v>85</v>
      </c>
      <c r="AY416" s="18" t="s">
        <v>204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83</v>
      </c>
      <c r="BK416" s="240">
        <f>ROUND(I416*H416,2)</f>
        <v>0</v>
      </c>
      <c r="BL416" s="18" t="s">
        <v>211</v>
      </c>
      <c r="BM416" s="239" t="s">
        <v>1672</v>
      </c>
    </row>
    <row r="417" s="14" customFormat="1">
      <c r="A417" s="14"/>
      <c r="B417" s="252"/>
      <c r="C417" s="253"/>
      <c r="D417" s="243" t="s">
        <v>213</v>
      </c>
      <c r="E417" s="254" t="s">
        <v>1</v>
      </c>
      <c r="F417" s="255" t="s">
        <v>115</v>
      </c>
      <c r="G417" s="253"/>
      <c r="H417" s="256">
        <v>42.549999999999997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2" t="s">
        <v>213</v>
      </c>
      <c r="AU417" s="262" t="s">
        <v>85</v>
      </c>
      <c r="AV417" s="14" t="s">
        <v>85</v>
      </c>
      <c r="AW417" s="14" t="s">
        <v>32</v>
      </c>
      <c r="AX417" s="14" t="s">
        <v>83</v>
      </c>
      <c r="AY417" s="262" t="s">
        <v>204</v>
      </c>
    </row>
    <row r="418" s="2" customFormat="1" ht="24.15" customHeight="1">
      <c r="A418" s="39"/>
      <c r="B418" s="40"/>
      <c r="C418" s="285" t="s">
        <v>621</v>
      </c>
      <c r="D418" s="285" t="s">
        <v>467</v>
      </c>
      <c r="E418" s="286" t="s">
        <v>610</v>
      </c>
      <c r="F418" s="287" t="s">
        <v>611</v>
      </c>
      <c r="G418" s="288" t="s">
        <v>209</v>
      </c>
      <c r="H418" s="289">
        <v>4.383</v>
      </c>
      <c r="I418" s="290"/>
      <c r="J418" s="291">
        <f>ROUND(I418*H418,2)</f>
        <v>0</v>
      </c>
      <c r="K418" s="287" t="s">
        <v>210</v>
      </c>
      <c r="L418" s="292"/>
      <c r="M418" s="293" t="s">
        <v>1</v>
      </c>
      <c r="N418" s="294" t="s">
        <v>41</v>
      </c>
      <c r="O418" s="92"/>
      <c r="P418" s="237">
        <f>O418*H418</f>
        <v>0</v>
      </c>
      <c r="Q418" s="237">
        <v>0.13100000000000001</v>
      </c>
      <c r="R418" s="237">
        <f>Q418*H418</f>
        <v>0.57417300000000004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247</v>
      </c>
      <c r="AT418" s="239" t="s">
        <v>467</v>
      </c>
      <c r="AU418" s="239" t="s">
        <v>85</v>
      </c>
      <c r="AY418" s="18" t="s">
        <v>204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83</v>
      </c>
      <c r="BK418" s="240">
        <f>ROUND(I418*H418,2)</f>
        <v>0</v>
      </c>
      <c r="BL418" s="18" t="s">
        <v>211</v>
      </c>
      <c r="BM418" s="239" t="s">
        <v>1673</v>
      </c>
    </row>
    <row r="419" s="14" customFormat="1">
      <c r="A419" s="14"/>
      <c r="B419" s="252"/>
      <c r="C419" s="253"/>
      <c r="D419" s="243" t="s">
        <v>213</v>
      </c>
      <c r="E419" s="254" t="s">
        <v>1</v>
      </c>
      <c r="F419" s="255" t="s">
        <v>613</v>
      </c>
      <c r="G419" s="253"/>
      <c r="H419" s="256">
        <v>4.383</v>
      </c>
      <c r="I419" s="257"/>
      <c r="J419" s="253"/>
      <c r="K419" s="253"/>
      <c r="L419" s="258"/>
      <c r="M419" s="259"/>
      <c r="N419" s="260"/>
      <c r="O419" s="260"/>
      <c r="P419" s="260"/>
      <c r="Q419" s="260"/>
      <c r="R419" s="260"/>
      <c r="S419" s="260"/>
      <c r="T419" s="26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2" t="s">
        <v>213</v>
      </c>
      <c r="AU419" s="262" t="s">
        <v>85</v>
      </c>
      <c r="AV419" s="14" t="s">
        <v>85</v>
      </c>
      <c r="AW419" s="14" t="s">
        <v>32</v>
      </c>
      <c r="AX419" s="14" t="s">
        <v>83</v>
      </c>
      <c r="AY419" s="262" t="s">
        <v>204</v>
      </c>
    </row>
    <row r="420" s="2" customFormat="1" ht="24.15" customHeight="1">
      <c r="A420" s="39"/>
      <c r="B420" s="40"/>
      <c r="C420" s="228" t="s">
        <v>627</v>
      </c>
      <c r="D420" s="228" t="s">
        <v>206</v>
      </c>
      <c r="E420" s="229" t="s">
        <v>1674</v>
      </c>
      <c r="F420" s="230" t="s">
        <v>1675</v>
      </c>
      <c r="G420" s="231" t="s">
        <v>209</v>
      </c>
      <c r="H420" s="232">
        <v>20.129999999999999</v>
      </c>
      <c r="I420" s="233"/>
      <c r="J420" s="234">
        <f>ROUND(I420*H420,2)</f>
        <v>0</v>
      </c>
      <c r="K420" s="230" t="s">
        <v>210</v>
      </c>
      <c r="L420" s="45"/>
      <c r="M420" s="235" t="s">
        <v>1</v>
      </c>
      <c r="N420" s="236" t="s">
        <v>41</v>
      </c>
      <c r="O420" s="92"/>
      <c r="P420" s="237">
        <f>O420*H420</f>
        <v>0</v>
      </c>
      <c r="Q420" s="237">
        <v>0.080030000000000004</v>
      </c>
      <c r="R420" s="237">
        <f>Q420*H420</f>
        <v>1.6110039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211</v>
      </c>
      <c r="AT420" s="239" t="s">
        <v>206</v>
      </c>
      <c r="AU420" s="239" t="s">
        <v>85</v>
      </c>
      <c r="AY420" s="18" t="s">
        <v>204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83</v>
      </c>
      <c r="BK420" s="240">
        <f>ROUND(I420*H420,2)</f>
        <v>0</v>
      </c>
      <c r="BL420" s="18" t="s">
        <v>211</v>
      </c>
      <c r="BM420" s="239" t="s">
        <v>1676</v>
      </c>
    </row>
    <row r="421" s="14" customFormat="1">
      <c r="A421" s="14"/>
      <c r="B421" s="252"/>
      <c r="C421" s="253"/>
      <c r="D421" s="243" t="s">
        <v>213</v>
      </c>
      <c r="E421" s="254" t="s">
        <v>1</v>
      </c>
      <c r="F421" s="255" t="s">
        <v>1475</v>
      </c>
      <c r="G421" s="253"/>
      <c r="H421" s="256">
        <v>20.129999999999999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2" t="s">
        <v>213</v>
      </c>
      <c r="AU421" s="262" t="s">
        <v>85</v>
      </c>
      <c r="AV421" s="14" t="s">
        <v>85</v>
      </c>
      <c r="AW421" s="14" t="s">
        <v>32</v>
      </c>
      <c r="AX421" s="14" t="s">
        <v>83</v>
      </c>
      <c r="AY421" s="262" t="s">
        <v>204</v>
      </c>
    </row>
    <row r="422" s="2" customFormat="1" ht="24.15" customHeight="1">
      <c r="A422" s="39"/>
      <c r="B422" s="40"/>
      <c r="C422" s="285" t="s">
        <v>632</v>
      </c>
      <c r="D422" s="285" t="s">
        <v>467</v>
      </c>
      <c r="E422" s="286" t="s">
        <v>1677</v>
      </c>
      <c r="F422" s="287" t="s">
        <v>1678</v>
      </c>
      <c r="G422" s="288" t="s">
        <v>209</v>
      </c>
      <c r="H422" s="289">
        <v>2.073</v>
      </c>
      <c r="I422" s="290"/>
      <c r="J422" s="291">
        <f>ROUND(I422*H422,2)</f>
        <v>0</v>
      </c>
      <c r="K422" s="287" t="s">
        <v>210</v>
      </c>
      <c r="L422" s="292"/>
      <c r="M422" s="293" t="s">
        <v>1</v>
      </c>
      <c r="N422" s="294" t="s">
        <v>41</v>
      </c>
      <c r="O422" s="92"/>
      <c r="P422" s="237">
        <f>O422*H422</f>
        <v>0</v>
      </c>
      <c r="Q422" s="237">
        <v>0.108</v>
      </c>
      <c r="R422" s="237">
        <f>Q422*H422</f>
        <v>0.223884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247</v>
      </c>
      <c r="AT422" s="239" t="s">
        <v>467</v>
      </c>
      <c r="AU422" s="239" t="s">
        <v>85</v>
      </c>
      <c r="AY422" s="18" t="s">
        <v>204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83</v>
      </c>
      <c r="BK422" s="240">
        <f>ROUND(I422*H422,2)</f>
        <v>0</v>
      </c>
      <c r="BL422" s="18" t="s">
        <v>211</v>
      </c>
      <c r="BM422" s="239" t="s">
        <v>1679</v>
      </c>
    </row>
    <row r="423" s="14" customFormat="1">
      <c r="A423" s="14"/>
      <c r="B423" s="252"/>
      <c r="C423" s="253"/>
      <c r="D423" s="243" t="s">
        <v>213</v>
      </c>
      <c r="E423" s="254" t="s">
        <v>1</v>
      </c>
      <c r="F423" s="255" t="s">
        <v>1680</v>
      </c>
      <c r="G423" s="253"/>
      <c r="H423" s="256">
        <v>2.073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2" t="s">
        <v>213</v>
      </c>
      <c r="AU423" s="262" t="s">
        <v>85</v>
      </c>
      <c r="AV423" s="14" t="s">
        <v>85</v>
      </c>
      <c r="AW423" s="14" t="s">
        <v>32</v>
      </c>
      <c r="AX423" s="14" t="s">
        <v>83</v>
      </c>
      <c r="AY423" s="262" t="s">
        <v>204</v>
      </c>
    </row>
    <row r="424" s="2" customFormat="1" ht="33" customHeight="1">
      <c r="A424" s="39"/>
      <c r="B424" s="40"/>
      <c r="C424" s="228" t="s">
        <v>638</v>
      </c>
      <c r="D424" s="228" t="s">
        <v>206</v>
      </c>
      <c r="E424" s="229" t="s">
        <v>1681</v>
      </c>
      <c r="F424" s="230" t="s">
        <v>1682</v>
      </c>
      <c r="G424" s="231" t="s">
        <v>209</v>
      </c>
      <c r="H424" s="232">
        <v>31.68</v>
      </c>
      <c r="I424" s="233"/>
      <c r="J424" s="234">
        <f>ROUND(I424*H424,2)</f>
        <v>0</v>
      </c>
      <c r="K424" s="230" t="s">
        <v>210</v>
      </c>
      <c r="L424" s="45"/>
      <c r="M424" s="235" t="s">
        <v>1</v>
      </c>
      <c r="N424" s="236" t="s">
        <v>41</v>
      </c>
      <c r="O424" s="92"/>
      <c r="P424" s="237">
        <f>O424*H424</f>
        <v>0</v>
      </c>
      <c r="Q424" s="237">
        <v>0.10100000000000001</v>
      </c>
      <c r="R424" s="237">
        <f>Q424*H424</f>
        <v>3.1996800000000003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211</v>
      </c>
      <c r="AT424" s="239" t="s">
        <v>206</v>
      </c>
      <c r="AU424" s="239" t="s">
        <v>85</v>
      </c>
      <c r="AY424" s="18" t="s">
        <v>204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83</v>
      </c>
      <c r="BK424" s="240">
        <f>ROUND(I424*H424,2)</f>
        <v>0</v>
      </c>
      <c r="BL424" s="18" t="s">
        <v>211</v>
      </c>
      <c r="BM424" s="239" t="s">
        <v>1683</v>
      </c>
    </row>
    <row r="425" s="14" customFormat="1">
      <c r="A425" s="14"/>
      <c r="B425" s="252"/>
      <c r="C425" s="253"/>
      <c r="D425" s="243" t="s">
        <v>213</v>
      </c>
      <c r="E425" s="254" t="s">
        <v>1</v>
      </c>
      <c r="F425" s="255" t="s">
        <v>1454</v>
      </c>
      <c r="G425" s="253"/>
      <c r="H425" s="256">
        <v>31.68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2" t="s">
        <v>213</v>
      </c>
      <c r="AU425" s="262" t="s">
        <v>85</v>
      </c>
      <c r="AV425" s="14" t="s">
        <v>85</v>
      </c>
      <c r="AW425" s="14" t="s">
        <v>32</v>
      </c>
      <c r="AX425" s="14" t="s">
        <v>83</v>
      </c>
      <c r="AY425" s="262" t="s">
        <v>204</v>
      </c>
    </row>
    <row r="426" s="2" customFormat="1" ht="24.15" customHeight="1">
      <c r="A426" s="39"/>
      <c r="B426" s="40"/>
      <c r="C426" s="285" t="s">
        <v>643</v>
      </c>
      <c r="D426" s="285" t="s">
        <v>467</v>
      </c>
      <c r="E426" s="286" t="s">
        <v>1684</v>
      </c>
      <c r="F426" s="287" t="s">
        <v>1685</v>
      </c>
      <c r="G426" s="288" t="s">
        <v>209</v>
      </c>
      <c r="H426" s="289">
        <v>3.2629999999999999</v>
      </c>
      <c r="I426" s="290"/>
      <c r="J426" s="291">
        <f>ROUND(I426*H426,2)</f>
        <v>0</v>
      </c>
      <c r="K426" s="287" t="s">
        <v>210</v>
      </c>
      <c r="L426" s="292"/>
      <c r="M426" s="293" t="s">
        <v>1</v>
      </c>
      <c r="N426" s="294" t="s">
        <v>41</v>
      </c>
      <c r="O426" s="92"/>
      <c r="P426" s="237">
        <f>O426*H426</f>
        <v>0</v>
      </c>
      <c r="Q426" s="237">
        <v>0.112</v>
      </c>
      <c r="R426" s="237">
        <f>Q426*H426</f>
        <v>0.365456</v>
      </c>
      <c r="S426" s="237">
        <v>0</v>
      </c>
      <c r="T426" s="23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247</v>
      </c>
      <c r="AT426" s="239" t="s">
        <v>467</v>
      </c>
      <c r="AU426" s="239" t="s">
        <v>85</v>
      </c>
      <c r="AY426" s="18" t="s">
        <v>204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83</v>
      </c>
      <c r="BK426" s="240">
        <f>ROUND(I426*H426,2)</f>
        <v>0</v>
      </c>
      <c r="BL426" s="18" t="s">
        <v>211</v>
      </c>
      <c r="BM426" s="239" t="s">
        <v>1686</v>
      </c>
    </row>
    <row r="427" s="12" customFormat="1" ht="22.8" customHeight="1">
      <c r="A427" s="12"/>
      <c r="B427" s="212"/>
      <c r="C427" s="213"/>
      <c r="D427" s="214" t="s">
        <v>75</v>
      </c>
      <c r="E427" s="226" t="s">
        <v>236</v>
      </c>
      <c r="F427" s="226" t="s">
        <v>1687</v>
      </c>
      <c r="G427" s="213"/>
      <c r="H427" s="213"/>
      <c r="I427" s="216"/>
      <c r="J427" s="227">
        <f>BK427</f>
        <v>0</v>
      </c>
      <c r="K427" s="213"/>
      <c r="L427" s="218"/>
      <c r="M427" s="219"/>
      <c r="N427" s="220"/>
      <c r="O427" s="220"/>
      <c r="P427" s="221">
        <f>SUM(P428:P433)</f>
        <v>0</v>
      </c>
      <c r="Q427" s="220"/>
      <c r="R427" s="221">
        <f>SUM(R428:R433)</f>
        <v>4.7780399999999998</v>
      </c>
      <c r="S427" s="220"/>
      <c r="T427" s="222">
        <f>SUM(T428:T433)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3" t="s">
        <v>83</v>
      </c>
      <c r="AT427" s="224" t="s">
        <v>75</v>
      </c>
      <c r="AU427" s="224" t="s">
        <v>83</v>
      </c>
      <c r="AY427" s="223" t="s">
        <v>204</v>
      </c>
      <c r="BK427" s="225">
        <f>SUM(BK428:BK433)</f>
        <v>0</v>
      </c>
    </row>
    <row r="428" s="2" customFormat="1" ht="33" customHeight="1">
      <c r="A428" s="39"/>
      <c r="B428" s="40"/>
      <c r="C428" s="228" t="s">
        <v>648</v>
      </c>
      <c r="D428" s="228" t="s">
        <v>206</v>
      </c>
      <c r="E428" s="229" t="s">
        <v>1688</v>
      </c>
      <c r="F428" s="230" t="s">
        <v>1689</v>
      </c>
      <c r="G428" s="231" t="s">
        <v>311</v>
      </c>
      <c r="H428" s="232">
        <v>2</v>
      </c>
      <c r="I428" s="233"/>
      <c r="J428" s="234">
        <f>ROUND(I428*H428,2)</f>
        <v>0</v>
      </c>
      <c r="K428" s="230" t="s">
        <v>210</v>
      </c>
      <c r="L428" s="45"/>
      <c r="M428" s="235" t="s">
        <v>1</v>
      </c>
      <c r="N428" s="236" t="s">
        <v>41</v>
      </c>
      <c r="O428" s="92"/>
      <c r="P428" s="237">
        <f>O428*H428</f>
        <v>0</v>
      </c>
      <c r="Q428" s="237">
        <v>2.3010199999999998</v>
      </c>
      <c r="R428" s="237">
        <f>Q428*H428</f>
        <v>4.6020399999999997</v>
      </c>
      <c r="S428" s="237">
        <v>0</v>
      </c>
      <c r="T428" s="238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9" t="s">
        <v>211</v>
      </c>
      <c r="AT428" s="239" t="s">
        <v>206</v>
      </c>
      <c r="AU428" s="239" t="s">
        <v>85</v>
      </c>
      <c r="AY428" s="18" t="s">
        <v>204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83</v>
      </c>
      <c r="BK428" s="240">
        <f>ROUND(I428*H428,2)</f>
        <v>0</v>
      </c>
      <c r="BL428" s="18" t="s">
        <v>211</v>
      </c>
      <c r="BM428" s="239" t="s">
        <v>1690</v>
      </c>
    </row>
    <row r="429" s="13" customFormat="1">
      <c r="A429" s="13"/>
      <c r="B429" s="241"/>
      <c r="C429" s="242"/>
      <c r="D429" s="243" t="s">
        <v>213</v>
      </c>
      <c r="E429" s="244" t="s">
        <v>1</v>
      </c>
      <c r="F429" s="245" t="s">
        <v>492</v>
      </c>
      <c r="G429" s="242"/>
      <c r="H429" s="244" t="s">
        <v>1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1" t="s">
        <v>213</v>
      </c>
      <c r="AU429" s="251" t="s">
        <v>85</v>
      </c>
      <c r="AV429" s="13" t="s">
        <v>83</v>
      </c>
      <c r="AW429" s="13" t="s">
        <v>32</v>
      </c>
      <c r="AX429" s="13" t="s">
        <v>76</v>
      </c>
      <c r="AY429" s="251" t="s">
        <v>204</v>
      </c>
    </row>
    <row r="430" s="14" customFormat="1">
      <c r="A430" s="14"/>
      <c r="B430" s="252"/>
      <c r="C430" s="253"/>
      <c r="D430" s="243" t="s">
        <v>213</v>
      </c>
      <c r="E430" s="254" t="s">
        <v>1</v>
      </c>
      <c r="F430" s="255" t="s">
        <v>1691</v>
      </c>
      <c r="G430" s="253"/>
      <c r="H430" s="256">
        <v>2</v>
      </c>
      <c r="I430" s="257"/>
      <c r="J430" s="253"/>
      <c r="K430" s="253"/>
      <c r="L430" s="258"/>
      <c r="M430" s="259"/>
      <c r="N430" s="260"/>
      <c r="O430" s="260"/>
      <c r="P430" s="260"/>
      <c r="Q430" s="260"/>
      <c r="R430" s="260"/>
      <c r="S430" s="260"/>
      <c r="T430" s="26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2" t="s">
        <v>213</v>
      </c>
      <c r="AU430" s="262" t="s">
        <v>85</v>
      </c>
      <c r="AV430" s="14" t="s">
        <v>85</v>
      </c>
      <c r="AW430" s="14" t="s">
        <v>32</v>
      </c>
      <c r="AX430" s="14" t="s">
        <v>83</v>
      </c>
      <c r="AY430" s="262" t="s">
        <v>204</v>
      </c>
    </row>
    <row r="431" s="2" customFormat="1" ht="24.15" customHeight="1">
      <c r="A431" s="39"/>
      <c r="B431" s="40"/>
      <c r="C431" s="228" t="s">
        <v>653</v>
      </c>
      <c r="D431" s="228" t="s">
        <v>206</v>
      </c>
      <c r="E431" s="229" t="s">
        <v>1692</v>
      </c>
      <c r="F431" s="230" t="s">
        <v>1693</v>
      </c>
      <c r="G431" s="231" t="s">
        <v>209</v>
      </c>
      <c r="H431" s="232">
        <v>2</v>
      </c>
      <c r="I431" s="233"/>
      <c r="J431" s="234">
        <f>ROUND(I431*H431,2)</f>
        <v>0</v>
      </c>
      <c r="K431" s="230" t="s">
        <v>1</v>
      </c>
      <c r="L431" s="45"/>
      <c r="M431" s="235" t="s">
        <v>1</v>
      </c>
      <c r="N431" s="236" t="s">
        <v>41</v>
      </c>
      <c r="O431" s="92"/>
      <c r="P431" s="237">
        <f>O431*H431</f>
        <v>0</v>
      </c>
      <c r="Q431" s="237">
        <v>0.087999999999999995</v>
      </c>
      <c r="R431" s="237">
        <f>Q431*H431</f>
        <v>0.17599999999999999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211</v>
      </c>
      <c r="AT431" s="239" t="s">
        <v>206</v>
      </c>
      <c r="AU431" s="239" t="s">
        <v>85</v>
      </c>
      <c r="AY431" s="18" t="s">
        <v>204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83</v>
      </c>
      <c r="BK431" s="240">
        <f>ROUND(I431*H431,2)</f>
        <v>0</v>
      </c>
      <c r="BL431" s="18" t="s">
        <v>211</v>
      </c>
      <c r="BM431" s="239" t="s">
        <v>1694</v>
      </c>
    </row>
    <row r="432" s="13" customFormat="1">
      <c r="A432" s="13"/>
      <c r="B432" s="241"/>
      <c r="C432" s="242"/>
      <c r="D432" s="243" t="s">
        <v>213</v>
      </c>
      <c r="E432" s="244" t="s">
        <v>1</v>
      </c>
      <c r="F432" s="245" t="s">
        <v>492</v>
      </c>
      <c r="G432" s="242"/>
      <c r="H432" s="244" t="s">
        <v>1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213</v>
      </c>
      <c r="AU432" s="251" t="s">
        <v>85</v>
      </c>
      <c r="AV432" s="13" t="s">
        <v>83</v>
      </c>
      <c r="AW432" s="13" t="s">
        <v>32</v>
      </c>
      <c r="AX432" s="13" t="s">
        <v>76</v>
      </c>
      <c r="AY432" s="251" t="s">
        <v>204</v>
      </c>
    </row>
    <row r="433" s="14" customFormat="1">
      <c r="A433" s="14"/>
      <c r="B433" s="252"/>
      <c r="C433" s="253"/>
      <c r="D433" s="243" t="s">
        <v>213</v>
      </c>
      <c r="E433" s="254" t="s">
        <v>1</v>
      </c>
      <c r="F433" s="255" t="s">
        <v>1691</v>
      </c>
      <c r="G433" s="253"/>
      <c r="H433" s="256">
        <v>2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2" t="s">
        <v>213</v>
      </c>
      <c r="AU433" s="262" t="s">
        <v>85</v>
      </c>
      <c r="AV433" s="14" t="s">
        <v>85</v>
      </c>
      <c r="AW433" s="14" t="s">
        <v>32</v>
      </c>
      <c r="AX433" s="14" t="s">
        <v>83</v>
      </c>
      <c r="AY433" s="262" t="s">
        <v>204</v>
      </c>
    </row>
    <row r="434" s="12" customFormat="1" ht="22.8" customHeight="1">
      <c r="A434" s="12"/>
      <c r="B434" s="212"/>
      <c r="C434" s="213"/>
      <c r="D434" s="214" t="s">
        <v>75</v>
      </c>
      <c r="E434" s="226" t="s">
        <v>247</v>
      </c>
      <c r="F434" s="226" t="s">
        <v>614</v>
      </c>
      <c r="G434" s="213"/>
      <c r="H434" s="213"/>
      <c r="I434" s="216"/>
      <c r="J434" s="227">
        <f>BK434</f>
        <v>0</v>
      </c>
      <c r="K434" s="213"/>
      <c r="L434" s="218"/>
      <c r="M434" s="219"/>
      <c r="N434" s="220"/>
      <c r="O434" s="220"/>
      <c r="P434" s="221">
        <f>SUM(P435:P515)</f>
        <v>0</v>
      </c>
      <c r="Q434" s="220"/>
      <c r="R434" s="221">
        <f>SUM(R435:R515)</f>
        <v>39.062114130000005</v>
      </c>
      <c r="S434" s="220"/>
      <c r="T434" s="222">
        <f>SUM(T435:T515)</f>
        <v>2.5640000000000005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23" t="s">
        <v>83</v>
      </c>
      <c r="AT434" s="224" t="s">
        <v>75</v>
      </c>
      <c r="AU434" s="224" t="s">
        <v>83</v>
      </c>
      <c r="AY434" s="223" t="s">
        <v>204</v>
      </c>
      <c r="BK434" s="225">
        <f>SUM(BK435:BK515)</f>
        <v>0</v>
      </c>
    </row>
    <row r="435" s="2" customFormat="1" ht="24.15" customHeight="1">
      <c r="A435" s="39"/>
      <c r="B435" s="40"/>
      <c r="C435" s="228" t="s">
        <v>659</v>
      </c>
      <c r="D435" s="228" t="s">
        <v>206</v>
      </c>
      <c r="E435" s="229" t="s">
        <v>639</v>
      </c>
      <c r="F435" s="230" t="s">
        <v>640</v>
      </c>
      <c r="G435" s="231" t="s">
        <v>239</v>
      </c>
      <c r="H435" s="232">
        <v>290</v>
      </c>
      <c r="I435" s="233"/>
      <c r="J435" s="234">
        <f>ROUND(I435*H435,2)</f>
        <v>0</v>
      </c>
      <c r="K435" s="230" t="s">
        <v>210</v>
      </c>
      <c r="L435" s="45"/>
      <c r="M435" s="235" t="s">
        <v>1</v>
      </c>
      <c r="N435" s="236" t="s">
        <v>41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211</v>
      </c>
      <c r="AT435" s="239" t="s">
        <v>206</v>
      </c>
      <c r="AU435" s="239" t="s">
        <v>85</v>
      </c>
      <c r="AY435" s="18" t="s">
        <v>204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83</v>
      </c>
      <c r="BK435" s="240">
        <f>ROUND(I435*H435,2)</f>
        <v>0</v>
      </c>
      <c r="BL435" s="18" t="s">
        <v>211</v>
      </c>
      <c r="BM435" s="239" t="s">
        <v>1695</v>
      </c>
    </row>
    <row r="436" s="13" customFormat="1">
      <c r="A436" s="13"/>
      <c r="B436" s="241"/>
      <c r="C436" s="242"/>
      <c r="D436" s="243" t="s">
        <v>213</v>
      </c>
      <c r="E436" s="244" t="s">
        <v>1</v>
      </c>
      <c r="F436" s="245" t="s">
        <v>1696</v>
      </c>
      <c r="G436" s="242"/>
      <c r="H436" s="244" t="s">
        <v>1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1" t="s">
        <v>213</v>
      </c>
      <c r="AU436" s="251" t="s">
        <v>85</v>
      </c>
      <c r="AV436" s="13" t="s">
        <v>83</v>
      </c>
      <c r="AW436" s="13" t="s">
        <v>32</v>
      </c>
      <c r="AX436" s="13" t="s">
        <v>76</v>
      </c>
      <c r="AY436" s="251" t="s">
        <v>204</v>
      </c>
    </row>
    <row r="437" s="14" customFormat="1">
      <c r="A437" s="14"/>
      <c r="B437" s="252"/>
      <c r="C437" s="253"/>
      <c r="D437" s="243" t="s">
        <v>213</v>
      </c>
      <c r="E437" s="254" t="s">
        <v>1</v>
      </c>
      <c r="F437" s="255" t="s">
        <v>1697</v>
      </c>
      <c r="G437" s="253"/>
      <c r="H437" s="256">
        <v>290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2" t="s">
        <v>213</v>
      </c>
      <c r="AU437" s="262" t="s">
        <v>85</v>
      </c>
      <c r="AV437" s="14" t="s">
        <v>85</v>
      </c>
      <c r="AW437" s="14" t="s">
        <v>32</v>
      </c>
      <c r="AX437" s="14" t="s">
        <v>76</v>
      </c>
      <c r="AY437" s="262" t="s">
        <v>204</v>
      </c>
    </row>
    <row r="438" s="15" customFormat="1">
      <c r="A438" s="15"/>
      <c r="B438" s="263"/>
      <c r="C438" s="264"/>
      <c r="D438" s="243" t="s">
        <v>213</v>
      </c>
      <c r="E438" s="265" t="s">
        <v>138</v>
      </c>
      <c r="F438" s="266" t="s">
        <v>160</v>
      </c>
      <c r="G438" s="264"/>
      <c r="H438" s="267">
        <v>290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3" t="s">
        <v>213</v>
      </c>
      <c r="AU438" s="273" t="s">
        <v>85</v>
      </c>
      <c r="AV438" s="15" t="s">
        <v>211</v>
      </c>
      <c r="AW438" s="15" t="s">
        <v>32</v>
      </c>
      <c r="AX438" s="15" t="s">
        <v>83</v>
      </c>
      <c r="AY438" s="273" t="s">
        <v>204</v>
      </c>
    </row>
    <row r="439" s="2" customFormat="1" ht="16.5" customHeight="1">
      <c r="A439" s="39"/>
      <c r="B439" s="40"/>
      <c r="C439" s="285" t="s">
        <v>665</v>
      </c>
      <c r="D439" s="285" t="s">
        <v>467</v>
      </c>
      <c r="E439" s="286" t="s">
        <v>1698</v>
      </c>
      <c r="F439" s="287" t="s">
        <v>645</v>
      </c>
      <c r="G439" s="288" t="s">
        <v>239</v>
      </c>
      <c r="H439" s="289">
        <v>294.35000000000002</v>
      </c>
      <c r="I439" s="290"/>
      <c r="J439" s="291">
        <f>ROUND(I439*H439,2)</f>
        <v>0</v>
      </c>
      <c r="K439" s="287" t="s">
        <v>1</v>
      </c>
      <c r="L439" s="292"/>
      <c r="M439" s="293" t="s">
        <v>1</v>
      </c>
      <c r="N439" s="294" t="s">
        <v>41</v>
      </c>
      <c r="O439" s="92"/>
      <c r="P439" s="237">
        <f>O439*H439</f>
        <v>0</v>
      </c>
      <c r="Q439" s="237">
        <v>0.00036999999999999999</v>
      </c>
      <c r="R439" s="237">
        <f>Q439*H439</f>
        <v>0.10890950000000001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247</v>
      </c>
      <c r="AT439" s="239" t="s">
        <v>467</v>
      </c>
      <c r="AU439" s="239" t="s">
        <v>85</v>
      </c>
      <c r="AY439" s="18" t="s">
        <v>204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83</v>
      </c>
      <c r="BK439" s="240">
        <f>ROUND(I439*H439,2)</f>
        <v>0</v>
      </c>
      <c r="BL439" s="18" t="s">
        <v>211</v>
      </c>
      <c r="BM439" s="239" t="s">
        <v>1699</v>
      </c>
    </row>
    <row r="440" s="14" customFormat="1">
      <c r="A440" s="14"/>
      <c r="B440" s="252"/>
      <c r="C440" s="253"/>
      <c r="D440" s="243" t="s">
        <v>213</v>
      </c>
      <c r="E440" s="254" t="s">
        <v>1</v>
      </c>
      <c r="F440" s="255" t="s">
        <v>647</v>
      </c>
      <c r="G440" s="253"/>
      <c r="H440" s="256">
        <v>294.35000000000002</v>
      </c>
      <c r="I440" s="257"/>
      <c r="J440" s="253"/>
      <c r="K440" s="253"/>
      <c r="L440" s="258"/>
      <c r="M440" s="259"/>
      <c r="N440" s="260"/>
      <c r="O440" s="260"/>
      <c r="P440" s="260"/>
      <c r="Q440" s="260"/>
      <c r="R440" s="260"/>
      <c r="S440" s="260"/>
      <c r="T440" s="26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2" t="s">
        <v>213</v>
      </c>
      <c r="AU440" s="262" t="s">
        <v>85</v>
      </c>
      <c r="AV440" s="14" t="s">
        <v>85</v>
      </c>
      <c r="AW440" s="14" t="s">
        <v>32</v>
      </c>
      <c r="AX440" s="14" t="s">
        <v>83</v>
      </c>
      <c r="AY440" s="262" t="s">
        <v>204</v>
      </c>
    </row>
    <row r="441" s="2" customFormat="1" ht="24.15" customHeight="1">
      <c r="A441" s="39"/>
      <c r="B441" s="40"/>
      <c r="C441" s="228" t="s">
        <v>671</v>
      </c>
      <c r="D441" s="228" t="s">
        <v>206</v>
      </c>
      <c r="E441" s="229" t="s">
        <v>1700</v>
      </c>
      <c r="F441" s="230" t="s">
        <v>1701</v>
      </c>
      <c r="G441" s="231" t="s">
        <v>239</v>
      </c>
      <c r="H441" s="232">
        <v>23</v>
      </c>
      <c r="I441" s="233"/>
      <c r="J441" s="234">
        <f>ROUND(I441*H441,2)</f>
        <v>0</v>
      </c>
      <c r="K441" s="230" t="s">
        <v>210</v>
      </c>
      <c r="L441" s="45"/>
      <c r="M441" s="235" t="s">
        <v>1</v>
      </c>
      <c r="N441" s="236" t="s">
        <v>41</v>
      </c>
      <c r="O441" s="92"/>
      <c r="P441" s="237">
        <f>O441*H441</f>
        <v>0</v>
      </c>
      <c r="Q441" s="237">
        <v>0</v>
      </c>
      <c r="R441" s="237">
        <f>Q441*H441</f>
        <v>0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211</v>
      </c>
      <c r="AT441" s="239" t="s">
        <v>206</v>
      </c>
      <c r="AU441" s="239" t="s">
        <v>85</v>
      </c>
      <c r="AY441" s="18" t="s">
        <v>204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83</v>
      </c>
      <c r="BK441" s="240">
        <f>ROUND(I441*H441,2)</f>
        <v>0</v>
      </c>
      <c r="BL441" s="18" t="s">
        <v>211</v>
      </c>
      <c r="BM441" s="239" t="s">
        <v>1702</v>
      </c>
    </row>
    <row r="442" s="13" customFormat="1">
      <c r="A442" s="13"/>
      <c r="B442" s="241"/>
      <c r="C442" s="242"/>
      <c r="D442" s="243" t="s">
        <v>213</v>
      </c>
      <c r="E442" s="244" t="s">
        <v>1</v>
      </c>
      <c r="F442" s="245" t="s">
        <v>1696</v>
      </c>
      <c r="G442" s="242"/>
      <c r="H442" s="244" t="s">
        <v>1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1" t="s">
        <v>213</v>
      </c>
      <c r="AU442" s="251" t="s">
        <v>85</v>
      </c>
      <c r="AV442" s="13" t="s">
        <v>83</v>
      </c>
      <c r="AW442" s="13" t="s">
        <v>32</v>
      </c>
      <c r="AX442" s="13" t="s">
        <v>76</v>
      </c>
      <c r="AY442" s="251" t="s">
        <v>204</v>
      </c>
    </row>
    <row r="443" s="14" customFormat="1">
      <c r="A443" s="14"/>
      <c r="B443" s="252"/>
      <c r="C443" s="253"/>
      <c r="D443" s="243" t="s">
        <v>213</v>
      </c>
      <c r="E443" s="254" t="s">
        <v>1</v>
      </c>
      <c r="F443" s="255" t="s">
        <v>1703</v>
      </c>
      <c r="G443" s="253"/>
      <c r="H443" s="256">
        <v>23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2" t="s">
        <v>213</v>
      </c>
      <c r="AU443" s="262" t="s">
        <v>85</v>
      </c>
      <c r="AV443" s="14" t="s">
        <v>85</v>
      </c>
      <c r="AW443" s="14" t="s">
        <v>32</v>
      </c>
      <c r="AX443" s="14" t="s">
        <v>76</v>
      </c>
      <c r="AY443" s="262" t="s">
        <v>204</v>
      </c>
    </row>
    <row r="444" s="15" customFormat="1">
      <c r="A444" s="15"/>
      <c r="B444" s="263"/>
      <c r="C444" s="264"/>
      <c r="D444" s="243" t="s">
        <v>213</v>
      </c>
      <c r="E444" s="265" t="s">
        <v>1465</v>
      </c>
      <c r="F444" s="266" t="s">
        <v>160</v>
      </c>
      <c r="G444" s="264"/>
      <c r="H444" s="267">
        <v>23</v>
      </c>
      <c r="I444" s="268"/>
      <c r="J444" s="264"/>
      <c r="K444" s="264"/>
      <c r="L444" s="269"/>
      <c r="M444" s="270"/>
      <c r="N444" s="271"/>
      <c r="O444" s="271"/>
      <c r="P444" s="271"/>
      <c r="Q444" s="271"/>
      <c r="R444" s="271"/>
      <c r="S444" s="271"/>
      <c r="T444" s="272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3" t="s">
        <v>213</v>
      </c>
      <c r="AU444" s="273" t="s">
        <v>85</v>
      </c>
      <c r="AV444" s="15" t="s">
        <v>211</v>
      </c>
      <c r="AW444" s="15" t="s">
        <v>32</v>
      </c>
      <c r="AX444" s="15" t="s">
        <v>83</v>
      </c>
      <c r="AY444" s="273" t="s">
        <v>204</v>
      </c>
    </row>
    <row r="445" s="2" customFormat="1" ht="16.5" customHeight="1">
      <c r="A445" s="39"/>
      <c r="B445" s="40"/>
      <c r="C445" s="285" t="s">
        <v>676</v>
      </c>
      <c r="D445" s="285" t="s">
        <v>467</v>
      </c>
      <c r="E445" s="286" t="s">
        <v>1704</v>
      </c>
      <c r="F445" s="287" t="s">
        <v>1705</v>
      </c>
      <c r="G445" s="288" t="s">
        <v>239</v>
      </c>
      <c r="H445" s="289">
        <v>23.344999999999999</v>
      </c>
      <c r="I445" s="290"/>
      <c r="J445" s="291">
        <f>ROUND(I445*H445,2)</f>
        <v>0</v>
      </c>
      <c r="K445" s="287" t="s">
        <v>1</v>
      </c>
      <c r="L445" s="292"/>
      <c r="M445" s="293" t="s">
        <v>1</v>
      </c>
      <c r="N445" s="294" t="s">
        <v>41</v>
      </c>
      <c r="O445" s="92"/>
      <c r="P445" s="237">
        <f>O445*H445</f>
        <v>0</v>
      </c>
      <c r="Q445" s="237">
        <v>0.00042999999999999999</v>
      </c>
      <c r="R445" s="237">
        <f>Q445*H445</f>
        <v>0.01003835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247</v>
      </c>
      <c r="AT445" s="239" t="s">
        <v>467</v>
      </c>
      <c r="AU445" s="239" t="s">
        <v>85</v>
      </c>
      <c r="AY445" s="18" t="s">
        <v>204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83</v>
      </c>
      <c r="BK445" s="240">
        <f>ROUND(I445*H445,2)</f>
        <v>0</v>
      </c>
      <c r="BL445" s="18" t="s">
        <v>211</v>
      </c>
      <c r="BM445" s="239" t="s">
        <v>1706</v>
      </c>
    </row>
    <row r="446" s="14" customFormat="1">
      <c r="A446" s="14"/>
      <c r="B446" s="252"/>
      <c r="C446" s="253"/>
      <c r="D446" s="243" t="s">
        <v>213</v>
      </c>
      <c r="E446" s="254" t="s">
        <v>1</v>
      </c>
      <c r="F446" s="255" t="s">
        <v>1707</v>
      </c>
      <c r="G446" s="253"/>
      <c r="H446" s="256">
        <v>23.344999999999999</v>
      </c>
      <c r="I446" s="257"/>
      <c r="J446" s="253"/>
      <c r="K446" s="253"/>
      <c r="L446" s="258"/>
      <c r="M446" s="259"/>
      <c r="N446" s="260"/>
      <c r="O446" s="260"/>
      <c r="P446" s="260"/>
      <c r="Q446" s="260"/>
      <c r="R446" s="260"/>
      <c r="S446" s="260"/>
      <c r="T446" s="26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2" t="s">
        <v>213</v>
      </c>
      <c r="AU446" s="262" t="s">
        <v>85</v>
      </c>
      <c r="AV446" s="14" t="s">
        <v>85</v>
      </c>
      <c r="AW446" s="14" t="s">
        <v>32</v>
      </c>
      <c r="AX446" s="14" t="s">
        <v>83</v>
      </c>
      <c r="AY446" s="262" t="s">
        <v>204</v>
      </c>
    </row>
    <row r="447" s="2" customFormat="1" ht="24.15" customHeight="1">
      <c r="A447" s="39"/>
      <c r="B447" s="40"/>
      <c r="C447" s="228" t="s">
        <v>682</v>
      </c>
      <c r="D447" s="228" t="s">
        <v>206</v>
      </c>
      <c r="E447" s="229" t="s">
        <v>1708</v>
      </c>
      <c r="F447" s="230" t="s">
        <v>1709</v>
      </c>
      <c r="G447" s="231" t="s">
        <v>239</v>
      </c>
      <c r="H447" s="232">
        <v>53.5</v>
      </c>
      <c r="I447" s="233"/>
      <c r="J447" s="234">
        <f>ROUND(I447*H447,2)</f>
        <v>0</v>
      </c>
      <c r="K447" s="230" t="s">
        <v>210</v>
      </c>
      <c r="L447" s="45"/>
      <c r="M447" s="235" t="s">
        <v>1</v>
      </c>
      <c r="N447" s="236" t="s">
        <v>41</v>
      </c>
      <c r="O447" s="92"/>
      <c r="P447" s="237">
        <f>O447*H447</f>
        <v>0</v>
      </c>
      <c r="Q447" s="237">
        <v>0</v>
      </c>
      <c r="R447" s="237">
        <f>Q447*H447</f>
        <v>0</v>
      </c>
      <c r="S447" s="237">
        <v>0</v>
      </c>
      <c r="T447" s="23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9" t="s">
        <v>211</v>
      </c>
      <c r="AT447" s="239" t="s">
        <v>206</v>
      </c>
      <c r="AU447" s="239" t="s">
        <v>85</v>
      </c>
      <c r="AY447" s="18" t="s">
        <v>204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83</v>
      </c>
      <c r="BK447" s="240">
        <f>ROUND(I447*H447,2)</f>
        <v>0</v>
      </c>
      <c r="BL447" s="18" t="s">
        <v>211</v>
      </c>
      <c r="BM447" s="239" t="s">
        <v>1710</v>
      </c>
    </row>
    <row r="448" s="13" customFormat="1">
      <c r="A448" s="13"/>
      <c r="B448" s="241"/>
      <c r="C448" s="242"/>
      <c r="D448" s="243" t="s">
        <v>213</v>
      </c>
      <c r="E448" s="244" t="s">
        <v>1</v>
      </c>
      <c r="F448" s="245" t="s">
        <v>1696</v>
      </c>
      <c r="G448" s="242"/>
      <c r="H448" s="244" t="s">
        <v>1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1" t="s">
        <v>213</v>
      </c>
      <c r="AU448" s="251" t="s">
        <v>85</v>
      </c>
      <c r="AV448" s="13" t="s">
        <v>83</v>
      </c>
      <c r="AW448" s="13" t="s">
        <v>32</v>
      </c>
      <c r="AX448" s="13" t="s">
        <v>76</v>
      </c>
      <c r="AY448" s="251" t="s">
        <v>204</v>
      </c>
    </row>
    <row r="449" s="14" customFormat="1">
      <c r="A449" s="14"/>
      <c r="B449" s="252"/>
      <c r="C449" s="253"/>
      <c r="D449" s="243" t="s">
        <v>213</v>
      </c>
      <c r="E449" s="254" t="s">
        <v>1</v>
      </c>
      <c r="F449" s="255" t="s">
        <v>1711</v>
      </c>
      <c r="G449" s="253"/>
      <c r="H449" s="256">
        <v>53.5</v>
      </c>
      <c r="I449" s="257"/>
      <c r="J449" s="253"/>
      <c r="K449" s="253"/>
      <c r="L449" s="258"/>
      <c r="M449" s="259"/>
      <c r="N449" s="260"/>
      <c r="O449" s="260"/>
      <c r="P449" s="260"/>
      <c r="Q449" s="260"/>
      <c r="R449" s="260"/>
      <c r="S449" s="260"/>
      <c r="T449" s="26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2" t="s">
        <v>213</v>
      </c>
      <c r="AU449" s="262" t="s">
        <v>85</v>
      </c>
      <c r="AV449" s="14" t="s">
        <v>85</v>
      </c>
      <c r="AW449" s="14" t="s">
        <v>32</v>
      </c>
      <c r="AX449" s="14" t="s">
        <v>76</v>
      </c>
      <c r="AY449" s="262" t="s">
        <v>204</v>
      </c>
    </row>
    <row r="450" s="15" customFormat="1">
      <c r="A450" s="15"/>
      <c r="B450" s="263"/>
      <c r="C450" s="264"/>
      <c r="D450" s="243" t="s">
        <v>213</v>
      </c>
      <c r="E450" s="265" t="s">
        <v>1466</v>
      </c>
      <c r="F450" s="266" t="s">
        <v>160</v>
      </c>
      <c r="G450" s="264"/>
      <c r="H450" s="267">
        <v>53.5</v>
      </c>
      <c r="I450" s="268"/>
      <c r="J450" s="264"/>
      <c r="K450" s="264"/>
      <c r="L450" s="269"/>
      <c r="M450" s="270"/>
      <c r="N450" s="271"/>
      <c r="O450" s="271"/>
      <c r="P450" s="271"/>
      <c r="Q450" s="271"/>
      <c r="R450" s="271"/>
      <c r="S450" s="271"/>
      <c r="T450" s="272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3" t="s">
        <v>213</v>
      </c>
      <c r="AU450" s="273" t="s">
        <v>85</v>
      </c>
      <c r="AV450" s="15" t="s">
        <v>211</v>
      </c>
      <c r="AW450" s="15" t="s">
        <v>32</v>
      </c>
      <c r="AX450" s="15" t="s">
        <v>83</v>
      </c>
      <c r="AY450" s="273" t="s">
        <v>204</v>
      </c>
    </row>
    <row r="451" s="2" customFormat="1" ht="16.5" customHeight="1">
      <c r="A451" s="39"/>
      <c r="B451" s="40"/>
      <c r="C451" s="285" t="s">
        <v>687</v>
      </c>
      <c r="D451" s="285" t="s">
        <v>467</v>
      </c>
      <c r="E451" s="286" t="s">
        <v>1712</v>
      </c>
      <c r="F451" s="287" t="s">
        <v>1713</v>
      </c>
      <c r="G451" s="288" t="s">
        <v>239</v>
      </c>
      <c r="H451" s="289">
        <v>54.302999999999997</v>
      </c>
      <c r="I451" s="290"/>
      <c r="J451" s="291">
        <f>ROUND(I451*H451,2)</f>
        <v>0</v>
      </c>
      <c r="K451" s="287" t="s">
        <v>1</v>
      </c>
      <c r="L451" s="292"/>
      <c r="M451" s="293" t="s">
        <v>1</v>
      </c>
      <c r="N451" s="294" t="s">
        <v>41</v>
      </c>
      <c r="O451" s="92"/>
      <c r="P451" s="237">
        <f>O451*H451</f>
        <v>0</v>
      </c>
      <c r="Q451" s="237">
        <v>0.00067000000000000002</v>
      </c>
      <c r="R451" s="237">
        <f>Q451*H451</f>
        <v>0.03638301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247</v>
      </c>
      <c r="AT451" s="239" t="s">
        <v>467</v>
      </c>
      <c r="AU451" s="239" t="s">
        <v>85</v>
      </c>
      <c r="AY451" s="18" t="s">
        <v>204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83</v>
      </c>
      <c r="BK451" s="240">
        <f>ROUND(I451*H451,2)</f>
        <v>0</v>
      </c>
      <c r="BL451" s="18" t="s">
        <v>211</v>
      </c>
      <c r="BM451" s="239" t="s">
        <v>1714</v>
      </c>
    </row>
    <row r="452" s="14" customFormat="1">
      <c r="A452" s="14"/>
      <c r="B452" s="252"/>
      <c r="C452" s="253"/>
      <c r="D452" s="243" t="s">
        <v>213</v>
      </c>
      <c r="E452" s="254" t="s">
        <v>1</v>
      </c>
      <c r="F452" s="255" t="s">
        <v>1715</v>
      </c>
      <c r="G452" s="253"/>
      <c r="H452" s="256">
        <v>54.302999999999997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2" t="s">
        <v>213</v>
      </c>
      <c r="AU452" s="262" t="s">
        <v>85</v>
      </c>
      <c r="AV452" s="14" t="s">
        <v>85</v>
      </c>
      <c r="AW452" s="14" t="s">
        <v>32</v>
      </c>
      <c r="AX452" s="14" t="s">
        <v>83</v>
      </c>
      <c r="AY452" s="262" t="s">
        <v>204</v>
      </c>
    </row>
    <row r="453" s="2" customFormat="1" ht="16.5" customHeight="1">
      <c r="A453" s="39"/>
      <c r="B453" s="40"/>
      <c r="C453" s="285" t="s">
        <v>693</v>
      </c>
      <c r="D453" s="285" t="s">
        <v>467</v>
      </c>
      <c r="E453" s="286" t="s">
        <v>1716</v>
      </c>
      <c r="F453" s="287" t="s">
        <v>1717</v>
      </c>
      <c r="G453" s="288" t="s">
        <v>522</v>
      </c>
      <c r="H453" s="289">
        <v>30.300000000000001</v>
      </c>
      <c r="I453" s="290"/>
      <c r="J453" s="291">
        <f>ROUND(I453*H453,2)</f>
        <v>0</v>
      </c>
      <c r="K453" s="287" t="s">
        <v>1</v>
      </c>
      <c r="L453" s="292"/>
      <c r="M453" s="293" t="s">
        <v>1</v>
      </c>
      <c r="N453" s="294" t="s">
        <v>41</v>
      </c>
      <c r="O453" s="92"/>
      <c r="P453" s="237">
        <f>O453*H453</f>
        <v>0</v>
      </c>
      <c r="Q453" s="237">
        <v>0.00042999999999999999</v>
      </c>
      <c r="R453" s="237">
        <f>Q453*H453</f>
        <v>0.013029000000000001</v>
      </c>
      <c r="S453" s="237">
        <v>0</v>
      </c>
      <c r="T453" s="23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9" t="s">
        <v>247</v>
      </c>
      <c r="AT453" s="239" t="s">
        <v>467</v>
      </c>
      <c r="AU453" s="239" t="s">
        <v>85</v>
      </c>
      <c r="AY453" s="18" t="s">
        <v>204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83</v>
      </c>
      <c r="BK453" s="240">
        <f>ROUND(I453*H453,2)</f>
        <v>0</v>
      </c>
      <c r="BL453" s="18" t="s">
        <v>211</v>
      </c>
      <c r="BM453" s="239" t="s">
        <v>1718</v>
      </c>
    </row>
    <row r="454" s="13" customFormat="1">
      <c r="A454" s="13"/>
      <c r="B454" s="241"/>
      <c r="C454" s="242"/>
      <c r="D454" s="243" t="s">
        <v>213</v>
      </c>
      <c r="E454" s="244" t="s">
        <v>1</v>
      </c>
      <c r="F454" s="245" t="s">
        <v>1696</v>
      </c>
      <c r="G454" s="242"/>
      <c r="H454" s="244" t="s">
        <v>1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1" t="s">
        <v>213</v>
      </c>
      <c r="AU454" s="251" t="s">
        <v>85</v>
      </c>
      <c r="AV454" s="13" t="s">
        <v>83</v>
      </c>
      <c r="AW454" s="13" t="s">
        <v>32</v>
      </c>
      <c r="AX454" s="13" t="s">
        <v>76</v>
      </c>
      <c r="AY454" s="251" t="s">
        <v>204</v>
      </c>
    </row>
    <row r="455" s="14" customFormat="1">
      <c r="A455" s="14"/>
      <c r="B455" s="252"/>
      <c r="C455" s="253"/>
      <c r="D455" s="243" t="s">
        <v>213</v>
      </c>
      <c r="E455" s="254" t="s">
        <v>1</v>
      </c>
      <c r="F455" s="255" t="s">
        <v>1032</v>
      </c>
      <c r="G455" s="253"/>
      <c r="H455" s="256">
        <v>30.300000000000001</v>
      </c>
      <c r="I455" s="257"/>
      <c r="J455" s="253"/>
      <c r="K455" s="253"/>
      <c r="L455" s="258"/>
      <c r="M455" s="259"/>
      <c r="N455" s="260"/>
      <c r="O455" s="260"/>
      <c r="P455" s="260"/>
      <c r="Q455" s="260"/>
      <c r="R455" s="260"/>
      <c r="S455" s="260"/>
      <c r="T455" s="26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2" t="s">
        <v>213</v>
      </c>
      <c r="AU455" s="262" t="s">
        <v>85</v>
      </c>
      <c r="AV455" s="14" t="s">
        <v>85</v>
      </c>
      <c r="AW455" s="14" t="s">
        <v>32</v>
      </c>
      <c r="AX455" s="14" t="s">
        <v>83</v>
      </c>
      <c r="AY455" s="262" t="s">
        <v>204</v>
      </c>
    </row>
    <row r="456" s="2" customFormat="1" ht="16.5" customHeight="1">
      <c r="A456" s="39"/>
      <c r="B456" s="40"/>
      <c r="C456" s="285" t="s">
        <v>698</v>
      </c>
      <c r="D456" s="285" t="s">
        <v>467</v>
      </c>
      <c r="E456" s="286" t="s">
        <v>1719</v>
      </c>
      <c r="F456" s="287" t="s">
        <v>1720</v>
      </c>
      <c r="G456" s="288" t="s">
        <v>522</v>
      </c>
      <c r="H456" s="289">
        <v>5.0499999999999998</v>
      </c>
      <c r="I456" s="290"/>
      <c r="J456" s="291">
        <f>ROUND(I456*H456,2)</f>
        <v>0</v>
      </c>
      <c r="K456" s="287" t="s">
        <v>1</v>
      </c>
      <c r="L456" s="292"/>
      <c r="M456" s="293" t="s">
        <v>1</v>
      </c>
      <c r="N456" s="294" t="s">
        <v>41</v>
      </c>
      <c r="O456" s="92"/>
      <c r="P456" s="237">
        <f>O456*H456</f>
        <v>0</v>
      </c>
      <c r="Q456" s="237">
        <v>0.00084000000000000003</v>
      </c>
      <c r="R456" s="237">
        <f>Q456*H456</f>
        <v>0.0042420000000000001</v>
      </c>
      <c r="S456" s="237">
        <v>0</v>
      </c>
      <c r="T456" s="23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9" t="s">
        <v>247</v>
      </c>
      <c r="AT456" s="239" t="s">
        <v>467</v>
      </c>
      <c r="AU456" s="239" t="s">
        <v>85</v>
      </c>
      <c r="AY456" s="18" t="s">
        <v>204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83</v>
      </c>
      <c r="BK456" s="240">
        <f>ROUND(I456*H456,2)</f>
        <v>0</v>
      </c>
      <c r="BL456" s="18" t="s">
        <v>211</v>
      </c>
      <c r="BM456" s="239" t="s">
        <v>1721</v>
      </c>
    </row>
    <row r="457" s="13" customFormat="1">
      <c r="A457" s="13"/>
      <c r="B457" s="241"/>
      <c r="C457" s="242"/>
      <c r="D457" s="243" t="s">
        <v>213</v>
      </c>
      <c r="E457" s="244" t="s">
        <v>1</v>
      </c>
      <c r="F457" s="245" t="s">
        <v>1696</v>
      </c>
      <c r="G457" s="242"/>
      <c r="H457" s="244" t="s">
        <v>1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1" t="s">
        <v>213</v>
      </c>
      <c r="AU457" s="251" t="s">
        <v>85</v>
      </c>
      <c r="AV457" s="13" t="s">
        <v>83</v>
      </c>
      <c r="AW457" s="13" t="s">
        <v>32</v>
      </c>
      <c r="AX457" s="13" t="s">
        <v>76</v>
      </c>
      <c r="AY457" s="251" t="s">
        <v>204</v>
      </c>
    </row>
    <row r="458" s="14" customFormat="1">
      <c r="A458" s="14"/>
      <c r="B458" s="252"/>
      <c r="C458" s="253"/>
      <c r="D458" s="243" t="s">
        <v>213</v>
      </c>
      <c r="E458" s="254" t="s">
        <v>1</v>
      </c>
      <c r="F458" s="255" t="s">
        <v>1042</v>
      </c>
      <c r="G458" s="253"/>
      <c r="H458" s="256">
        <v>5.0499999999999998</v>
      </c>
      <c r="I458" s="257"/>
      <c r="J458" s="253"/>
      <c r="K458" s="253"/>
      <c r="L458" s="258"/>
      <c r="M458" s="259"/>
      <c r="N458" s="260"/>
      <c r="O458" s="260"/>
      <c r="P458" s="260"/>
      <c r="Q458" s="260"/>
      <c r="R458" s="260"/>
      <c r="S458" s="260"/>
      <c r="T458" s="26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2" t="s">
        <v>213</v>
      </c>
      <c r="AU458" s="262" t="s">
        <v>85</v>
      </c>
      <c r="AV458" s="14" t="s">
        <v>85</v>
      </c>
      <c r="AW458" s="14" t="s">
        <v>32</v>
      </c>
      <c r="AX458" s="14" t="s">
        <v>83</v>
      </c>
      <c r="AY458" s="262" t="s">
        <v>204</v>
      </c>
    </row>
    <row r="459" s="2" customFormat="1" ht="16.5" customHeight="1">
      <c r="A459" s="39"/>
      <c r="B459" s="40"/>
      <c r="C459" s="285" t="s">
        <v>704</v>
      </c>
      <c r="D459" s="285" t="s">
        <v>467</v>
      </c>
      <c r="E459" s="286" t="s">
        <v>1722</v>
      </c>
      <c r="F459" s="287" t="s">
        <v>1723</v>
      </c>
      <c r="G459" s="288" t="s">
        <v>522</v>
      </c>
      <c r="H459" s="289">
        <v>4.04</v>
      </c>
      <c r="I459" s="290"/>
      <c r="J459" s="291">
        <f>ROUND(I459*H459,2)</f>
        <v>0</v>
      </c>
      <c r="K459" s="287" t="s">
        <v>1</v>
      </c>
      <c r="L459" s="292"/>
      <c r="M459" s="293" t="s">
        <v>1</v>
      </c>
      <c r="N459" s="294" t="s">
        <v>41</v>
      </c>
      <c r="O459" s="92"/>
      <c r="P459" s="237">
        <f>O459*H459</f>
        <v>0</v>
      </c>
      <c r="Q459" s="237">
        <v>0.00107</v>
      </c>
      <c r="R459" s="237">
        <f>Q459*H459</f>
        <v>0.0043227999999999999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247</v>
      </c>
      <c r="AT459" s="239" t="s">
        <v>467</v>
      </c>
      <c r="AU459" s="239" t="s">
        <v>85</v>
      </c>
      <c r="AY459" s="18" t="s">
        <v>204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83</v>
      </c>
      <c r="BK459" s="240">
        <f>ROUND(I459*H459,2)</f>
        <v>0</v>
      </c>
      <c r="BL459" s="18" t="s">
        <v>211</v>
      </c>
      <c r="BM459" s="239" t="s">
        <v>1724</v>
      </c>
    </row>
    <row r="460" s="13" customFormat="1">
      <c r="A460" s="13"/>
      <c r="B460" s="241"/>
      <c r="C460" s="242"/>
      <c r="D460" s="243" t="s">
        <v>213</v>
      </c>
      <c r="E460" s="244" t="s">
        <v>1</v>
      </c>
      <c r="F460" s="245" t="s">
        <v>1696</v>
      </c>
      <c r="G460" s="242"/>
      <c r="H460" s="244" t="s">
        <v>1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1" t="s">
        <v>213</v>
      </c>
      <c r="AU460" s="251" t="s">
        <v>85</v>
      </c>
      <c r="AV460" s="13" t="s">
        <v>83</v>
      </c>
      <c r="AW460" s="13" t="s">
        <v>32</v>
      </c>
      <c r="AX460" s="13" t="s">
        <v>76</v>
      </c>
      <c r="AY460" s="251" t="s">
        <v>204</v>
      </c>
    </row>
    <row r="461" s="14" customFormat="1">
      <c r="A461" s="14"/>
      <c r="B461" s="252"/>
      <c r="C461" s="253"/>
      <c r="D461" s="243" t="s">
        <v>213</v>
      </c>
      <c r="E461" s="254" t="s">
        <v>1</v>
      </c>
      <c r="F461" s="255" t="s">
        <v>810</v>
      </c>
      <c r="G461" s="253"/>
      <c r="H461" s="256">
        <v>4.04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2" t="s">
        <v>213</v>
      </c>
      <c r="AU461" s="262" t="s">
        <v>85</v>
      </c>
      <c r="AV461" s="14" t="s">
        <v>85</v>
      </c>
      <c r="AW461" s="14" t="s">
        <v>32</v>
      </c>
      <c r="AX461" s="14" t="s">
        <v>83</v>
      </c>
      <c r="AY461" s="262" t="s">
        <v>204</v>
      </c>
    </row>
    <row r="462" s="2" customFormat="1" ht="16.5" customHeight="1">
      <c r="A462" s="39"/>
      <c r="B462" s="40"/>
      <c r="C462" s="285" t="s">
        <v>709</v>
      </c>
      <c r="D462" s="285" t="s">
        <v>467</v>
      </c>
      <c r="E462" s="286" t="s">
        <v>1725</v>
      </c>
      <c r="F462" s="287" t="s">
        <v>1726</v>
      </c>
      <c r="G462" s="288" t="s">
        <v>522</v>
      </c>
      <c r="H462" s="289">
        <v>10.1</v>
      </c>
      <c r="I462" s="290"/>
      <c r="J462" s="291">
        <f>ROUND(I462*H462,2)</f>
        <v>0</v>
      </c>
      <c r="K462" s="287" t="s">
        <v>1</v>
      </c>
      <c r="L462" s="292"/>
      <c r="M462" s="293" t="s">
        <v>1</v>
      </c>
      <c r="N462" s="294" t="s">
        <v>41</v>
      </c>
      <c r="O462" s="92"/>
      <c r="P462" s="237">
        <f>O462*H462</f>
        <v>0</v>
      </c>
      <c r="Q462" s="237">
        <v>0.00050000000000000001</v>
      </c>
      <c r="R462" s="237">
        <f>Q462*H462</f>
        <v>0.0050499999999999998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247</v>
      </c>
      <c r="AT462" s="239" t="s">
        <v>467</v>
      </c>
      <c r="AU462" s="239" t="s">
        <v>85</v>
      </c>
      <c r="AY462" s="18" t="s">
        <v>204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83</v>
      </c>
      <c r="BK462" s="240">
        <f>ROUND(I462*H462,2)</f>
        <v>0</v>
      </c>
      <c r="BL462" s="18" t="s">
        <v>211</v>
      </c>
      <c r="BM462" s="239" t="s">
        <v>1727</v>
      </c>
    </row>
    <row r="463" s="13" customFormat="1">
      <c r="A463" s="13"/>
      <c r="B463" s="241"/>
      <c r="C463" s="242"/>
      <c r="D463" s="243" t="s">
        <v>213</v>
      </c>
      <c r="E463" s="244" t="s">
        <v>1</v>
      </c>
      <c r="F463" s="245" t="s">
        <v>1696</v>
      </c>
      <c r="G463" s="242"/>
      <c r="H463" s="244" t="s">
        <v>1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213</v>
      </c>
      <c r="AU463" s="251" t="s">
        <v>85</v>
      </c>
      <c r="AV463" s="13" t="s">
        <v>83</v>
      </c>
      <c r="AW463" s="13" t="s">
        <v>32</v>
      </c>
      <c r="AX463" s="13" t="s">
        <v>76</v>
      </c>
      <c r="AY463" s="251" t="s">
        <v>204</v>
      </c>
    </row>
    <row r="464" s="14" customFormat="1">
      <c r="A464" s="14"/>
      <c r="B464" s="252"/>
      <c r="C464" s="253"/>
      <c r="D464" s="243" t="s">
        <v>213</v>
      </c>
      <c r="E464" s="254" t="s">
        <v>1</v>
      </c>
      <c r="F464" s="255" t="s">
        <v>1728</v>
      </c>
      <c r="G464" s="253"/>
      <c r="H464" s="256">
        <v>10.1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2" t="s">
        <v>213</v>
      </c>
      <c r="AU464" s="262" t="s">
        <v>85</v>
      </c>
      <c r="AV464" s="14" t="s">
        <v>85</v>
      </c>
      <c r="AW464" s="14" t="s">
        <v>32</v>
      </c>
      <c r="AX464" s="14" t="s">
        <v>83</v>
      </c>
      <c r="AY464" s="262" t="s">
        <v>204</v>
      </c>
    </row>
    <row r="465" s="2" customFormat="1" ht="16.5" customHeight="1">
      <c r="A465" s="39"/>
      <c r="B465" s="40"/>
      <c r="C465" s="285" t="s">
        <v>714</v>
      </c>
      <c r="D465" s="285" t="s">
        <v>467</v>
      </c>
      <c r="E465" s="286" t="s">
        <v>1729</v>
      </c>
      <c r="F465" s="287" t="s">
        <v>1730</v>
      </c>
      <c r="G465" s="288" t="s">
        <v>522</v>
      </c>
      <c r="H465" s="289">
        <v>1.01</v>
      </c>
      <c r="I465" s="290"/>
      <c r="J465" s="291">
        <f>ROUND(I465*H465,2)</f>
        <v>0</v>
      </c>
      <c r="K465" s="287" t="s">
        <v>1</v>
      </c>
      <c r="L465" s="292"/>
      <c r="M465" s="293" t="s">
        <v>1</v>
      </c>
      <c r="N465" s="294" t="s">
        <v>41</v>
      </c>
      <c r="O465" s="92"/>
      <c r="P465" s="237">
        <f>O465*H465</f>
        <v>0</v>
      </c>
      <c r="Q465" s="237">
        <v>0.00088000000000000003</v>
      </c>
      <c r="R465" s="237">
        <f>Q465*H465</f>
        <v>0.00088880000000000003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247</v>
      </c>
      <c r="AT465" s="239" t="s">
        <v>467</v>
      </c>
      <c r="AU465" s="239" t="s">
        <v>85</v>
      </c>
      <c r="AY465" s="18" t="s">
        <v>204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83</v>
      </c>
      <c r="BK465" s="240">
        <f>ROUND(I465*H465,2)</f>
        <v>0</v>
      </c>
      <c r="BL465" s="18" t="s">
        <v>211</v>
      </c>
      <c r="BM465" s="239" t="s">
        <v>1731</v>
      </c>
    </row>
    <row r="466" s="13" customFormat="1">
      <c r="A466" s="13"/>
      <c r="B466" s="241"/>
      <c r="C466" s="242"/>
      <c r="D466" s="243" t="s">
        <v>213</v>
      </c>
      <c r="E466" s="244" t="s">
        <v>1</v>
      </c>
      <c r="F466" s="245" t="s">
        <v>1696</v>
      </c>
      <c r="G466" s="242"/>
      <c r="H466" s="244" t="s">
        <v>1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1" t="s">
        <v>213</v>
      </c>
      <c r="AU466" s="251" t="s">
        <v>85</v>
      </c>
      <c r="AV466" s="13" t="s">
        <v>83</v>
      </c>
      <c r="AW466" s="13" t="s">
        <v>32</v>
      </c>
      <c r="AX466" s="13" t="s">
        <v>76</v>
      </c>
      <c r="AY466" s="251" t="s">
        <v>204</v>
      </c>
    </row>
    <row r="467" s="14" customFormat="1">
      <c r="A467" s="14"/>
      <c r="B467" s="252"/>
      <c r="C467" s="253"/>
      <c r="D467" s="243" t="s">
        <v>213</v>
      </c>
      <c r="E467" s="254" t="s">
        <v>1</v>
      </c>
      <c r="F467" s="255" t="s">
        <v>805</v>
      </c>
      <c r="G467" s="253"/>
      <c r="H467" s="256">
        <v>1.01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2" t="s">
        <v>213</v>
      </c>
      <c r="AU467" s="262" t="s">
        <v>85</v>
      </c>
      <c r="AV467" s="14" t="s">
        <v>85</v>
      </c>
      <c r="AW467" s="14" t="s">
        <v>32</v>
      </c>
      <c r="AX467" s="14" t="s">
        <v>83</v>
      </c>
      <c r="AY467" s="262" t="s">
        <v>204</v>
      </c>
    </row>
    <row r="468" s="2" customFormat="1" ht="16.5" customHeight="1">
      <c r="A468" s="39"/>
      <c r="B468" s="40"/>
      <c r="C468" s="285" t="s">
        <v>719</v>
      </c>
      <c r="D468" s="285" t="s">
        <v>467</v>
      </c>
      <c r="E468" s="286" t="s">
        <v>1732</v>
      </c>
      <c r="F468" s="287" t="s">
        <v>1733</v>
      </c>
      <c r="G468" s="288" t="s">
        <v>522</v>
      </c>
      <c r="H468" s="289">
        <v>15.15</v>
      </c>
      <c r="I468" s="290"/>
      <c r="J468" s="291">
        <f>ROUND(I468*H468,2)</f>
        <v>0</v>
      </c>
      <c r="K468" s="287" t="s">
        <v>1</v>
      </c>
      <c r="L468" s="292"/>
      <c r="M468" s="293" t="s">
        <v>1</v>
      </c>
      <c r="N468" s="294" t="s">
        <v>41</v>
      </c>
      <c r="O468" s="92"/>
      <c r="P468" s="237">
        <f>O468*H468</f>
        <v>0</v>
      </c>
      <c r="Q468" s="237">
        <v>0.00052999999999999998</v>
      </c>
      <c r="R468" s="237">
        <f>Q468*H468</f>
        <v>0.0080295000000000002</v>
      </c>
      <c r="S468" s="237">
        <v>0</v>
      </c>
      <c r="T468" s="238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9" t="s">
        <v>247</v>
      </c>
      <c r="AT468" s="239" t="s">
        <v>467</v>
      </c>
      <c r="AU468" s="239" t="s">
        <v>85</v>
      </c>
      <c r="AY468" s="18" t="s">
        <v>204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83</v>
      </c>
      <c r="BK468" s="240">
        <f>ROUND(I468*H468,2)</f>
        <v>0</v>
      </c>
      <c r="BL468" s="18" t="s">
        <v>211</v>
      </c>
      <c r="BM468" s="239" t="s">
        <v>1734</v>
      </c>
    </row>
    <row r="469" s="13" customFormat="1">
      <c r="A469" s="13"/>
      <c r="B469" s="241"/>
      <c r="C469" s="242"/>
      <c r="D469" s="243" t="s">
        <v>213</v>
      </c>
      <c r="E469" s="244" t="s">
        <v>1</v>
      </c>
      <c r="F469" s="245" t="s">
        <v>1696</v>
      </c>
      <c r="G469" s="242"/>
      <c r="H469" s="244" t="s">
        <v>1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213</v>
      </c>
      <c r="AU469" s="251" t="s">
        <v>85</v>
      </c>
      <c r="AV469" s="13" t="s">
        <v>83</v>
      </c>
      <c r="AW469" s="13" t="s">
        <v>32</v>
      </c>
      <c r="AX469" s="13" t="s">
        <v>76</v>
      </c>
      <c r="AY469" s="251" t="s">
        <v>204</v>
      </c>
    </row>
    <row r="470" s="14" customFormat="1">
      <c r="A470" s="14"/>
      <c r="B470" s="252"/>
      <c r="C470" s="253"/>
      <c r="D470" s="243" t="s">
        <v>213</v>
      </c>
      <c r="E470" s="254" t="s">
        <v>1</v>
      </c>
      <c r="F470" s="255" t="s">
        <v>1735</v>
      </c>
      <c r="G470" s="253"/>
      <c r="H470" s="256">
        <v>15.15</v>
      </c>
      <c r="I470" s="257"/>
      <c r="J470" s="253"/>
      <c r="K470" s="253"/>
      <c r="L470" s="258"/>
      <c r="M470" s="259"/>
      <c r="N470" s="260"/>
      <c r="O470" s="260"/>
      <c r="P470" s="260"/>
      <c r="Q470" s="260"/>
      <c r="R470" s="260"/>
      <c r="S470" s="260"/>
      <c r="T470" s="26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2" t="s">
        <v>213</v>
      </c>
      <c r="AU470" s="262" t="s">
        <v>85</v>
      </c>
      <c r="AV470" s="14" t="s">
        <v>85</v>
      </c>
      <c r="AW470" s="14" t="s">
        <v>32</v>
      </c>
      <c r="AX470" s="14" t="s">
        <v>83</v>
      </c>
      <c r="AY470" s="262" t="s">
        <v>204</v>
      </c>
    </row>
    <row r="471" s="2" customFormat="1" ht="16.5" customHeight="1">
      <c r="A471" s="39"/>
      <c r="B471" s="40"/>
      <c r="C471" s="228" t="s">
        <v>723</v>
      </c>
      <c r="D471" s="228" t="s">
        <v>206</v>
      </c>
      <c r="E471" s="229" t="s">
        <v>1228</v>
      </c>
      <c r="F471" s="230" t="s">
        <v>1736</v>
      </c>
      <c r="G471" s="231" t="s">
        <v>239</v>
      </c>
      <c r="H471" s="232">
        <v>366.5</v>
      </c>
      <c r="I471" s="233"/>
      <c r="J471" s="234">
        <f>ROUND(I471*H471,2)</f>
        <v>0</v>
      </c>
      <c r="K471" s="230" t="s">
        <v>210</v>
      </c>
      <c r="L471" s="45"/>
      <c r="M471" s="235" t="s">
        <v>1</v>
      </c>
      <c r="N471" s="236" t="s">
        <v>41</v>
      </c>
      <c r="O471" s="92"/>
      <c r="P471" s="237">
        <f>O471*H471</f>
        <v>0</v>
      </c>
      <c r="Q471" s="237">
        <v>0</v>
      </c>
      <c r="R471" s="237">
        <f>Q471*H471</f>
        <v>0</v>
      </c>
      <c r="S471" s="237">
        <v>0</v>
      </c>
      <c r="T471" s="238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9" t="s">
        <v>211</v>
      </c>
      <c r="AT471" s="239" t="s">
        <v>206</v>
      </c>
      <c r="AU471" s="239" t="s">
        <v>85</v>
      </c>
      <c r="AY471" s="18" t="s">
        <v>204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8" t="s">
        <v>83</v>
      </c>
      <c r="BK471" s="240">
        <f>ROUND(I471*H471,2)</f>
        <v>0</v>
      </c>
      <c r="BL471" s="18" t="s">
        <v>211</v>
      </c>
      <c r="BM471" s="239" t="s">
        <v>1230</v>
      </c>
    </row>
    <row r="472" s="13" customFormat="1">
      <c r="A472" s="13"/>
      <c r="B472" s="241"/>
      <c r="C472" s="242"/>
      <c r="D472" s="243" t="s">
        <v>213</v>
      </c>
      <c r="E472" s="244" t="s">
        <v>1</v>
      </c>
      <c r="F472" s="245" t="s">
        <v>492</v>
      </c>
      <c r="G472" s="242"/>
      <c r="H472" s="244" t="s">
        <v>1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1" t="s">
        <v>213</v>
      </c>
      <c r="AU472" s="251" t="s">
        <v>85</v>
      </c>
      <c r="AV472" s="13" t="s">
        <v>83</v>
      </c>
      <c r="AW472" s="13" t="s">
        <v>32</v>
      </c>
      <c r="AX472" s="13" t="s">
        <v>76</v>
      </c>
      <c r="AY472" s="251" t="s">
        <v>204</v>
      </c>
    </row>
    <row r="473" s="14" customFormat="1">
      <c r="A473" s="14"/>
      <c r="B473" s="252"/>
      <c r="C473" s="253"/>
      <c r="D473" s="243" t="s">
        <v>213</v>
      </c>
      <c r="E473" s="254" t="s">
        <v>112</v>
      </c>
      <c r="F473" s="255" t="s">
        <v>1737</v>
      </c>
      <c r="G473" s="253"/>
      <c r="H473" s="256">
        <v>366.5</v>
      </c>
      <c r="I473" s="257"/>
      <c r="J473" s="253"/>
      <c r="K473" s="253"/>
      <c r="L473" s="258"/>
      <c r="M473" s="259"/>
      <c r="N473" s="260"/>
      <c r="O473" s="260"/>
      <c r="P473" s="260"/>
      <c r="Q473" s="260"/>
      <c r="R473" s="260"/>
      <c r="S473" s="260"/>
      <c r="T473" s="26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2" t="s">
        <v>213</v>
      </c>
      <c r="AU473" s="262" t="s">
        <v>85</v>
      </c>
      <c r="AV473" s="14" t="s">
        <v>85</v>
      </c>
      <c r="AW473" s="14" t="s">
        <v>32</v>
      </c>
      <c r="AX473" s="14" t="s">
        <v>83</v>
      </c>
      <c r="AY473" s="262" t="s">
        <v>204</v>
      </c>
    </row>
    <row r="474" s="2" customFormat="1" ht="24.15" customHeight="1">
      <c r="A474" s="39"/>
      <c r="B474" s="40"/>
      <c r="C474" s="228" t="s">
        <v>728</v>
      </c>
      <c r="D474" s="228" t="s">
        <v>206</v>
      </c>
      <c r="E474" s="229" t="s">
        <v>1242</v>
      </c>
      <c r="F474" s="230" t="s">
        <v>1243</v>
      </c>
      <c r="G474" s="231" t="s">
        <v>239</v>
      </c>
      <c r="H474" s="232">
        <v>366.5</v>
      </c>
      <c r="I474" s="233"/>
      <c r="J474" s="234">
        <f>ROUND(I474*H474,2)</f>
        <v>0</v>
      </c>
      <c r="K474" s="230" t="s">
        <v>210</v>
      </c>
      <c r="L474" s="45"/>
      <c r="M474" s="235" t="s">
        <v>1</v>
      </c>
      <c r="N474" s="236" t="s">
        <v>41</v>
      </c>
      <c r="O474" s="92"/>
      <c r="P474" s="237">
        <f>O474*H474</f>
        <v>0</v>
      </c>
      <c r="Q474" s="237">
        <v>0</v>
      </c>
      <c r="R474" s="237">
        <f>Q474*H474</f>
        <v>0</v>
      </c>
      <c r="S474" s="237">
        <v>0</v>
      </c>
      <c r="T474" s="238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211</v>
      </c>
      <c r="AT474" s="239" t="s">
        <v>206</v>
      </c>
      <c r="AU474" s="239" t="s">
        <v>85</v>
      </c>
      <c r="AY474" s="18" t="s">
        <v>204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83</v>
      </c>
      <c r="BK474" s="240">
        <f>ROUND(I474*H474,2)</f>
        <v>0</v>
      </c>
      <c r="BL474" s="18" t="s">
        <v>211</v>
      </c>
      <c r="BM474" s="239" t="s">
        <v>1738</v>
      </c>
    </row>
    <row r="475" s="14" customFormat="1">
      <c r="A475" s="14"/>
      <c r="B475" s="252"/>
      <c r="C475" s="253"/>
      <c r="D475" s="243" t="s">
        <v>213</v>
      </c>
      <c r="E475" s="254" t="s">
        <v>1</v>
      </c>
      <c r="F475" s="255" t="s">
        <v>112</v>
      </c>
      <c r="G475" s="253"/>
      <c r="H475" s="256">
        <v>366.5</v>
      </c>
      <c r="I475" s="257"/>
      <c r="J475" s="253"/>
      <c r="K475" s="253"/>
      <c r="L475" s="258"/>
      <c r="M475" s="259"/>
      <c r="N475" s="260"/>
      <c r="O475" s="260"/>
      <c r="P475" s="260"/>
      <c r="Q475" s="260"/>
      <c r="R475" s="260"/>
      <c r="S475" s="260"/>
      <c r="T475" s="26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2" t="s">
        <v>213</v>
      </c>
      <c r="AU475" s="262" t="s">
        <v>85</v>
      </c>
      <c r="AV475" s="14" t="s">
        <v>85</v>
      </c>
      <c r="AW475" s="14" t="s">
        <v>32</v>
      </c>
      <c r="AX475" s="14" t="s">
        <v>83</v>
      </c>
      <c r="AY475" s="262" t="s">
        <v>204</v>
      </c>
    </row>
    <row r="476" s="2" customFormat="1" ht="16.5" customHeight="1">
      <c r="A476" s="39"/>
      <c r="B476" s="40"/>
      <c r="C476" s="228" t="s">
        <v>733</v>
      </c>
      <c r="D476" s="228" t="s">
        <v>206</v>
      </c>
      <c r="E476" s="229" t="s">
        <v>1307</v>
      </c>
      <c r="F476" s="230" t="s">
        <v>1308</v>
      </c>
      <c r="G476" s="231" t="s">
        <v>467</v>
      </c>
      <c r="H476" s="232">
        <v>366.5</v>
      </c>
      <c r="I476" s="233"/>
      <c r="J476" s="234">
        <f>ROUND(I476*H476,2)</f>
        <v>0</v>
      </c>
      <c r="K476" s="230" t="s">
        <v>1</v>
      </c>
      <c r="L476" s="45"/>
      <c r="M476" s="235" t="s">
        <v>1</v>
      </c>
      <c r="N476" s="236" t="s">
        <v>41</v>
      </c>
      <c r="O476" s="92"/>
      <c r="P476" s="237">
        <f>O476*H476</f>
        <v>0</v>
      </c>
      <c r="Q476" s="237">
        <v>2.0000000000000002E-05</v>
      </c>
      <c r="R476" s="237">
        <f>Q476*H476</f>
        <v>0.0073300000000000006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211</v>
      </c>
      <c r="AT476" s="239" t="s">
        <v>206</v>
      </c>
      <c r="AU476" s="239" t="s">
        <v>85</v>
      </c>
      <c r="AY476" s="18" t="s">
        <v>204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83</v>
      </c>
      <c r="BK476" s="240">
        <f>ROUND(I476*H476,2)</f>
        <v>0</v>
      </c>
      <c r="BL476" s="18" t="s">
        <v>211</v>
      </c>
      <c r="BM476" s="239" t="s">
        <v>1309</v>
      </c>
    </row>
    <row r="477" s="14" customFormat="1">
      <c r="A477" s="14"/>
      <c r="B477" s="252"/>
      <c r="C477" s="253"/>
      <c r="D477" s="243" t="s">
        <v>213</v>
      </c>
      <c r="E477" s="254" t="s">
        <v>1</v>
      </c>
      <c r="F477" s="255" t="s">
        <v>112</v>
      </c>
      <c r="G477" s="253"/>
      <c r="H477" s="256">
        <v>366.5</v>
      </c>
      <c r="I477" s="257"/>
      <c r="J477" s="253"/>
      <c r="K477" s="253"/>
      <c r="L477" s="258"/>
      <c r="M477" s="259"/>
      <c r="N477" s="260"/>
      <c r="O477" s="260"/>
      <c r="P477" s="260"/>
      <c r="Q477" s="260"/>
      <c r="R477" s="260"/>
      <c r="S477" s="260"/>
      <c r="T477" s="26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2" t="s">
        <v>213</v>
      </c>
      <c r="AU477" s="262" t="s">
        <v>85</v>
      </c>
      <c r="AV477" s="14" t="s">
        <v>85</v>
      </c>
      <c r="AW477" s="14" t="s">
        <v>32</v>
      </c>
      <c r="AX477" s="14" t="s">
        <v>83</v>
      </c>
      <c r="AY477" s="262" t="s">
        <v>204</v>
      </c>
    </row>
    <row r="478" s="2" customFormat="1" ht="16.5" customHeight="1">
      <c r="A478" s="39"/>
      <c r="B478" s="40"/>
      <c r="C478" s="285" t="s">
        <v>738</v>
      </c>
      <c r="D478" s="285" t="s">
        <v>467</v>
      </c>
      <c r="E478" s="286" t="s">
        <v>1312</v>
      </c>
      <c r="F478" s="287" t="s">
        <v>1313</v>
      </c>
      <c r="G478" s="288" t="s">
        <v>467</v>
      </c>
      <c r="H478" s="289">
        <v>414.14499999999998</v>
      </c>
      <c r="I478" s="290"/>
      <c r="J478" s="291">
        <f>ROUND(I478*H478,2)</f>
        <v>0</v>
      </c>
      <c r="K478" s="287" t="s">
        <v>1</v>
      </c>
      <c r="L478" s="292"/>
      <c r="M478" s="293" t="s">
        <v>1</v>
      </c>
      <c r="N478" s="294" t="s">
        <v>41</v>
      </c>
      <c r="O478" s="92"/>
      <c r="P478" s="237">
        <f>O478*H478</f>
        <v>0</v>
      </c>
      <c r="Q478" s="237">
        <v>0.00024000000000000001</v>
      </c>
      <c r="R478" s="237">
        <f>Q478*H478</f>
        <v>0.099394799999999991</v>
      </c>
      <c r="S478" s="237">
        <v>0</v>
      </c>
      <c r="T478" s="238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9" t="s">
        <v>247</v>
      </c>
      <c r="AT478" s="239" t="s">
        <v>467</v>
      </c>
      <c r="AU478" s="239" t="s">
        <v>85</v>
      </c>
      <c r="AY478" s="18" t="s">
        <v>204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83</v>
      </c>
      <c r="BK478" s="240">
        <f>ROUND(I478*H478,2)</f>
        <v>0</v>
      </c>
      <c r="BL478" s="18" t="s">
        <v>211</v>
      </c>
      <c r="BM478" s="239" t="s">
        <v>1314</v>
      </c>
    </row>
    <row r="479" s="14" customFormat="1">
      <c r="A479" s="14"/>
      <c r="B479" s="252"/>
      <c r="C479" s="253"/>
      <c r="D479" s="243" t="s">
        <v>213</v>
      </c>
      <c r="E479" s="254" t="s">
        <v>1</v>
      </c>
      <c r="F479" s="255" t="s">
        <v>1315</v>
      </c>
      <c r="G479" s="253"/>
      <c r="H479" s="256">
        <v>414.14499999999998</v>
      </c>
      <c r="I479" s="257"/>
      <c r="J479" s="253"/>
      <c r="K479" s="253"/>
      <c r="L479" s="258"/>
      <c r="M479" s="259"/>
      <c r="N479" s="260"/>
      <c r="O479" s="260"/>
      <c r="P479" s="260"/>
      <c r="Q479" s="260"/>
      <c r="R479" s="260"/>
      <c r="S479" s="260"/>
      <c r="T479" s="26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2" t="s">
        <v>213</v>
      </c>
      <c r="AU479" s="262" t="s">
        <v>85</v>
      </c>
      <c r="AV479" s="14" t="s">
        <v>85</v>
      </c>
      <c r="AW479" s="14" t="s">
        <v>32</v>
      </c>
      <c r="AX479" s="14" t="s">
        <v>83</v>
      </c>
      <c r="AY479" s="262" t="s">
        <v>204</v>
      </c>
    </row>
    <row r="480" s="2" customFormat="1" ht="21.75" customHeight="1">
      <c r="A480" s="39"/>
      <c r="B480" s="40"/>
      <c r="C480" s="228" t="s">
        <v>742</v>
      </c>
      <c r="D480" s="228" t="s">
        <v>206</v>
      </c>
      <c r="E480" s="229" t="s">
        <v>1317</v>
      </c>
      <c r="F480" s="230" t="s">
        <v>1318</v>
      </c>
      <c r="G480" s="231" t="s">
        <v>239</v>
      </c>
      <c r="H480" s="232">
        <v>384.82499999999999</v>
      </c>
      <c r="I480" s="233"/>
      <c r="J480" s="234">
        <f>ROUND(I480*H480,2)</f>
        <v>0</v>
      </c>
      <c r="K480" s="230" t="s">
        <v>210</v>
      </c>
      <c r="L480" s="45"/>
      <c r="M480" s="235" t="s">
        <v>1</v>
      </c>
      <c r="N480" s="236" t="s">
        <v>41</v>
      </c>
      <c r="O480" s="92"/>
      <c r="P480" s="237">
        <f>O480*H480</f>
        <v>0</v>
      </c>
      <c r="Q480" s="237">
        <v>0.00012999999999999999</v>
      </c>
      <c r="R480" s="237">
        <f>Q480*H480</f>
        <v>0.050027249999999995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211</v>
      </c>
      <c r="AT480" s="239" t="s">
        <v>206</v>
      </c>
      <c r="AU480" s="239" t="s">
        <v>85</v>
      </c>
      <c r="AY480" s="18" t="s">
        <v>204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83</v>
      </c>
      <c r="BK480" s="240">
        <f>ROUND(I480*H480,2)</f>
        <v>0</v>
      </c>
      <c r="BL480" s="18" t="s">
        <v>211</v>
      </c>
      <c r="BM480" s="239" t="s">
        <v>1319</v>
      </c>
    </row>
    <row r="481" s="13" customFormat="1">
      <c r="A481" s="13"/>
      <c r="B481" s="241"/>
      <c r="C481" s="242"/>
      <c r="D481" s="243" t="s">
        <v>213</v>
      </c>
      <c r="E481" s="244" t="s">
        <v>1</v>
      </c>
      <c r="F481" s="245" t="s">
        <v>1739</v>
      </c>
      <c r="G481" s="242"/>
      <c r="H481" s="244" t="s">
        <v>1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1" t="s">
        <v>213</v>
      </c>
      <c r="AU481" s="251" t="s">
        <v>85</v>
      </c>
      <c r="AV481" s="13" t="s">
        <v>83</v>
      </c>
      <c r="AW481" s="13" t="s">
        <v>32</v>
      </c>
      <c r="AX481" s="13" t="s">
        <v>76</v>
      </c>
      <c r="AY481" s="251" t="s">
        <v>204</v>
      </c>
    </row>
    <row r="482" s="14" customFormat="1">
      <c r="A482" s="14"/>
      <c r="B482" s="252"/>
      <c r="C482" s="253"/>
      <c r="D482" s="243" t="s">
        <v>213</v>
      </c>
      <c r="E482" s="254" t="s">
        <v>1</v>
      </c>
      <c r="F482" s="255" t="s">
        <v>1320</v>
      </c>
      <c r="G482" s="253"/>
      <c r="H482" s="256">
        <v>384.82499999999999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2" t="s">
        <v>213</v>
      </c>
      <c r="AU482" s="262" t="s">
        <v>85</v>
      </c>
      <c r="AV482" s="14" t="s">
        <v>85</v>
      </c>
      <c r="AW482" s="14" t="s">
        <v>32</v>
      </c>
      <c r="AX482" s="14" t="s">
        <v>83</v>
      </c>
      <c r="AY482" s="262" t="s">
        <v>204</v>
      </c>
    </row>
    <row r="483" s="2" customFormat="1" ht="37.8" customHeight="1">
      <c r="A483" s="39"/>
      <c r="B483" s="40"/>
      <c r="C483" s="228" t="s">
        <v>746</v>
      </c>
      <c r="D483" s="228" t="s">
        <v>206</v>
      </c>
      <c r="E483" s="229" t="s">
        <v>1740</v>
      </c>
      <c r="F483" s="230" t="s">
        <v>1741</v>
      </c>
      <c r="G483" s="231" t="s">
        <v>522</v>
      </c>
      <c r="H483" s="232">
        <v>6</v>
      </c>
      <c r="I483" s="233"/>
      <c r="J483" s="234">
        <f>ROUND(I483*H483,2)</f>
        <v>0</v>
      </c>
      <c r="K483" s="230" t="s">
        <v>210</v>
      </c>
      <c r="L483" s="45"/>
      <c r="M483" s="235" t="s">
        <v>1</v>
      </c>
      <c r="N483" s="236" t="s">
        <v>41</v>
      </c>
      <c r="O483" s="92"/>
      <c r="P483" s="237">
        <f>O483*H483</f>
        <v>0</v>
      </c>
      <c r="Q483" s="237">
        <v>0.089999999999999997</v>
      </c>
      <c r="R483" s="237">
        <f>Q483*H483</f>
        <v>0.54000000000000004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211</v>
      </c>
      <c r="AT483" s="239" t="s">
        <v>206</v>
      </c>
      <c r="AU483" s="239" t="s">
        <v>85</v>
      </c>
      <c r="AY483" s="18" t="s">
        <v>204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83</v>
      </c>
      <c r="BK483" s="240">
        <f>ROUND(I483*H483,2)</f>
        <v>0</v>
      </c>
      <c r="BL483" s="18" t="s">
        <v>211</v>
      </c>
      <c r="BM483" s="239" t="s">
        <v>1742</v>
      </c>
    </row>
    <row r="484" s="13" customFormat="1">
      <c r="A484" s="13"/>
      <c r="B484" s="241"/>
      <c r="C484" s="242"/>
      <c r="D484" s="243" t="s">
        <v>213</v>
      </c>
      <c r="E484" s="244" t="s">
        <v>1</v>
      </c>
      <c r="F484" s="245" t="s">
        <v>214</v>
      </c>
      <c r="G484" s="242"/>
      <c r="H484" s="244" t="s">
        <v>1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1" t="s">
        <v>213</v>
      </c>
      <c r="AU484" s="251" t="s">
        <v>85</v>
      </c>
      <c r="AV484" s="13" t="s">
        <v>83</v>
      </c>
      <c r="AW484" s="13" t="s">
        <v>32</v>
      </c>
      <c r="AX484" s="13" t="s">
        <v>76</v>
      </c>
      <c r="AY484" s="251" t="s">
        <v>204</v>
      </c>
    </row>
    <row r="485" s="14" customFormat="1">
      <c r="A485" s="14"/>
      <c r="B485" s="252"/>
      <c r="C485" s="253"/>
      <c r="D485" s="243" t="s">
        <v>213</v>
      </c>
      <c r="E485" s="254" t="s">
        <v>1</v>
      </c>
      <c r="F485" s="255" t="s">
        <v>236</v>
      </c>
      <c r="G485" s="253"/>
      <c r="H485" s="256">
        <v>6</v>
      </c>
      <c r="I485" s="257"/>
      <c r="J485" s="253"/>
      <c r="K485" s="253"/>
      <c r="L485" s="258"/>
      <c r="M485" s="259"/>
      <c r="N485" s="260"/>
      <c r="O485" s="260"/>
      <c r="P485" s="260"/>
      <c r="Q485" s="260"/>
      <c r="R485" s="260"/>
      <c r="S485" s="260"/>
      <c r="T485" s="26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2" t="s">
        <v>213</v>
      </c>
      <c r="AU485" s="262" t="s">
        <v>85</v>
      </c>
      <c r="AV485" s="14" t="s">
        <v>85</v>
      </c>
      <c r="AW485" s="14" t="s">
        <v>32</v>
      </c>
      <c r="AX485" s="14" t="s">
        <v>83</v>
      </c>
      <c r="AY485" s="262" t="s">
        <v>204</v>
      </c>
    </row>
    <row r="486" s="2" customFormat="1" ht="24.15" customHeight="1">
      <c r="A486" s="39"/>
      <c r="B486" s="40"/>
      <c r="C486" s="285" t="s">
        <v>750</v>
      </c>
      <c r="D486" s="285" t="s">
        <v>467</v>
      </c>
      <c r="E486" s="286" t="s">
        <v>1743</v>
      </c>
      <c r="F486" s="287" t="s">
        <v>1744</v>
      </c>
      <c r="G486" s="288" t="s">
        <v>522</v>
      </c>
      <c r="H486" s="289">
        <v>6</v>
      </c>
      <c r="I486" s="290"/>
      <c r="J486" s="291">
        <f>ROUND(I486*H486,2)</f>
        <v>0</v>
      </c>
      <c r="K486" s="287" t="s">
        <v>1</v>
      </c>
      <c r="L486" s="292"/>
      <c r="M486" s="293" t="s">
        <v>1</v>
      </c>
      <c r="N486" s="294" t="s">
        <v>41</v>
      </c>
      <c r="O486" s="92"/>
      <c r="P486" s="237">
        <f>O486*H486</f>
        <v>0</v>
      </c>
      <c r="Q486" s="237">
        <v>0.19600000000000001</v>
      </c>
      <c r="R486" s="237">
        <f>Q486*H486</f>
        <v>1.1760000000000002</v>
      </c>
      <c r="S486" s="237">
        <v>0</v>
      </c>
      <c r="T486" s="238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9" t="s">
        <v>247</v>
      </c>
      <c r="AT486" s="239" t="s">
        <v>467</v>
      </c>
      <c r="AU486" s="239" t="s">
        <v>85</v>
      </c>
      <c r="AY486" s="18" t="s">
        <v>204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83</v>
      </c>
      <c r="BK486" s="240">
        <f>ROUND(I486*H486,2)</f>
        <v>0</v>
      </c>
      <c r="BL486" s="18" t="s">
        <v>211</v>
      </c>
      <c r="BM486" s="239" t="s">
        <v>1745</v>
      </c>
    </row>
    <row r="487" s="13" customFormat="1">
      <c r="A487" s="13"/>
      <c r="B487" s="241"/>
      <c r="C487" s="242"/>
      <c r="D487" s="243" t="s">
        <v>213</v>
      </c>
      <c r="E487" s="244" t="s">
        <v>1</v>
      </c>
      <c r="F487" s="245" t="s">
        <v>214</v>
      </c>
      <c r="G487" s="242"/>
      <c r="H487" s="244" t="s">
        <v>1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1" t="s">
        <v>213</v>
      </c>
      <c r="AU487" s="251" t="s">
        <v>85</v>
      </c>
      <c r="AV487" s="13" t="s">
        <v>83</v>
      </c>
      <c r="AW487" s="13" t="s">
        <v>32</v>
      </c>
      <c r="AX487" s="13" t="s">
        <v>76</v>
      </c>
      <c r="AY487" s="251" t="s">
        <v>204</v>
      </c>
    </row>
    <row r="488" s="14" customFormat="1">
      <c r="A488" s="14"/>
      <c r="B488" s="252"/>
      <c r="C488" s="253"/>
      <c r="D488" s="243" t="s">
        <v>213</v>
      </c>
      <c r="E488" s="254" t="s">
        <v>1</v>
      </c>
      <c r="F488" s="255" t="s">
        <v>236</v>
      </c>
      <c r="G488" s="253"/>
      <c r="H488" s="256">
        <v>6</v>
      </c>
      <c r="I488" s="257"/>
      <c r="J488" s="253"/>
      <c r="K488" s="253"/>
      <c r="L488" s="258"/>
      <c r="M488" s="259"/>
      <c r="N488" s="260"/>
      <c r="O488" s="260"/>
      <c r="P488" s="260"/>
      <c r="Q488" s="260"/>
      <c r="R488" s="260"/>
      <c r="S488" s="260"/>
      <c r="T488" s="261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2" t="s">
        <v>213</v>
      </c>
      <c r="AU488" s="262" t="s">
        <v>85</v>
      </c>
      <c r="AV488" s="14" t="s">
        <v>85</v>
      </c>
      <c r="AW488" s="14" t="s">
        <v>32</v>
      </c>
      <c r="AX488" s="14" t="s">
        <v>83</v>
      </c>
      <c r="AY488" s="262" t="s">
        <v>204</v>
      </c>
    </row>
    <row r="489" s="2" customFormat="1" ht="33" customHeight="1">
      <c r="A489" s="39"/>
      <c r="B489" s="40"/>
      <c r="C489" s="228" t="s">
        <v>754</v>
      </c>
      <c r="D489" s="228" t="s">
        <v>206</v>
      </c>
      <c r="E489" s="229" t="s">
        <v>1746</v>
      </c>
      <c r="F489" s="230" t="s">
        <v>1747</v>
      </c>
      <c r="G489" s="231" t="s">
        <v>522</v>
      </c>
      <c r="H489" s="232">
        <v>6</v>
      </c>
      <c r="I489" s="233"/>
      <c r="J489" s="234">
        <f>ROUND(I489*H489,2)</f>
        <v>0</v>
      </c>
      <c r="K489" s="230" t="s">
        <v>210</v>
      </c>
      <c r="L489" s="45"/>
      <c r="M489" s="235" t="s">
        <v>1</v>
      </c>
      <c r="N489" s="236" t="s">
        <v>41</v>
      </c>
      <c r="O489" s="92"/>
      <c r="P489" s="237">
        <f>O489*H489</f>
        <v>0</v>
      </c>
      <c r="Q489" s="237">
        <v>2.0183800000000001</v>
      </c>
      <c r="R489" s="237">
        <f>Q489*H489</f>
        <v>12.11028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211</v>
      </c>
      <c r="AT489" s="239" t="s">
        <v>206</v>
      </c>
      <c r="AU489" s="239" t="s">
        <v>85</v>
      </c>
      <c r="AY489" s="18" t="s">
        <v>204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83</v>
      </c>
      <c r="BK489" s="240">
        <f>ROUND(I489*H489,2)</f>
        <v>0</v>
      </c>
      <c r="BL489" s="18" t="s">
        <v>211</v>
      </c>
      <c r="BM489" s="239" t="s">
        <v>1748</v>
      </c>
    </row>
    <row r="490" s="13" customFormat="1">
      <c r="A490" s="13"/>
      <c r="B490" s="241"/>
      <c r="C490" s="242"/>
      <c r="D490" s="243" t="s">
        <v>213</v>
      </c>
      <c r="E490" s="244" t="s">
        <v>1</v>
      </c>
      <c r="F490" s="245" t="s">
        <v>214</v>
      </c>
      <c r="G490" s="242"/>
      <c r="H490" s="244" t="s">
        <v>1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213</v>
      </c>
      <c r="AU490" s="251" t="s">
        <v>85</v>
      </c>
      <c r="AV490" s="13" t="s">
        <v>83</v>
      </c>
      <c r="AW490" s="13" t="s">
        <v>32</v>
      </c>
      <c r="AX490" s="13" t="s">
        <v>76</v>
      </c>
      <c r="AY490" s="251" t="s">
        <v>204</v>
      </c>
    </row>
    <row r="491" s="14" customFormat="1">
      <c r="A491" s="14"/>
      <c r="B491" s="252"/>
      <c r="C491" s="253"/>
      <c r="D491" s="243" t="s">
        <v>213</v>
      </c>
      <c r="E491" s="254" t="s">
        <v>1</v>
      </c>
      <c r="F491" s="255" t="s">
        <v>236</v>
      </c>
      <c r="G491" s="253"/>
      <c r="H491" s="256">
        <v>6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2" t="s">
        <v>213</v>
      </c>
      <c r="AU491" s="262" t="s">
        <v>85</v>
      </c>
      <c r="AV491" s="14" t="s">
        <v>85</v>
      </c>
      <c r="AW491" s="14" t="s">
        <v>32</v>
      </c>
      <c r="AX491" s="14" t="s">
        <v>83</v>
      </c>
      <c r="AY491" s="262" t="s">
        <v>204</v>
      </c>
    </row>
    <row r="492" s="2" customFormat="1" ht="24.15" customHeight="1">
      <c r="A492" s="39"/>
      <c r="B492" s="40"/>
      <c r="C492" s="285" t="s">
        <v>759</v>
      </c>
      <c r="D492" s="285" t="s">
        <v>467</v>
      </c>
      <c r="E492" s="286" t="s">
        <v>1749</v>
      </c>
      <c r="F492" s="287" t="s">
        <v>1750</v>
      </c>
      <c r="G492" s="288" t="s">
        <v>522</v>
      </c>
      <c r="H492" s="289">
        <v>6</v>
      </c>
      <c r="I492" s="290"/>
      <c r="J492" s="291">
        <f>ROUND(I492*H492,2)</f>
        <v>0</v>
      </c>
      <c r="K492" s="287" t="s">
        <v>210</v>
      </c>
      <c r="L492" s="292"/>
      <c r="M492" s="293" t="s">
        <v>1</v>
      </c>
      <c r="N492" s="294" t="s">
        <v>41</v>
      </c>
      <c r="O492" s="92"/>
      <c r="P492" s="237">
        <f>O492*H492</f>
        <v>0</v>
      </c>
      <c r="Q492" s="237">
        <v>0.095000000000000001</v>
      </c>
      <c r="R492" s="237">
        <f>Q492*H492</f>
        <v>0.57000000000000006</v>
      </c>
      <c r="S492" s="237">
        <v>0</v>
      </c>
      <c r="T492" s="238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9" t="s">
        <v>247</v>
      </c>
      <c r="AT492" s="239" t="s">
        <v>467</v>
      </c>
      <c r="AU492" s="239" t="s">
        <v>85</v>
      </c>
      <c r="AY492" s="18" t="s">
        <v>204</v>
      </c>
      <c r="BE492" s="240">
        <f>IF(N492="základní",J492,0)</f>
        <v>0</v>
      </c>
      <c r="BF492" s="240">
        <f>IF(N492="snížená",J492,0)</f>
        <v>0</v>
      </c>
      <c r="BG492" s="240">
        <f>IF(N492="zákl. přenesená",J492,0)</f>
        <v>0</v>
      </c>
      <c r="BH492" s="240">
        <f>IF(N492="sníž. přenesená",J492,0)</f>
        <v>0</v>
      </c>
      <c r="BI492" s="240">
        <f>IF(N492="nulová",J492,0)</f>
        <v>0</v>
      </c>
      <c r="BJ492" s="18" t="s">
        <v>83</v>
      </c>
      <c r="BK492" s="240">
        <f>ROUND(I492*H492,2)</f>
        <v>0</v>
      </c>
      <c r="BL492" s="18" t="s">
        <v>211</v>
      </c>
      <c r="BM492" s="239" t="s">
        <v>1751</v>
      </c>
    </row>
    <row r="493" s="13" customFormat="1">
      <c r="A493" s="13"/>
      <c r="B493" s="241"/>
      <c r="C493" s="242"/>
      <c r="D493" s="243" t="s">
        <v>213</v>
      </c>
      <c r="E493" s="244" t="s">
        <v>1</v>
      </c>
      <c r="F493" s="245" t="s">
        <v>214</v>
      </c>
      <c r="G493" s="242"/>
      <c r="H493" s="244" t="s">
        <v>1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1" t="s">
        <v>213</v>
      </c>
      <c r="AU493" s="251" t="s">
        <v>85</v>
      </c>
      <c r="AV493" s="13" t="s">
        <v>83</v>
      </c>
      <c r="AW493" s="13" t="s">
        <v>32</v>
      </c>
      <c r="AX493" s="13" t="s">
        <v>76</v>
      </c>
      <c r="AY493" s="251" t="s">
        <v>204</v>
      </c>
    </row>
    <row r="494" s="14" customFormat="1">
      <c r="A494" s="14"/>
      <c r="B494" s="252"/>
      <c r="C494" s="253"/>
      <c r="D494" s="243" t="s">
        <v>213</v>
      </c>
      <c r="E494" s="254" t="s">
        <v>1</v>
      </c>
      <c r="F494" s="255" t="s">
        <v>236</v>
      </c>
      <c r="G494" s="253"/>
      <c r="H494" s="256">
        <v>6</v>
      </c>
      <c r="I494" s="257"/>
      <c r="J494" s="253"/>
      <c r="K494" s="253"/>
      <c r="L494" s="258"/>
      <c r="M494" s="259"/>
      <c r="N494" s="260"/>
      <c r="O494" s="260"/>
      <c r="P494" s="260"/>
      <c r="Q494" s="260"/>
      <c r="R494" s="260"/>
      <c r="S494" s="260"/>
      <c r="T494" s="261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2" t="s">
        <v>213</v>
      </c>
      <c r="AU494" s="262" t="s">
        <v>85</v>
      </c>
      <c r="AV494" s="14" t="s">
        <v>85</v>
      </c>
      <c r="AW494" s="14" t="s">
        <v>32</v>
      </c>
      <c r="AX494" s="14" t="s">
        <v>83</v>
      </c>
      <c r="AY494" s="262" t="s">
        <v>204</v>
      </c>
    </row>
    <row r="495" s="2" customFormat="1" ht="24.15" customHeight="1">
      <c r="A495" s="39"/>
      <c r="B495" s="40"/>
      <c r="C495" s="228" t="s">
        <v>763</v>
      </c>
      <c r="D495" s="228" t="s">
        <v>206</v>
      </c>
      <c r="E495" s="229" t="s">
        <v>1752</v>
      </c>
      <c r="F495" s="230" t="s">
        <v>1753</v>
      </c>
      <c r="G495" s="231" t="s">
        <v>522</v>
      </c>
      <c r="H495" s="232">
        <v>6</v>
      </c>
      <c r="I495" s="233"/>
      <c r="J495" s="234">
        <f>ROUND(I495*H495,2)</f>
        <v>0</v>
      </c>
      <c r="K495" s="230" t="s">
        <v>210</v>
      </c>
      <c r="L495" s="45"/>
      <c r="M495" s="235" t="s">
        <v>1</v>
      </c>
      <c r="N495" s="236" t="s">
        <v>41</v>
      </c>
      <c r="O495" s="92"/>
      <c r="P495" s="237">
        <f>O495*H495</f>
        <v>0</v>
      </c>
      <c r="Q495" s="237">
        <v>0.050500000000000003</v>
      </c>
      <c r="R495" s="237">
        <f>Q495*H495</f>
        <v>0.30300000000000005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211</v>
      </c>
      <c r="AT495" s="239" t="s">
        <v>206</v>
      </c>
      <c r="AU495" s="239" t="s">
        <v>85</v>
      </c>
      <c r="AY495" s="18" t="s">
        <v>204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83</v>
      </c>
      <c r="BK495" s="240">
        <f>ROUND(I495*H495,2)</f>
        <v>0</v>
      </c>
      <c r="BL495" s="18" t="s">
        <v>211</v>
      </c>
      <c r="BM495" s="239" t="s">
        <v>1754</v>
      </c>
    </row>
    <row r="496" s="13" customFormat="1">
      <c r="A496" s="13"/>
      <c r="B496" s="241"/>
      <c r="C496" s="242"/>
      <c r="D496" s="243" t="s">
        <v>213</v>
      </c>
      <c r="E496" s="244" t="s">
        <v>1</v>
      </c>
      <c r="F496" s="245" t="s">
        <v>214</v>
      </c>
      <c r="G496" s="242"/>
      <c r="H496" s="244" t="s">
        <v>1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1" t="s">
        <v>213</v>
      </c>
      <c r="AU496" s="251" t="s">
        <v>85</v>
      </c>
      <c r="AV496" s="13" t="s">
        <v>83</v>
      </c>
      <c r="AW496" s="13" t="s">
        <v>32</v>
      </c>
      <c r="AX496" s="13" t="s">
        <v>76</v>
      </c>
      <c r="AY496" s="251" t="s">
        <v>204</v>
      </c>
    </row>
    <row r="497" s="14" customFormat="1">
      <c r="A497" s="14"/>
      <c r="B497" s="252"/>
      <c r="C497" s="253"/>
      <c r="D497" s="243" t="s">
        <v>213</v>
      </c>
      <c r="E497" s="254" t="s">
        <v>1</v>
      </c>
      <c r="F497" s="255" t="s">
        <v>236</v>
      </c>
      <c r="G497" s="253"/>
      <c r="H497" s="256">
        <v>6</v>
      </c>
      <c r="I497" s="257"/>
      <c r="J497" s="253"/>
      <c r="K497" s="253"/>
      <c r="L497" s="258"/>
      <c r="M497" s="259"/>
      <c r="N497" s="260"/>
      <c r="O497" s="260"/>
      <c r="P497" s="260"/>
      <c r="Q497" s="260"/>
      <c r="R497" s="260"/>
      <c r="S497" s="260"/>
      <c r="T497" s="26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2" t="s">
        <v>213</v>
      </c>
      <c r="AU497" s="262" t="s">
        <v>85</v>
      </c>
      <c r="AV497" s="14" t="s">
        <v>85</v>
      </c>
      <c r="AW497" s="14" t="s">
        <v>32</v>
      </c>
      <c r="AX497" s="14" t="s">
        <v>83</v>
      </c>
      <c r="AY497" s="262" t="s">
        <v>204</v>
      </c>
    </row>
    <row r="498" s="2" customFormat="1" ht="24.15" customHeight="1">
      <c r="A498" s="39"/>
      <c r="B498" s="40"/>
      <c r="C498" s="285" t="s">
        <v>767</v>
      </c>
      <c r="D498" s="285" t="s">
        <v>467</v>
      </c>
      <c r="E498" s="286" t="s">
        <v>1755</v>
      </c>
      <c r="F498" s="287" t="s">
        <v>1756</v>
      </c>
      <c r="G498" s="288" t="s">
        <v>522</v>
      </c>
      <c r="H498" s="289">
        <v>6.0599999999999996</v>
      </c>
      <c r="I498" s="290"/>
      <c r="J498" s="291">
        <f>ROUND(I498*H498,2)</f>
        <v>0</v>
      </c>
      <c r="K498" s="287" t="s">
        <v>1</v>
      </c>
      <c r="L498" s="292"/>
      <c r="M498" s="293" t="s">
        <v>1</v>
      </c>
      <c r="N498" s="294" t="s">
        <v>41</v>
      </c>
      <c r="O498" s="92"/>
      <c r="P498" s="237">
        <f>O498*H498</f>
        <v>0</v>
      </c>
      <c r="Q498" s="237">
        <v>0.53300000000000003</v>
      </c>
      <c r="R498" s="237">
        <f>Q498*H498</f>
        <v>3.2299799999999999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247</v>
      </c>
      <c r="AT498" s="239" t="s">
        <v>467</v>
      </c>
      <c r="AU498" s="239" t="s">
        <v>85</v>
      </c>
      <c r="AY498" s="18" t="s">
        <v>204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83</v>
      </c>
      <c r="BK498" s="240">
        <f>ROUND(I498*H498,2)</f>
        <v>0</v>
      </c>
      <c r="BL498" s="18" t="s">
        <v>211</v>
      </c>
      <c r="BM498" s="239" t="s">
        <v>1757</v>
      </c>
    </row>
    <row r="499" s="13" customFormat="1">
      <c r="A499" s="13"/>
      <c r="B499" s="241"/>
      <c r="C499" s="242"/>
      <c r="D499" s="243" t="s">
        <v>213</v>
      </c>
      <c r="E499" s="244" t="s">
        <v>1</v>
      </c>
      <c r="F499" s="245" t="s">
        <v>214</v>
      </c>
      <c r="G499" s="242"/>
      <c r="H499" s="244" t="s">
        <v>1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1" t="s">
        <v>213</v>
      </c>
      <c r="AU499" s="251" t="s">
        <v>85</v>
      </c>
      <c r="AV499" s="13" t="s">
        <v>83</v>
      </c>
      <c r="AW499" s="13" t="s">
        <v>32</v>
      </c>
      <c r="AX499" s="13" t="s">
        <v>76</v>
      </c>
      <c r="AY499" s="251" t="s">
        <v>204</v>
      </c>
    </row>
    <row r="500" s="14" customFormat="1">
      <c r="A500" s="14"/>
      <c r="B500" s="252"/>
      <c r="C500" s="253"/>
      <c r="D500" s="243" t="s">
        <v>213</v>
      </c>
      <c r="E500" s="254" t="s">
        <v>1</v>
      </c>
      <c r="F500" s="255" t="s">
        <v>1758</v>
      </c>
      <c r="G500" s="253"/>
      <c r="H500" s="256">
        <v>6.0599999999999996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2" t="s">
        <v>213</v>
      </c>
      <c r="AU500" s="262" t="s">
        <v>85</v>
      </c>
      <c r="AV500" s="14" t="s">
        <v>85</v>
      </c>
      <c r="AW500" s="14" t="s">
        <v>32</v>
      </c>
      <c r="AX500" s="14" t="s">
        <v>83</v>
      </c>
      <c r="AY500" s="262" t="s">
        <v>204</v>
      </c>
    </row>
    <row r="501" s="2" customFormat="1" ht="24.15" customHeight="1">
      <c r="A501" s="39"/>
      <c r="B501" s="40"/>
      <c r="C501" s="228" t="s">
        <v>771</v>
      </c>
      <c r="D501" s="228" t="s">
        <v>206</v>
      </c>
      <c r="E501" s="229" t="s">
        <v>1759</v>
      </c>
      <c r="F501" s="230" t="s">
        <v>1760</v>
      </c>
      <c r="G501" s="231" t="s">
        <v>311</v>
      </c>
      <c r="H501" s="232">
        <v>8.8559999999999999</v>
      </c>
      <c r="I501" s="233"/>
      <c r="J501" s="234">
        <f>ROUND(I501*H501,2)</f>
        <v>0</v>
      </c>
      <c r="K501" s="230" t="s">
        <v>210</v>
      </c>
      <c r="L501" s="45"/>
      <c r="M501" s="235" t="s">
        <v>1</v>
      </c>
      <c r="N501" s="236" t="s">
        <v>41</v>
      </c>
      <c r="O501" s="92"/>
      <c r="P501" s="237">
        <f>O501*H501</f>
        <v>0</v>
      </c>
      <c r="Q501" s="237">
        <v>2.3010199999999998</v>
      </c>
      <c r="R501" s="237">
        <f>Q501*H501</f>
        <v>20.377833119999998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211</v>
      </c>
      <c r="AT501" s="239" t="s">
        <v>206</v>
      </c>
      <c r="AU501" s="239" t="s">
        <v>85</v>
      </c>
      <c r="AY501" s="18" t="s">
        <v>204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83</v>
      </c>
      <c r="BK501" s="240">
        <f>ROUND(I501*H501,2)</f>
        <v>0</v>
      </c>
      <c r="BL501" s="18" t="s">
        <v>211</v>
      </c>
      <c r="BM501" s="239" t="s">
        <v>1761</v>
      </c>
    </row>
    <row r="502" s="13" customFormat="1">
      <c r="A502" s="13"/>
      <c r="B502" s="241"/>
      <c r="C502" s="242"/>
      <c r="D502" s="243" t="s">
        <v>213</v>
      </c>
      <c r="E502" s="244" t="s">
        <v>1</v>
      </c>
      <c r="F502" s="245" t="s">
        <v>214</v>
      </c>
      <c r="G502" s="242"/>
      <c r="H502" s="244" t="s">
        <v>1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1" t="s">
        <v>213</v>
      </c>
      <c r="AU502" s="251" t="s">
        <v>85</v>
      </c>
      <c r="AV502" s="13" t="s">
        <v>83</v>
      </c>
      <c r="AW502" s="13" t="s">
        <v>32</v>
      </c>
      <c r="AX502" s="13" t="s">
        <v>76</v>
      </c>
      <c r="AY502" s="251" t="s">
        <v>204</v>
      </c>
    </row>
    <row r="503" s="14" customFormat="1">
      <c r="A503" s="14"/>
      <c r="B503" s="252"/>
      <c r="C503" s="253"/>
      <c r="D503" s="243" t="s">
        <v>213</v>
      </c>
      <c r="E503" s="254" t="s">
        <v>1</v>
      </c>
      <c r="F503" s="255" t="s">
        <v>1762</v>
      </c>
      <c r="G503" s="253"/>
      <c r="H503" s="256">
        <v>8.8559999999999999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2" t="s">
        <v>213</v>
      </c>
      <c r="AU503" s="262" t="s">
        <v>85</v>
      </c>
      <c r="AV503" s="14" t="s">
        <v>85</v>
      </c>
      <c r="AW503" s="14" t="s">
        <v>32</v>
      </c>
      <c r="AX503" s="14" t="s">
        <v>83</v>
      </c>
      <c r="AY503" s="262" t="s">
        <v>204</v>
      </c>
    </row>
    <row r="504" s="2" customFormat="1" ht="24.15" customHeight="1">
      <c r="A504" s="39"/>
      <c r="B504" s="40"/>
      <c r="C504" s="228" t="s">
        <v>775</v>
      </c>
      <c r="D504" s="228" t="s">
        <v>206</v>
      </c>
      <c r="E504" s="229" t="s">
        <v>1763</v>
      </c>
      <c r="F504" s="230" t="s">
        <v>1764</v>
      </c>
      <c r="G504" s="231" t="s">
        <v>209</v>
      </c>
      <c r="H504" s="232">
        <v>88.560000000000002</v>
      </c>
      <c r="I504" s="233"/>
      <c r="J504" s="234">
        <f>ROUND(I504*H504,2)</f>
        <v>0</v>
      </c>
      <c r="K504" s="230" t="s">
        <v>210</v>
      </c>
      <c r="L504" s="45"/>
      <c r="M504" s="235" t="s">
        <v>1</v>
      </c>
      <c r="N504" s="236" t="s">
        <v>41</v>
      </c>
      <c r="O504" s="92"/>
      <c r="P504" s="237">
        <f>O504*H504</f>
        <v>0</v>
      </c>
      <c r="Q504" s="237">
        <v>0.0045999999999999999</v>
      </c>
      <c r="R504" s="237">
        <f>Q504*H504</f>
        <v>0.40737600000000002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211</v>
      </c>
      <c r="AT504" s="239" t="s">
        <v>206</v>
      </c>
      <c r="AU504" s="239" t="s">
        <v>85</v>
      </c>
      <c r="AY504" s="18" t="s">
        <v>204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83</v>
      </c>
      <c r="BK504" s="240">
        <f>ROUND(I504*H504,2)</f>
        <v>0</v>
      </c>
      <c r="BL504" s="18" t="s">
        <v>211</v>
      </c>
      <c r="BM504" s="239" t="s">
        <v>1765</v>
      </c>
    </row>
    <row r="505" s="13" customFormat="1">
      <c r="A505" s="13"/>
      <c r="B505" s="241"/>
      <c r="C505" s="242"/>
      <c r="D505" s="243" t="s">
        <v>213</v>
      </c>
      <c r="E505" s="244" t="s">
        <v>1</v>
      </c>
      <c r="F505" s="245" t="s">
        <v>214</v>
      </c>
      <c r="G505" s="242"/>
      <c r="H505" s="244" t="s">
        <v>1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1" t="s">
        <v>213</v>
      </c>
      <c r="AU505" s="251" t="s">
        <v>85</v>
      </c>
      <c r="AV505" s="13" t="s">
        <v>83</v>
      </c>
      <c r="AW505" s="13" t="s">
        <v>32</v>
      </c>
      <c r="AX505" s="13" t="s">
        <v>76</v>
      </c>
      <c r="AY505" s="251" t="s">
        <v>204</v>
      </c>
    </row>
    <row r="506" s="14" customFormat="1">
      <c r="A506" s="14"/>
      <c r="B506" s="252"/>
      <c r="C506" s="253"/>
      <c r="D506" s="243" t="s">
        <v>213</v>
      </c>
      <c r="E506" s="254" t="s">
        <v>1</v>
      </c>
      <c r="F506" s="255" t="s">
        <v>1766</v>
      </c>
      <c r="G506" s="253"/>
      <c r="H506" s="256">
        <v>88.560000000000002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2" t="s">
        <v>213</v>
      </c>
      <c r="AU506" s="262" t="s">
        <v>85</v>
      </c>
      <c r="AV506" s="14" t="s">
        <v>85</v>
      </c>
      <c r="AW506" s="14" t="s">
        <v>32</v>
      </c>
      <c r="AX506" s="14" t="s">
        <v>83</v>
      </c>
      <c r="AY506" s="262" t="s">
        <v>204</v>
      </c>
    </row>
    <row r="507" s="2" customFormat="1" ht="24.15" customHeight="1">
      <c r="A507" s="39"/>
      <c r="B507" s="40"/>
      <c r="C507" s="228" t="s">
        <v>780</v>
      </c>
      <c r="D507" s="228" t="s">
        <v>206</v>
      </c>
      <c r="E507" s="229" t="s">
        <v>1767</v>
      </c>
      <c r="F507" s="230" t="s">
        <v>1768</v>
      </c>
      <c r="G507" s="231" t="s">
        <v>209</v>
      </c>
      <c r="H507" s="232">
        <v>88.560000000000002</v>
      </c>
      <c r="I507" s="233"/>
      <c r="J507" s="234">
        <f>ROUND(I507*H507,2)</f>
        <v>0</v>
      </c>
      <c r="K507" s="230" t="s">
        <v>210</v>
      </c>
      <c r="L507" s="45"/>
      <c r="M507" s="235" t="s">
        <v>1</v>
      </c>
      <c r="N507" s="236" t="s">
        <v>41</v>
      </c>
      <c r="O507" s="92"/>
      <c r="P507" s="237">
        <f>O507*H507</f>
        <v>0</v>
      </c>
      <c r="Q507" s="237">
        <v>0</v>
      </c>
      <c r="R507" s="237">
        <f>Q507*H507</f>
        <v>0</v>
      </c>
      <c r="S507" s="237">
        <v>0</v>
      </c>
      <c r="T507" s="23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9" t="s">
        <v>211</v>
      </c>
      <c r="AT507" s="239" t="s">
        <v>206</v>
      </c>
      <c r="AU507" s="239" t="s">
        <v>85</v>
      </c>
      <c r="AY507" s="18" t="s">
        <v>204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83</v>
      </c>
      <c r="BK507" s="240">
        <f>ROUND(I507*H507,2)</f>
        <v>0</v>
      </c>
      <c r="BL507" s="18" t="s">
        <v>211</v>
      </c>
      <c r="BM507" s="239" t="s">
        <v>1769</v>
      </c>
    </row>
    <row r="508" s="13" customFormat="1">
      <c r="A508" s="13"/>
      <c r="B508" s="241"/>
      <c r="C508" s="242"/>
      <c r="D508" s="243" t="s">
        <v>213</v>
      </c>
      <c r="E508" s="244" t="s">
        <v>1</v>
      </c>
      <c r="F508" s="245" t="s">
        <v>214</v>
      </c>
      <c r="G508" s="242"/>
      <c r="H508" s="244" t="s">
        <v>1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1" t="s">
        <v>213</v>
      </c>
      <c r="AU508" s="251" t="s">
        <v>85</v>
      </c>
      <c r="AV508" s="13" t="s">
        <v>83</v>
      </c>
      <c r="AW508" s="13" t="s">
        <v>32</v>
      </c>
      <c r="AX508" s="13" t="s">
        <v>76</v>
      </c>
      <c r="AY508" s="251" t="s">
        <v>204</v>
      </c>
    </row>
    <row r="509" s="14" customFormat="1">
      <c r="A509" s="14"/>
      <c r="B509" s="252"/>
      <c r="C509" s="253"/>
      <c r="D509" s="243" t="s">
        <v>213</v>
      </c>
      <c r="E509" s="254" t="s">
        <v>1</v>
      </c>
      <c r="F509" s="255" t="s">
        <v>1766</v>
      </c>
      <c r="G509" s="253"/>
      <c r="H509" s="256">
        <v>88.560000000000002</v>
      </c>
      <c r="I509" s="257"/>
      <c r="J509" s="253"/>
      <c r="K509" s="253"/>
      <c r="L509" s="258"/>
      <c r="M509" s="259"/>
      <c r="N509" s="260"/>
      <c r="O509" s="260"/>
      <c r="P509" s="260"/>
      <c r="Q509" s="260"/>
      <c r="R509" s="260"/>
      <c r="S509" s="260"/>
      <c r="T509" s="26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2" t="s">
        <v>213</v>
      </c>
      <c r="AU509" s="262" t="s">
        <v>85</v>
      </c>
      <c r="AV509" s="14" t="s">
        <v>85</v>
      </c>
      <c r="AW509" s="14" t="s">
        <v>32</v>
      </c>
      <c r="AX509" s="14" t="s">
        <v>83</v>
      </c>
      <c r="AY509" s="262" t="s">
        <v>204</v>
      </c>
    </row>
    <row r="510" s="2" customFormat="1" ht="24.15" customHeight="1">
      <c r="A510" s="39"/>
      <c r="B510" s="40"/>
      <c r="C510" s="228" t="s">
        <v>784</v>
      </c>
      <c r="D510" s="228" t="s">
        <v>206</v>
      </c>
      <c r="E510" s="229" t="s">
        <v>1265</v>
      </c>
      <c r="F510" s="230" t="s">
        <v>1266</v>
      </c>
      <c r="G510" s="231" t="s">
        <v>311</v>
      </c>
      <c r="H510" s="232">
        <v>4.4800000000000004</v>
      </c>
      <c r="I510" s="233"/>
      <c r="J510" s="234">
        <f>ROUND(I510*H510,2)</f>
        <v>0</v>
      </c>
      <c r="K510" s="230" t="s">
        <v>210</v>
      </c>
      <c r="L510" s="45"/>
      <c r="M510" s="235" t="s">
        <v>1</v>
      </c>
      <c r="N510" s="236" t="s">
        <v>41</v>
      </c>
      <c r="O510" s="92"/>
      <c r="P510" s="237">
        <f>O510*H510</f>
        <v>0</v>
      </c>
      <c r="Q510" s="237">
        <v>0</v>
      </c>
      <c r="R510" s="237">
        <f>Q510*H510</f>
        <v>0</v>
      </c>
      <c r="S510" s="237">
        <v>0.55000000000000004</v>
      </c>
      <c r="T510" s="238">
        <f>S510*H510</f>
        <v>2.4640000000000004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211</v>
      </c>
      <c r="AT510" s="239" t="s">
        <v>206</v>
      </c>
      <c r="AU510" s="239" t="s">
        <v>85</v>
      </c>
      <c r="AY510" s="18" t="s">
        <v>204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83</v>
      </c>
      <c r="BK510" s="240">
        <f>ROUND(I510*H510,2)</f>
        <v>0</v>
      </c>
      <c r="BL510" s="18" t="s">
        <v>211</v>
      </c>
      <c r="BM510" s="239" t="s">
        <v>1770</v>
      </c>
    </row>
    <row r="511" s="13" customFormat="1">
      <c r="A511" s="13"/>
      <c r="B511" s="241"/>
      <c r="C511" s="242"/>
      <c r="D511" s="243" t="s">
        <v>213</v>
      </c>
      <c r="E511" s="244" t="s">
        <v>1</v>
      </c>
      <c r="F511" s="245" t="s">
        <v>214</v>
      </c>
      <c r="G511" s="242"/>
      <c r="H511" s="244" t="s">
        <v>1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1" t="s">
        <v>213</v>
      </c>
      <c r="AU511" s="251" t="s">
        <v>85</v>
      </c>
      <c r="AV511" s="13" t="s">
        <v>83</v>
      </c>
      <c r="AW511" s="13" t="s">
        <v>32</v>
      </c>
      <c r="AX511" s="13" t="s">
        <v>76</v>
      </c>
      <c r="AY511" s="251" t="s">
        <v>204</v>
      </c>
    </row>
    <row r="512" s="14" customFormat="1">
      <c r="A512" s="14"/>
      <c r="B512" s="252"/>
      <c r="C512" s="253"/>
      <c r="D512" s="243" t="s">
        <v>213</v>
      </c>
      <c r="E512" s="254" t="s">
        <v>1</v>
      </c>
      <c r="F512" s="255" t="s">
        <v>1771</v>
      </c>
      <c r="G512" s="253"/>
      <c r="H512" s="256">
        <v>4.4800000000000004</v>
      </c>
      <c r="I512" s="257"/>
      <c r="J512" s="253"/>
      <c r="K512" s="253"/>
      <c r="L512" s="258"/>
      <c r="M512" s="259"/>
      <c r="N512" s="260"/>
      <c r="O512" s="260"/>
      <c r="P512" s="260"/>
      <c r="Q512" s="260"/>
      <c r="R512" s="260"/>
      <c r="S512" s="260"/>
      <c r="T512" s="26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2" t="s">
        <v>213</v>
      </c>
      <c r="AU512" s="262" t="s">
        <v>85</v>
      </c>
      <c r="AV512" s="14" t="s">
        <v>85</v>
      </c>
      <c r="AW512" s="14" t="s">
        <v>32</v>
      </c>
      <c r="AX512" s="14" t="s">
        <v>83</v>
      </c>
      <c r="AY512" s="262" t="s">
        <v>204</v>
      </c>
    </row>
    <row r="513" s="2" customFormat="1" ht="24.15" customHeight="1">
      <c r="A513" s="39"/>
      <c r="B513" s="40"/>
      <c r="C513" s="228" t="s">
        <v>788</v>
      </c>
      <c r="D513" s="228" t="s">
        <v>206</v>
      </c>
      <c r="E513" s="229" t="s">
        <v>1275</v>
      </c>
      <c r="F513" s="230" t="s">
        <v>1276</v>
      </c>
      <c r="G513" s="231" t="s">
        <v>522</v>
      </c>
      <c r="H513" s="232">
        <v>1</v>
      </c>
      <c r="I513" s="233"/>
      <c r="J513" s="234">
        <f>ROUND(I513*H513,2)</f>
        <v>0</v>
      </c>
      <c r="K513" s="230" t="s">
        <v>210</v>
      </c>
      <c r="L513" s="45"/>
      <c r="M513" s="235" t="s">
        <v>1</v>
      </c>
      <c r="N513" s="236" t="s">
        <v>41</v>
      </c>
      <c r="O513" s="92"/>
      <c r="P513" s="237">
        <f>O513*H513</f>
        <v>0</v>
      </c>
      <c r="Q513" s="237">
        <v>0</v>
      </c>
      <c r="R513" s="237">
        <f>Q513*H513</f>
        <v>0</v>
      </c>
      <c r="S513" s="237">
        <v>0.10000000000000001</v>
      </c>
      <c r="T513" s="238">
        <f>S513*H513</f>
        <v>0.10000000000000001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211</v>
      </c>
      <c r="AT513" s="239" t="s">
        <v>206</v>
      </c>
      <c r="AU513" s="239" t="s">
        <v>85</v>
      </c>
      <c r="AY513" s="18" t="s">
        <v>204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83</v>
      </c>
      <c r="BK513" s="240">
        <f>ROUND(I513*H513,2)</f>
        <v>0</v>
      </c>
      <c r="BL513" s="18" t="s">
        <v>211</v>
      </c>
      <c r="BM513" s="239" t="s">
        <v>1772</v>
      </c>
    </row>
    <row r="514" s="13" customFormat="1">
      <c r="A514" s="13"/>
      <c r="B514" s="241"/>
      <c r="C514" s="242"/>
      <c r="D514" s="243" t="s">
        <v>213</v>
      </c>
      <c r="E514" s="244" t="s">
        <v>1</v>
      </c>
      <c r="F514" s="245" t="s">
        <v>214</v>
      </c>
      <c r="G514" s="242"/>
      <c r="H514" s="244" t="s">
        <v>1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1" t="s">
        <v>213</v>
      </c>
      <c r="AU514" s="251" t="s">
        <v>85</v>
      </c>
      <c r="AV514" s="13" t="s">
        <v>83</v>
      </c>
      <c r="AW514" s="13" t="s">
        <v>32</v>
      </c>
      <c r="AX514" s="13" t="s">
        <v>76</v>
      </c>
      <c r="AY514" s="251" t="s">
        <v>204</v>
      </c>
    </row>
    <row r="515" s="14" customFormat="1">
      <c r="A515" s="14"/>
      <c r="B515" s="252"/>
      <c r="C515" s="253"/>
      <c r="D515" s="243" t="s">
        <v>213</v>
      </c>
      <c r="E515" s="254" t="s">
        <v>1</v>
      </c>
      <c r="F515" s="255" t="s">
        <v>1773</v>
      </c>
      <c r="G515" s="253"/>
      <c r="H515" s="256">
        <v>1</v>
      </c>
      <c r="I515" s="257"/>
      <c r="J515" s="253"/>
      <c r="K515" s="253"/>
      <c r="L515" s="258"/>
      <c r="M515" s="259"/>
      <c r="N515" s="260"/>
      <c r="O515" s="260"/>
      <c r="P515" s="260"/>
      <c r="Q515" s="260"/>
      <c r="R515" s="260"/>
      <c r="S515" s="260"/>
      <c r="T515" s="26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2" t="s">
        <v>213</v>
      </c>
      <c r="AU515" s="262" t="s">
        <v>85</v>
      </c>
      <c r="AV515" s="14" t="s">
        <v>85</v>
      </c>
      <c r="AW515" s="14" t="s">
        <v>32</v>
      </c>
      <c r="AX515" s="14" t="s">
        <v>83</v>
      </c>
      <c r="AY515" s="262" t="s">
        <v>204</v>
      </c>
    </row>
    <row r="516" s="12" customFormat="1" ht="22.8" customHeight="1">
      <c r="A516" s="12"/>
      <c r="B516" s="212"/>
      <c r="C516" s="213"/>
      <c r="D516" s="214" t="s">
        <v>75</v>
      </c>
      <c r="E516" s="226" t="s">
        <v>251</v>
      </c>
      <c r="F516" s="226" t="s">
        <v>1321</v>
      </c>
      <c r="G516" s="213"/>
      <c r="H516" s="213"/>
      <c r="I516" s="216"/>
      <c r="J516" s="227">
        <f>BK516</f>
        <v>0</v>
      </c>
      <c r="K516" s="213"/>
      <c r="L516" s="218"/>
      <c r="M516" s="219"/>
      <c r="N516" s="220"/>
      <c r="O516" s="220"/>
      <c r="P516" s="221">
        <f>SUM(P517:P579)</f>
        <v>0</v>
      </c>
      <c r="Q516" s="220"/>
      <c r="R516" s="221">
        <f>SUM(R517:R579)</f>
        <v>19.041636000000004</v>
      </c>
      <c r="S516" s="220"/>
      <c r="T516" s="222">
        <f>SUM(T517:T579)</f>
        <v>1.1751199999999999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23" t="s">
        <v>83</v>
      </c>
      <c r="AT516" s="224" t="s">
        <v>75</v>
      </c>
      <c r="AU516" s="224" t="s">
        <v>83</v>
      </c>
      <c r="AY516" s="223" t="s">
        <v>204</v>
      </c>
      <c r="BK516" s="225">
        <f>SUM(BK517:BK579)</f>
        <v>0</v>
      </c>
    </row>
    <row r="517" s="2" customFormat="1" ht="24.15" customHeight="1">
      <c r="A517" s="39"/>
      <c r="B517" s="40"/>
      <c r="C517" s="228" t="s">
        <v>792</v>
      </c>
      <c r="D517" s="228" t="s">
        <v>206</v>
      </c>
      <c r="E517" s="229" t="s">
        <v>1323</v>
      </c>
      <c r="F517" s="230" t="s">
        <v>1324</v>
      </c>
      <c r="G517" s="231" t="s">
        <v>239</v>
      </c>
      <c r="H517" s="232">
        <v>80</v>
      </c>
      <c r="I517" s="233"/>
      <c r="J517" s="234">
        <f>ROUND(I517*H517,2)</f>
        <v>0</v>
      </c>
      <c r="K517" s="230" t="s">
        <v>210</v>
      </c>
      <c r="L517" s="45"/>
      <c r="M517" s="235" t="s">
        <v>1</v>
      </c>
      <c r="N517" s="236" t="s">
        <v>41</v>
      </c>
      <c r="O517" s="92"/>
      <c r="P517" s="237">
        <f>O517*H517</f>
        <v>0</v>
      </c>
      <c r="Q517" s="237">
        <v>0.071900000000000006</v>
      </c>
      <c r="R517" s="237">
        <f>Q517*H517</f>
        <v>5.7520000000000007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211</v>
      </c>
      <c r="AT517" s="239" t="s">
        <v>206</v>
      </c>
      <c r="AU517" s="239" t="s">
        <v>85</v>
      </c>
      <c r="AY517" s="18" t="s">
        <v>204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83</v>
      </c>
      <c r="BK517" s="240">
        <f>ROUND(I517*H517,2)</f>
        <v>0</v>
      </c>
      <c r="BL517" s="18" t="s">
        <v>211</v>
      </c>
      <c r="BM517" s="239" t="s">
        <v>1774</v>
      </c>
    </row>
    <row r="518" s="13" customFormat="1">
      <c r="A518" s="13"/>
      <c r="B518" s="241"/>
      <c r="C518" s="242"/>
      <c r="D518" s="243" t="s">
        <v>213</v>
      </c>
      <c r="E518" s="244" t="s">
        <v>1</v>
      </c>
      <c r="F518" s="245" t="s">
        <v>214</v>
      </c>
      <c r="G518" s="242"/>
      <c r="H518" s="244" t="s">
        <v>1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1" t="s">
        <v>213</v>
      </c>
      <c r="AU518" s="251" t="s">
        <v>85</v>
      </c>
      <c r="AV518" s="13" t="s">
        <v>83</v>
      </c>
      <c r="AW518" s="13" t="s">
        <v>32</v>
      </c>
      <c r="AX518" s="13" t="s">
        <v>76</v>
      </c>
      <c r="AY518" s="251" t="s">
        <v>204</v>
      </c>
    </row>
    <row r="519" s="14" customFormat="1">
      <c r="A519" s="14"/>
      <c r="B519" s="252"/>
      <c r="C519" s="253"/>
      <c r="D519" s="243" t="s">
        <v>213</v>
      </c>
      <c r="E519" s="254" t="s">
        <v>1</v>
      </c>
      <c r="F519" s="255" t="s">
        <v>1520</v>
      </c>
      <c r="G519" s="253"/>
      <c r="H519" s="256">
        <v>80</v>
      </c>
      <c r="I519" s="257"/>
      <c r="J519" s="253"/>
      <c r="K519" s="253"/>
      <c r="L519" s="258"/>
      <c r="M519" s="259"/>
      <c r="N519" s="260"/>
      <c r="O519" s="260"/>
      <c r="P519" s="260"/>
      <c r="Q519" s="260"/>
      <c r="R519" s="260"/>
      <c r="S519" s="260"/>
      <c r="T519" s="26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2" t="s">
        <v>213</v>
      </c>
      <c r="AU519" s="262" t="s">
        <v>85</v>
      </c>
      <c r="AV519" s="14" t="s">
        <v>85</v>
      </c>
      <c r="AW519" s="14" t="s">
        <v>32</v>
      </c>
      <c r="AX519" s="14" t="s">
        <v>83</v>
      </c>
      <c r="AY519" s="262" t="s">
        <v>204</v>
      </c>
    </row>
    <row r="520" s="2" customFormat="1" ht="16.5" customHeight="1">
      <c r="A520" s="39"/>
      <c r="B520" s="40"/>
      <c r="C520" s="285" t="s">
        <v>796</v>
      </c>
      <c r="D520" s="285" t="s">
        <v>467</v>
      </c>
      <c r="E520" s="286" t="s">
        <v>1327</v>
      </c>
      <c r="F520" s="287" t="s">
        <v>1328</v>
      </c>
      <c r="G520" s="288" t="s">
        <v>209</v>
      </c>
      <c r="H520" s="289">
        <v>1.6319999999999999</v>
      </c>
      <c r="I520" s="290"/>
      <c r="J520" s="291">
        <f>ROUND(I520*H520,2)</f>
        <v>0</v>
      </c>
      <c r="K520" s="287" t="s">
        <v>210</v>
      </c>
      <c r="L520" s="292"/>
      <c r="M520" s="293" t="s">
        <v>1</v>
      </c>
      <c r="N520" s="294" t="s">
        <v>41</v>
      </c>
      <c r="O520" s="92"/>
      <c r="P520" s="237">
        <f>O520*H520</f>
        <v>0</v>
      </c>
      <c r="Q520" s="237">
        <v>0.222</v>
      </c>
      <c r="R520" s="237">
        <f>Q520*H520</f>
        <v>0.36230399999999996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247</v>
      </c>
      <c r="AT520" s="239" t="s">
        <v>467</v>
      </c>
      <c r="AU520" s="239" t="s">
        <v>85</v>
      </c>
      <c r="AY520" s="18" t="s">
        <v>204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83</v>
      </c>
      <c r="BK520" s="240">
        <f>ROUND(I520*H520,2)</f>
        <v>0</v>
      </c>
      <c r="BL520" s="18" t="s">
        <v>211</v>
      </c>
      <c r="BM520" s="239" t="s">
        <v>1775</v>
      </c>
    </row>
    <row r="521" s="13" customFormat="1">
      <c r="A521" s="13"/>
      <c r="B521" s="241"/>
      <c r="C521" s="242"/>
      <c r="D521" s="243" t="s">
        <v>213</v>
      </c>
      <c r="E521" s="244" t="s">
        <v>1</v>
      </c>
      <c r="F521" s="245" t="s">
        <v>214</v>
      </c>
      <c r="G521" s="242"/>
      <c r="H521" s="244" t="s">
        <v>1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1" t="s">
        <v>213</v>
      </c>
      <c r="AU521" s="251" t="s">
        <v>85</v>
      </c>
      <c r="AV521" s="13" t="s">
        <v>83</v>
      </c>
      <c r="AW521" s="13" t="s">
        <v>32</v>
      </c>
      <c r="AX521" s="13" t="s">
        <v>76</v>
      </c>
      <c r="AY521" s="251" t="s">
        <v>204</v>
      </c>
    </row>
    <row r="522" s="14" customFormat="1">
      <c r="A522" s="14"/>
      <c r="B522" s="252"/>
      <c r="C522" s="253"/>
      <c r="D522" s="243" t="s">
        <v>213</v>
      </c>
      <c r="E522" s="254" t="s">
        <v>1</v>
      </c>
      <c r="F522" s="255" t="s">
        <v>1776</v>
      </c>
      <c r="G522" s="253"/>
      <c r="H522" s="256">
        <v>1.6319999999999999</v>
      </c>
      <c r="I522" s="257"/>
      <c r="J522" s="253"/>
      <c r="K522" s="253"/>
      <c r="L522" s="258"/>
      <c r="M522" s="259"/>
      <c r="N522" s="260"/>
      <c r="O522" s="260"/>
      <c r="P522" s="260"/>
      <c r="Q522" s="260"/>
      <c r="R522" s="260"/>
      <c r="S522" s="260"/>
      <c r="T522" s="26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2" t="s">
        <v>213</v>
      </c>
      <c r="AU522" s="262" t="s">
        <v>85</v>
      </c>
      <c r="AV522" s="14" t="s">
        <v>85</v>
      </c>
      <c r="AW522" s="14" t="s">
        <v>32</v>
      </c>
      <c r="AX522" s="14" t="s">
        <v>83</v>
      </c>
      <c r="AY522" s="262" t="s">
        <v>204</v>
      </c>
    </row>
    <row r="523" s="2" customFormat="1" ht="33" customHeight="1">
      <c r="A523" s="39"/>
      <c r="B523" s="40"/>
      <c r="C523" s="228" t="s">
        <v>801</v>
      </c>
      <c r="D523" s="228" t="s">
        <v>206</v>
      </c>
      <c r="E523" s="229" t="s">
        <v>1332</v>
      </c>
      <c r="F523" s="230" t="s">
        <v>1333</v>
      </c>
      <c r="G523" s="231" t="s">
        <v>239</v>
      </c>
      <c r="H523" s="232">
        <v>12</v>
      </c>
      <c r="I523" s="233"/>
      <c r="J523" s="234">
        <f>ROUND(I523*H523,2)</f>
        <v>0</v>
      </c>
      <c r="K523" s="230" t="s">
        <v>210</v>
      </c>
      <c r="L523" s="45"/>
      <c r="M523" s="235" t="s">
        <v>1</v>
      </c>
      <c r="N523" s="236" t="s">
        <v>41</v>
      </c>
      <c r="O523" s="92"/>
      <c r="P523" s="237">
        <f>O523*H523</f>
        <v>0</v>
      </c>
      <c r="Q523" s="237">
        <v>0.095990000000000006</v>
      </c>
      <c r="R523" s="237">
        <f>Q523*H523</f>
        <v>1.15188</v>
      </c>
      <c r="S523" s="237">
        <v>0</v>
      </c>
      <c r="T523" s="23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9" t="s">
        <v>211</v>
      </c>
      <c r="AT523" s="239" t="s">
        <v>206</v>
      </c>
      <c r="AU523" s="239" t="s">
        <v>85</v>
      </c>
      <c r="AY523" s="18" t="s">
        <v>204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83</v>
      </c>
      <c r="BK523" s="240">
        <f>ROUND(I523*H523,2)</f>
        <v>0</v>
      </c>
      <c r="BL523" s="18" t="s">
        <v>211</v>
      </c>
      <c r="BM523" s="239" t="s">
        <v>1777</v>
      </c>
    </row>
    <row r="524" s="13" customFormat="1">
      <c r="A524" s="13"/>
      <c r="B524" s="241"/>
      <c r="C524" s="242"/>
      <c r="D524" s="243" t="s">
        <v>213</v>
      </c>
      <c r="E524" s="244" t="s">
        <v>1</v>
      </c>
      <c r="F524" s="245" t="s">
        <v>214</v>
      </c>
      <c r="G524" s="242"/>
      <c r="H524" s="244" t="s">
        <v>1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1" t="s">
        <v>213</v>
      </c>
      <c r="AU524" s="251" t="s">
        <v>85</v>
      </c>
      <c r="AV524" s="13" t="s">
        <v>83</v>
      </c>
      <c r="AW524" s="13" t="s">
        <v>32</v>
      </c>
      <c r="AX524" s="13" t="s">
        <v>76</v>
      </c>
      <c r="AY524" s="251" t="s">
        <v>204</v>
      </c>
    </row>
    <row r="525" s="14" customFormat="1">
      <c r="A525" s="14"/>
      <c r="B525" s="252"/>
      <c r="C525" s="253"/>
      <c r="D525" s="243" t="s">
        <v>213</v>
      </c>
      <c r="E525" s="254" t="s">
        <v>1</v>
      </c>
      <c r="F525" s="255" t="s">
        <v>241</v>
      </c>
      <c r="G525" s="253"/>
      <c r="H525" s="256">
        <v>12</v>
      </c>
      <c r="I525" s="257"/>
      <c r="J525" s="253"/>
      <c r="K525" s="253"/>
      <c r="L525" s="258"/>
      <c r="M525" s="259"/>
      <c r="N525" s="260"/>
      <c r="O525" s="260"/>
      <c r="P525" s="260"/>
      <c r="Q525" s="260"/>
      <c r="R525" s="260"/>
      <c r="S525" s="260"/>
      <c r="T525" s="26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2" t="s">
        <v>213</v>
      </c>
      <c r="AU525" s="262" t="s">
        <v>85</v>
      </c>
      <c r="AV525" s="14" t="s">
        <v>85</v>
      </c>
      <c r="AW525" s="14" t="s">
        <v>32</v>
      </c>
      <c r="AX525" s="14" t="s">
        <v>83</v>
      </c>
      <c r="AY525" s="262" t="s">
        <v>204</v>
      </c>
    </row>
    <row r="526" s="2" customFormat="1" ht="24.15" customHeight="1">
      <c r="A526" s="39"/>
      <c r="B526" s="40"/>
      <c r="C526" s="228" t="s">
        <v>806</v>
      </c>
      <c r="D526" s="228" t="s">
        <v>206</v>
      </c>
      <c r="E526" s="229" t="s">
        <v>1336</v>
      </c>
      <c r="F526" s="230" t="s">
        <v>1337</v>
      </c>
      <c r="G526" s="231" t="s">
        <v>239</v>
      </c>
      <c r="H526" s="232">
        <v>74</v>
      </c>
      <c r="I526" s="233"/>
      <c r="J526" s="234">
        <f>ROUND(I526*H526,2)</f>
        <v>0</v>
      </c>
      <c r="K526" s="230" t="s">
        <v>210</v>
      </c>
      <c r="L526" s="45"/>
      <c r="M526" s="235" t="s">
        <v>1</v>
      </c>
      <c r="N526" s="236" t="s">
        <v>41</v>
      </c>
      <c r="O526" s="92"/>
      <c r="P526" s="237">
        <f>O526*H526</f>
        <v>0</v>
      </c>
      <c r="Q526" s="237">
        <v>0.13944999999999999</v>
      </c>
      <c r="R526" s="237">
        <f>Q526*H526</f>
        <v>10.3193</v>
      </c>
      <c r="S526" s="237">
        <v>0</v>
      </c>
      <c r="T526" s="238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9" t="s">
        <v>211</v>
      </c>
      <c r="AT526" s="239" t="s">
        <v>206</v>
      </c>
      <c r="AU526" s="239" t="s">
        <v>85</v>
      </c>
      <c r="AY526" s="18" t="s">
        <v>204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8" t="s">
        <v>83</v>
      </c>
      <c r="BK526" s="240">
        <f>ROUND(I526*H526,2)</f>
        <v>0</v>
      </c>
      <c r="BL526" s="18" t="s">
        <v>211</v>
      </c>
      <c r="BM526" s="239" t="s">
        <v>1778</v>
      </c>
    </row>
    <row r="527" s="13" customFormat="1">
      <c r="A527" s="13"/>
      <c r="B527" s="241"/>
      <c r="C527" s="242"/>
      <c r="D527" s="243" t="s">
        <v>213</v>
      </c>
      <c r="E527" s="244" t="s">
        <v>1</v>
      </c>
      <c r="F527" s="245" t="s">
        <v>214</v>
      </c>
      <c r="G527" s="242"/>
      <c r="H527" s="244" t="s">
        <v>1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1" t="s">
        <v>213</v>
      </c>
      <c r="AU527" s="251" t="s">
        <v>85</v>
      </c>
      <c r="AV527" s="13" t="s">
        <v>83</v>
      </c>
      <c r="AW527" s="13" t="s">
        <v>32</v>
      </c>
      <c r="AX527" s="13" t="s">
        <v>76</v>
      </c>
      <c r="AY527" s="251" t="s">
        <v>204</v>
      </c>
    </row>
    <row r="528" s="14" customFormat="1">
      <c r="A528" s="14"/>
      <c r="B528" s="252"/>
      <c r="C528" s="253"/>
      <c r="D528" s="243" t="s">
        <v>213</v>
      </c>
      <c r="E528" s="254" t="s">
        <v>1</v>
      </c>
      <c r="F528" s="255" t="s">
        <v>1516</v>
      </c>
      <c r="G528" s="253"/>
      <c r="H528" s="256">
        <v>74</v>
      </c>
      <c r="I528" s="257"/>
      <c r="J528" s="253"/>
      <c r="K528" s="253"/>
      <c r="L528" s="258"/>
      <c r="M528" s="259"/>
      <c r="N528" s="260"/>
      <c r="O528" s="260"/>
      <c r="P528" s="260"/>
      <c r="Q528" s="260"/>
      <c r="R528" s="260"/>
      <c r="S528" s="260"/>
      <c r="T528" s="26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2" t="s">
        <v>213</v>
      </c>
      <c r="AU528" s="262" t="s">
        <v>85</v>
      </c>
      <c r="AV528" s="14" t="s">
        <v>85</v>
      </c>
      <c r="AW528" s="14" t="s">
        <v>32</v>
      </c>
      <c r="AX528" s="14" t="s">
        <v>83</v>
      </c>
      <c r="AY528" s="262" t="s">
        <v>204</v>
      </c>
    </row>
    <row r="529" s="2" customFormat="1" ht="24.15" customHeight="1">
      <c r="A529" s="39"/>
      <c r="B529" s="40"/>
      <c r="C529" s="228" t="s">
        <v>811</v>
      </c>
      <c r="D529" s="228" t="s">
        <v>206</v>
      </c>
      <c r="E529" s="229" t="s">
        <v>1779</v>
      </c>
      <c r="F529" s="230" t="s">
        <v>1780</v>
      </c>
      <c r="G529" s="231" t="s">
        <v>239</v>
      </c>
      <c r="H529" s="232">
        <v>6</v>
      </c>
      <c r="I529" s="233"/>
      <c r="J529" s="234">
        <f>ROUND(I529*H529,2)</f>
        <v>0</v>
      </c>
      <c r="K529" s="230" t="s">
        <v>210</v>
      </c>
      <c r="L529" s="45"/>
      <c r="M529" s="235" t="s">
        <v>1</v>
      </c>
      <c r="N529" s="236" t="s">
        <v>41</v>
      </c>
      <c r="O529" s="92"/>
      <c r="P529" s="237">
        <f>O529*H529</f>
        <v>0</v>
      </c>
      <c r="Q529" s="237">
        <v>0.11162999999999999</v>
      </c>
      <c r="R529" s="237">
        <f>Q529*H529</f>
        <v>0.66977999999999993</v>
      </c>
      <c r="S529" s="237">
        <v>0</v>
      </c>
      <c r="T529" s="23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9" t="s">
        <v>211</v>
      </c>
      <c r="AT529" s="239" t="s">
        <v>206</v>
      </c>
      <c r="AU529" s="239" t="s">
        <v>85</v>
      </c>
      <c r="AY529" s="18" t="s">
        <v>204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8" t="s">
        <v>83</v>
      </c>
      <c r="BK529" s="240">
        <f>ROUND(I529*H529,2)</f>
        <v>0</v>
      </c>
      <c r="BL529" s="18" t="s">
        <v>211</v>
      </c>
      <c r="BM529" s="239" t="s">
        <v>1781</v>
      </c>
    </row>
    <row r="530" s="13" customFormat="1">
      <c r="A530" s="13"/>
      <c r="B530" s="241"/>
      <c r="C530" s="242"/>
      <c r="D530" s="243" t="s">
        <v>213</v>
      </c>
      <c r="E530" s="244" t="s">
        <v>1</v>
      </c>
      <c r="F530" s="245" t="s">
        <v>214</v>
      </c>
      <c r="G530" s="242"/>
      <c r="H530" s="244" t="s">
        <v>1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1" t="s">
        <v>213</v>
      </c>
      <c r="AU530" s="251" t="s">
        <v>85</v>
      </c>
      <c r="AV530" s="13" t="s">
        <v>83</v>
      </c>
      <c r="AW530" s="13" t="s">
        <v>32</v>
      </c>
      <c r="AX530" s="13" t="s">
        <v>76</v>
      </c>
      <c r="AY530" s="251" t="s">
        <v>204</v>
      </c>
    </row>
    <row r="531" s="14" customFormat="1">
      <c r="A531" s="14"/>
      <c r="B531" s="252"/>
      <c r="C531" s="253"/>
      <c r="D531" s="243" t="s">
        <v>213</v>
      </c>
      <c r="E531" s="254" t="s">
        <v>1</v>
      </c>
      <c r="F531" s="255" t="s">
        <v>1782</v>
      </c>
      <c r="G531" s="253"/>
      <c r="H531" s="256">
        <v>6</v>
      </c>
      <c r="I531" s="257"/>
      <c r="J531" s="253"/>
      <c r="K531" s="253"/>
      <c r="L531" s="258"/>
      <c r="M531" s="259"/>
      <c r="N531" s="260"/>
      <c r="O531" s="260"/>
      <c r="P531" s="260"/>
      <c r="Q531" s="260"/>
      <c r="R531" s="260"/>
      <c r="S531" s="260"/>
      <c r="T531" s="26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2" t="s">
        <v>213</v>
      </c>
      <c r="AU531" s="262" t="s">
        <v>85</v>
      </c>
      <c r="AV531" s="14" t="s">
        <v>85</v>
      </c>
      <c r="AW531" s="14" t="s">
        <v>32</v>
      </c>
      <c r="AX531" s="14" t="s">
        <v>83</v>
      </c>
      <c r="AY531" s="262" t="s">
        <v>204</v>
      </c>
    </row>
    <row r="532" s="2" customFormat="1" ht="24.15" customHeight="1">
      <c r="A532" s="39"/>
      <c r="B532" s="40"/>
      <c r="C532" s="228" t="s">
        <v>815</v>
      </c>
      <c r="D532" s="228" t="s">
        <v>206</v>
      </c>
      <c r="E532" s="229" t="s">
        <v>1783</v>
      </c>
      <c r="F532" s="230" t="s">
        <v>1784</v>
      </c>
      <c r="G532" s="231" t="s">
        <v>239</v>
      </c>
      <c r="H532" s="232">
        <v>8</v>
      </c>
      <c r="I532" s="233"/>
      <c r="J532" s="234">
        <f>ROUND(I532*H532,2)</f>
        <v>0</v>
      </c>
      <c r="K532" s="230" t="s">
        <v>210</v>
      </c>
      <c r="L532" s="45"/>
      <c r="M532" s="235" t="s">
        <v>1</v>
      </c>
      <c r="N532" s="236" t="s">
        <v>41</v>
      </c>
      <c r="O532" s="92"/>
      <c r="P532" s="237">
        <f>O532*H532</f>
        <v>0</v>
      </c>
      <c r="Q532" s="237">
        <v>0.085309999999999997</v>
      </c>
      <c r="R532" s="237">
        <f>Q532*H532</f>
        <v>0.68247999999999998</v>
      </c>
      <c r="S532" s="237">
        <v>0</v>
      </c>
      <c r="T532" s="238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9" t="s">
        <v>211</v>
      </c>
      <c r="AT532" s="239" t="s">
        <v>206</v>
      </c>
      <c r="AU532" s="239" t="s">
        <v>85</v>
      </c>
      <c r="AY532" s="18" t="s">
        <v>204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83</v>
      </c>
      <c r="BK532" s="240">
        <f>ROUND(I532*H532,2)</f>
        <v>0</v>
      </c>
      <c r="BL532" s="18" t="s">
        <v>211</v>
      </c>
      <c r="BM532" s="239" t="s">
        <v>1785</v>
      </c>
    </row>
    <row r="533" s="13" customFormat="1">
      <c r="A533" s="13"/>
      <c r="B533" s="241"/>
      <c r="C533" s="242"/>
      <c r="D533" s="243" t="s">
        <v>213</v>
      </c>
      <c r="E533" s="244" t="s">
        <v>1</v>
      </c>
      <c r="F533" s="245" t="s">
        <v>214</v>
      </c>
      <c r="G533" s="242"/>
      <c r="H533" s="244" t="s">
        <v>1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1" t="s">
        <v>213</v>
      </c>
      <c r="AU533" s="251" t="s">
        <v>85</v>
      </c>
      <c r="AV533" s="13" t="s">
        <v>83</v>
      </c>
      <c r="AW533" s="13" t="s">
        <v>32</v>
      </c>
      <c r="AX533" s="13" t="s">
        <v>76</v>
      </c>
      <c r="AY533" s="251" t="s">
        <v>204</v>
      </c>
    </row>
    <row r="534" s="14" customFormat="1">
      <c r="A534" s="14"/>
      <c r="B534" s="252"/>
      <c r="C534" s="253"/>
      <c r="D534" s="243" t="s">
        <v>213</v>
      </c>
      <c r="E534" s="254" t="s">
        <v>1</v>
      </c>
      <c r="F534" s="255" t="s">
        <v>1524</v>
      </c>
      <c r="G534" s="253"/>
      <c r="H534" s="256">
        <v>8</v>
      </c>
      <c r="I534" s="257"/>
      <c r="J534" s="253"/>
      <c r="K534" s="253"/>
      <c r="L534" s="258"/>
      <c r="M534" s="259"/>
      <c r="N534" s="260"/>
      <c r="O534" s="260"/>
      <c r="P534" s="260"/>
      <c r="Q534" s="260"/>
      <c r="R534" s="260"/>
      <c r="S534" s="260"/>
      <c r="T534" s="261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2" t="s">
        <v>213</v>
      </c>
      <c r="AU534" s="262" t="s">
        <v>85</v>
      </c>
      <c r="AV534" s="14" t="s">
        <v>85</v>
      </c>
      <c r="AW534" s="14" t="s">
        <v>32</v>
      </c>
      <c r="AX534" s="14" t="s">
        <v>83</v>
      </c>
      <c r="AY534" s="262" t="s">
        <v>204</v>
      </c>
    </row>
    <row r="535" s="2" customFormat="1" ht="24.15" customHeight="1">
      <c r="A535" s="39"/>
      <c r="B535" s="40"/>
      <c r="C535" s="228" t="s">
        <v>820</v>
      </c>
      <c r="D535" s="228" t="s">
        <v>206</v>
      </c>
      <c r="E535" s="229" t="s">
        <v>1340</v>
      </c>
      <c r="F535" s="230" t="s">
        <v>1341</v>
      </c>
      <c r="G535" s="231" t="s">
        <v>239</v>
      </c>
      <c r="H535" s="232">
        <v>371.39999999999998</v>
      </c>
      <c r="I535" s="233"/>
      <c r="J535" s="234">
        <f>ROUND(I535*H535,2)</f>
        <v>0</v>
      </c>
      <c r="K535" s="230" t="s">
        <v>210</v>
      </c>
      <c r="L535" s="45"/>
      <c r="M535" s="235" t="s">
        <v>1</v>
      </c>
      <c r="N535" s="236" t="s">
        <v>41</v>
      </c>
      <c r="O535" s="92"/>
      <c r="P535" s="237">
        <f>O535*H535</f>
        <v>0</v>
      </c>
      <c r="Q535" s="237">
        <v>0</v>
      </c>
      <c r="R535" s="237">
        <f>Q535*H535</f>
        <v>0</v>
      </c>
      <c r="S535" s="237">
        <v>0</v>
      </c>
      <c r="T535" s="238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9" t="s">
        <v>211</v>
      </c>
      <c r="AT535" s="239" t="s">
        <v>206</v>
      </c>
      <c r="AU535" s="239" t="s">
        <v>85</v>
      </c>
      <c r="AY535" s="18" t="s">
        <v>204</v>
      </c>
      <c r="BE535" s="240">
        <f>IF(N535="základní",J535,0)</f>
        <v>0</v>
      </c>
      <c r="BF535" s="240">
        <f>IF(N535="snížená",J535,0)</f>
        <v>0</v>
      </c>
      <c r="BG535" s="240">
        <f>IF(N535="zákl. přenesená",J535,0)</f>
        <v>0</v>
      </c>
      <c r="BH535" s="240">
        <f>IF(N535="sníž. přenesená",J535,0)</f>
        <v>0</v>
      </c>
      <c r="BI535" s="240">
        <f>IF(N535="nulová",J535,0)</f>
        <v>0</v>
      </c>
      <c r="BJ535" s="18" t="s">
        <v>83</v>
      </c>
      <c r="BK535" s="240">
        <f>ROUND(I535*H535,2)</f>
        <v>0</v>
      </c>
      <c r="BL535" s="18" t="s">
        <v>211</v>
      </c>
      <c r="BM535" s="239" t="s">
        <v>1786</v>
      </c>
    </row>
    <row r="536" s="13" customFormat="1">
      <c r="A536" s="13"/>
      <c r="B536" s="241"/>
      <c r="C536" s="242"/>
      <c r="D536" s="243" t="s">
        <v>213</v>
      </c>
      <c r="E536" s="244" t="s">
        <v>1</v>
      </c>
      <c r="F536" s="245" t="s">
        <v>557</v>
      </c>
      <c r="G536" s="242"/>
      <c r="H536" s="244" t="s">
        <v>1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1" t="s">
        <v>213</v>
      </c>
      <c r="AU536" s="251" t="s">
        <v>85</v>
      </c>
      <c r="AV536" s="13" t="s">
        <v>83</v>
      </c>
      <c r="AW536" s="13" t="s">
        <v>32</v>
      </c>
      <c r="AX536" s="13" t="s">
        <v>76</v>
      </c>
      <c r="AY536" s="251" t="s">
        <v>204</v>
      </c>
    </row>
    <row r="537" s="14" customFormat="1">
      <c r="A537" s="14"/>
      <c r="B537" s="252"/>
      <c r="C537" s="253"/>
      <c r="D537" s="243" t="s">
        <v>213</v>
      </c>
      <c r="E537" s="254" t="s">
        <v>1</v>
      </c>
      <c r="F537" s="255" t="s">
        <v>1787</v>
      </c>
      <c r="G537" s="253"/>
      <c r="H537" s="256">
        <v>225.80000000000001</v>
      </c>
      <c r="I537" s="257"/>
      <c r="J537" s="253"/>
      <c r="K537" s="253"/>
      <c r="L537" s="258"/>
      <c r="M537" s="259"/>
      <c r="N537" s="260"/>
      <c r="O537" s="260"/>
      <c r="P537" s="260"/>
      <c r="Q537" s="260"/>
      <c r="R537" s="260"/>
      <c r="S537" s="260"/>
      <c r="T537" s="261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2" t="s">
        <v>213</v>
      </c>
      <c r="AU537" s="262" t="s">
        <v>85</v>
      </c>
      <c r="AV537" s="14" t="s">
        <v>85</v>
      </c>
      <c r="AW537" s="14" t="s">
        <v>32</v>
      </c>
      <c r="AX537" s="14" t="s">
        <v>76</v>
      </c>
      <c r="AY537" s="262" t="s">
        <v>204</v>
      </c>
    </row>
    <row r="538" s="14" customFormat="1">
      <c r="A538" s="14"/>
      <c r="B538" s="252"/>
      <c r="C538" s="253"/>
      <c r="D538" s="243" t="s">
        <v>213</v>
      </c>
      <c r="E538" s="254" t="s">
        <v>1</v>
      </c>
      <c r="F538" s="255" t="s">
        <v>1788</v>
      </c>
      <c r="G538" s="253"/>
      <c r="H538" s="256">
        <v>145.59999999999999</v>
      </c>
      <c r="I538" s="257"/>
      <c r="J538" s="253"/>
      <c r="K538" s="253"/>
      <c r="L538" s="258"/>
      <c r="M538" s="259"/>
      <c r="N538" s="260"/>
      <c r="O538" s="260"/>
      <c r="P538" s="260"/>
      <c r="Q538" s="260"/>
      <c r="R538" s="260"/>
      <c r="S538" s="260"/>
      <c r="T538" s="26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2" t="s">
        <v>213</v>
      </c>
      <c r="AU538" s="262" t="s">
        <v>85</v>
      </c>
      <c r="AV538" s="14" t="s">
        <v>85</v>
      </c>
      <c r="AW538" s="14" t="s">
        <v>32</v>
      </c>
      <c r="AX538" s="14" t="s">
        <v>76</v>
      </c>
      <c r="AY538" s="262" t="s">
        <v>204</v>
      </c>
    </row>
    <row r="539" s="15" customFormat="1">
      <c r="A539" s="15"/>
      <c r="B539" s="263"/>
      <c r="C539" s="264"/>
      <c r="D539" s="243" t="s">
        <v>213</v>
      </c>
      <c r="E539" s="265" t="s">
        <v>144</v>
      </c>
      <c r="F539" s="266" t="s">
        <v>160</v>
      </c>
      <c r="G539" s="264"/>
      <c r="H539" s="267">
        <v>371.39999999999998</v>
      </c>
      <c r="I539" s="268"/>
      <c r="J539" s="264"/>
      <c r="K539" s="264"/>
      <c r="L539" s="269"/>
      <c r="M539" s="270"/>
      <c r="N539" s="271"/>
      <c r="O539" s="271"/>
      <c r="P539" s="271"/>
      <c r="Q539" s="271"/>
      <c r="R539" s="271"/>
      <c r="S539" s="271"/>
      <c r="T539" s="272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3" t="s">
        <v>213</v>
      </c>
      <c r="AU539" s="273" t="s">
        <v>85</v>
      </c>
      <c r="AV539" s="15" t="s">
        <v>211</v>
      </c>
      <c r="AW539" s="15" t="s">
        <v>32</v>
      </c>
      <c r="AX539" s="15" t="s">
        <v>83</v>
      </c>
      <c r="AY539" s="273" t="s">
        <v>204</v>
      </c>
    </row>
    <row r="540" s="2" customFormat="1" ht="24.15" customHeight="1">
      <c r="A540" s="39"/>
      <c r="B540" s="40"/>
      <c r="C540" s="228" t="s">
        <v>824</v>
      </c>
      <c r="D540" s="228" t="s">
        <v>206</v>
      </c>
      <c r="E540" s="229" t="s">
        <v>1346</v>
      </c>
      <c r="F540" s="230" t="s">
        <v>1347</v>
      </c>
      <c r="G540" s="231" t="s">
        <v>239</v>
      </c>
      <c r="H540" s="232">
        <v>371.39999999999998</v>
      </c>
      <c r="I540" s="233"/>
      <c r="J540" s="234">
        <f>ROUND(I540*H540,2)</f>
        <v>0</v>
      </c>
      <c r="K540" s="230" t="s">
        <v>210</v>
      </c>
      <c r="L540" s="45"/>
      <c r="M540" s="235" t="s">
        <v>1</v>
      </c>
      <c r="N540" s="236" t="s">
        <v>41</v>
      </c>
      <c r="O540" s="92"/>
      <c r="P540" s="237">
        <f>O540*H540</f>
        <v>0</v>
      </c>
      <c r="Q540" s="237">
        <v>0.00011</v>
      </c>
      <c r="R540" s="237">
        <f>Q540*H540</f>
        <v>0.040854000000000001</v>
      </c>
      <c r="S540" s="237">
        <v>0</v>
      </c>
      <c r="T540" s="238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9" t="s">
        <v>211</v>
      </c>
      <c r="AT540" s="239" t="s">
        <v>206</v>
      </c>
      <c r="AU540" s="239" t="s">
        <v>85</v>
      </c>
      <c r="AY540" s="18" t="s">
        <v>204</v>
      </c>
      <c r="BE540" s="240">
        <f>IF(N540="základní",J540,0)</f>
        <v>0</v>
      </c>
      <c r="BF540" s="240">
        <f>IF(N540="snížená",J540,0)</f>
        <v>0</v>
      </c>
      <c r="BG540" s="240">
        <f>IF(N540="zákl. přenesená",J540,0)</f>
        <v>0</v>
      </c>
      <c r="BH540" s="240">
        <f>IF(N540="sníž. přenesená",J540,0)</f>
        <v>0</v>
      </c>
      <c r="BI540" s="240">
        <f>IF(N540="nulová",J540,0)</f>
        <v>0</v>
      </c>
      <c r="BJ540" s="18" t="s">
        <v>83</v>
      </c>
      <c r="BK540" s="240">
        <f>ROUND(I540*H540,2)</f>
        <v>0</v>
      </c>
      <c r="BL540" s="18" t="s">
        <v>211</v>
      </c>
      <c r="BM540" s="239" t="s">
        <v>1789</v>
      </c>
    </row>
    <row r="541" s="14" customFormat="1">
      <c r="A541" s="14"/>
      <c r="B541" s="252"/>
      <c r="C541" s="253"/>
      <c r="D541" s="243" t="s">
        <v>213</v>
      </c>
      <c r="E541" s="254" t="s">
        <v>1</v>
      </c>
      <c r="F541" s="255" t="s">
        <v>144</v>
      </c>
      <c r="G541" s="253"/>
      <c r="H541" s="256">
        <v>371.39999999999998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2" t="s">
        <v>213</v>
      </c>
      <c r="AU541" s="262" t="s">
        <v>85</v>
      </c>
      <c r="AV541" s="14" t="s">
        <v>85</v>
      </c>
      <c r="AW541" s="14" t="s">
        <v>32</v>
      </c>
      <c r="AX541" s="14" t="s">
        <v>83</v>
      </c>
      <c r="AY541" s="262" t="s">
        <v>204</v>
      </c>
    </row>
    <row r="542" s="2" customFormat="1" ht="16.5" customHeight="1">
      <c r="A542" s="39"/>
      <c r="B542" s="40"/>
      <c r="C542" s="228" t="s">
        <v>828</v>
      </c>
      <c r="D542" s="228" t="s">
        <v>206</v>
      </c>
      <c r="E542" s="229" t="s">
        <v>1350</v>
      </c>
      <c r="F542" s="230" t="s">
        <v>1351</v>
      </c>
      <c r="G542" s="231" t="s">
        <v>239</v>
      </c>
      <c r="H542" s="232">
        <v>358.19999999999999</v>
      </c>
      <c r="I542" s="233"/>
      <c r="J542" s="234">
        <f>ROUND(I542*H542,2)</f>
        <v>0</v>
      </c>
      <c r="K542" s="230" t="s">
        <v>210</v>
      </c>
      <c r="L542" s="45"/>
      <c r="M542" s="235" t="s">
        <v>1</v>
      </c>
      <c r="N542" s="236" t="s">
        <v>41</v>
      </c>
      <c r="O542" s="92"/>
      <c r="P542" s="237">
        <f>O542*H542</f>
        <v>0</v>
      </c>
      <c r="Q542" s="237">
        <v>0</v>
      </c>
      <c r="R542" s="237">
        <f>Q542*H542</f>
        <v>0</v>
      </c>
      <c r="S542" s="237">
        <v>0</v>
      </c>
      <c r="T542" s="238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9" t="s">
        <v>211</v>
      </c>
      <c r="AT542" s="239" t="s">
        <v>206</v>
      </c>
      <c r="AU542" s="239" t="s">
        <v>85</v>
      </c>
      <c r="AY542" s="18" t="s">
        <v>204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8" t="s">
        <v>83</v>
      </c>
      <c r="BK542" s="240">
        <f>ROUND(I542*H542,2)</f>
        <v>0</v>
      </c>
      <c r="BL542" s="18" t="s">
        <v>211</v>
      </c>
      <c r="BM542" s="239" t="s">
        <v>1790</v>
      </c>
    </row>
    <row r="543" s="13" customFormat="1">
      <c r="A543" s="13"/>
      <c r="B543" s="241"/>
      <c r="C543" s="242"/>
      <c r="D543" s="243" t="s">
        <v>213</v>
      </c>
      <c r="E543" s="244" t="s">
        <v>1</v>
      </c>
      <c r="F543" s="245" t="s">
        <v>492</v>
      </c>
      <c r="G543" s="242"/>
      <c r="H543" s="244" t="s">
        <v>1</v>
      </c>
      <c r="I543" s="246"/>
      <c r="J543" s="242"/>
      <c r="K543" s="242"/>
      <c r="L543" s="247"/>
      <c r="M543" s="248"/>
      <c r="N543" s="249"/>
      <c r="O543" s="249"/>
      <c r="P543" s="249"/>
      <c r="Q543" s="249"/>
      <c r="R543" s="249"/>
      <c r="S543" s="249"/>
      <c r="T543" s="25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1" t="s">
        <v>213</v>
      </c>
      <c r="AU543" s="251" t="s">
        <v>85</v>
      </c>
      <c r="AV543" s="13" t="s">
        <v>83</v>
      </c>
      <c r="AW543" s="13" t="s">
        <v>32</v>
      </c>
      <c r="AX543" s="13" t="s">
        <v>76</v>
      </c>
      <c r="AY543" s="251" t="s">
        <v>204</v>
      </c>
    </row>
    <row r="544" s="14" customFormat="1">
      <c r="A544" s="14"/>
      <c r="B544" s="252"/>
      <c r="C544" s="253"/>
      <c r="D544" s="243" t="s">
        <v>213</v>
      </c>
      <c r="E544" s="254" t="s">
        <v>1</v>
      </c>
      <c r="F544" s="255" t="s">
        <v>1791</v>
      </c>
      <c r="G544" s="253"/>
      <c r="H544" s="256">
        <v>358.19999999999999</v>
      </c>
      <c r="I544" s="257"/>
      <c r="J544" s="253"/>
      <c r="K544" s="253"/>
      <c r="L544" s="258"/>
      <c r="M544" s="259"/>
      <c r="N544" s="260"/>
      <c r="O544" s="260"/>
      <c r="P544" s="260"/>
      <c r="Q544" s="260"/>
      <c r="R544" s="260"/>
      <c r="S544" s="260"/>
      <c r="T544" s="26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2" t="s">
        <v>213</v>
      </c>
      <c r="AU544" s="262" t="s">
        <v>85</v>
      </c>
      <c r="AV544" s="14" t="s">
        <v>85</v>
      </c>
      <c r="AW544" s="14" t="s">
        <v>32</v>
      </c>
      <c r="AX544" s="14" t="s">
        <v>83</v>
      </c>
      <c r="AY544" s="262" t="s">
        <v>204</v>
      </c>
    </row>
    <row r="545" s="2" customFormat="1" ht="24.15" customHeight="1">
      <c r="A545" s="39"/>
      <c r="B545" s="40"/>
      <c r="C545" s="228" t="s">
        <v>832</v>
      </c>
      <c r="D545" s="228" t="s">
        <v>206</v>
      </c>
      <c r="E545" s="229" t="s">
        <v>1792</v>
      </c>
      <c r="F545" s="230" t="s">
        <v>1793</v>
      </c>
      <c r="G545" s="231" t="s">
        <v>209</v>
      </c>
      <c r="H545" s="232">
        <v>2</v>
      </c>
      <c r="I545" s="233"/>
      <c r="J545" s="234">
        <f>ROUND(I545*H545,2)</f>
        <v>0</v>
      </c>
      <c r="K545" s="230" t="s">
        <v>210</v>
      </c>
      <c r="L545" s="45"/>
      <c r="M545" s="235" t="s">
        <v>1</v>
      </c>
      <c r="N545" s="236" t="s">
        <v>41</v>
      </c>
      <c r="O545" s="92"/>
      <c r="P545" s="237">
        <f>O545*H545</f>
        <v>0</v>
      </c>
      <c r="Q545" s="237">
        <v>0</v>
      </c>
      <c r="R545" s="237">
        <f>Q545*H545</f>
        <v>0</v>
      </c>
      <c r="S545" s="237">
        <v>0.058999999999999997</v>
      </c>
      <c r="T545" s="238">
        <f>S545*H545</f>
        <v>0.11799999999999999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9" t="s">
        <v>211</v>
      </c>
      <c r="AT545" s="239" t="s">
        <v>206</v>
      </c>
      <c r="AU545" s="239" t="s">
        <v>85</v>
      </c>
      <c r="AY545" s="18" t="s">
        <v>204</v>
      </c>
      <c r="BE545" s="240">
        <f>IF(N545="základní",J545,0)</f>
        <v>0</v>
      </c>
      <c r="BF545" s="240">
        <f>IF(N545="snížená",J545,0)</f>
        <v>0</v>
      </c>
      <c r="BG545" s="240">
        <f>IF(N545="zákl. přenesená",J545,0)</f>
        <v>0</v>
      </c>
      <c r="BH545" s="240">
        <f>IF(N545="sníž. přenesená",J545,0)</f>
        <v>0</v>
      </c>
      <c r="BI545" s="240">
        <f>IF(N545="nulová",J545,0)</f>
        <v>0</v>
      </c>
      <c r="BJ545" s="18" t="s">
        <v>83</v>
      </c>
      <c r="BK545" s="240">
        <f>ROUND(I545*H545,2)</f>
        <v>0</v>
      </c>
      <c r="BL545" s="18" t="s">
        <v>211</v>
      </c>
      <c r="BM545" s="239" t="s">
        <v>1794</v>
      </c>
    </row>
    <row r="546" s="13" customFormat="1">
      <c r="A546" s="13"/>
      <c r="B546" s="241"/>
      <c r="C546" s="242"/>
      <c r="D546" s="243" t="s">
        <v>213</v>
      </c>
      <c r="E546" s="244" t="s">
        <v>1</v>
      </c>
      <c r="F546" s="245" t="s">
        <v>492</v>
      </c>
      <c r="G546" s="242"/>
      <c r="H546" s="244" t="s">
        <v>1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213</v>
      </c>
      <c r="AU546" s="251" t="s">
        <v>85</v>
      </c>
      <c r="AV546" s="13" t="s">
        <v>83</v>
      </c>
      <c r="AW546" s="13" t="s">
        <v>32</v>
      </c>
      <c r="AX546" s="13" t="s">
        <v>76</v>
      </c>
      <c r="AY546" s="251" t="s">
        <v>204</v>
      </c>
    </row>
    <row r="547" s="14" customFormat="1">
      <c r="A547" s="14"/>
      <c r="B547" s="252"/>
      <c r="C547" s="253"/>
      <c r="D547" s="243" t="s">
        <v>213</v>
      </c>
      <c r="E547" s="254" t="s">
        <v>1</v>
      </c>
      <c r="F547" s="255" t="s">
        <v>1795</v>
      </c>
      <c r="G547" s="253"/>
      <c r="H547" s="256">
        <v>2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2" t="s">
        <v>213</v>
      </c>
      <c r="AU547" s="262" t="s">
        <v>85</v>
      </c>
      <c r="AV547" s="14" t="s">
        <v>85</v>
      </c>
      <c r="AW547" s="14" t="s">
        <v>32</v>
      </c>
      <c r="AX547" s="14" t="s">
        <v>83</v>
      </c>
      <c r="AY547" s="262" t="s">
        <v>204</v>
      </c>
    </row>
    <row r="548" s="2" customFormat="1" ht="24.15" customHeight="1">
      <c r="A548" s="39"/>
      <c r="B548" s="40"/>
      <c r="C548" s="228" t="s">
        <v>836</v>
      </c>
      <c r="D548" s="228" t="s">
        <v>206</v>
      </c>
      <c r="E548" s="229" t="s">
        <v>1796</v>
      </c>
      <c r="F548" s="230" t="s">
        <v>1797</v>
      </c>
      <c r="G548" s="231" t="s">
        <v>239</v>
      </c>
      <c r="H548" s="232">
        <v>10.6</v>
      </c>
      <c r="I548" s="233"/>
      <c r="J548" s="234">
        <f>ROUND(I548*H548,2)</f>
        <v>0</v>
      </c>
      <c r="K548" s="230" t="s">
        <v>210</v>
      </c>
      <c r="L548" s="45"/>
      <c r="M548" s="235" t="s">
        <v>1</v>
      </c>
      <c r="N548" s="236" t="s">
        <v>41</v>
      </c>
      <c r="O548" s="92"/>
      <c r="P548" s="237">
        <f>O548*H548</f>
        <v>0</v>
      </c>
      <c r="Q548" s="237">
        <v>0.00123</v>
      </c>
      <c r="R548" s="237">
        <f>Q548*H548</f>
        <v>0.013037999999999999</v>
      </c>
      <c r="S548" s="237">
        <v>0.017000000000000001</v>
      </c>
      <c r="T548" s="238">
        <f>S548*H548</f>
        <v>0.1802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211</v>
      </c>
      <c r="AT548" s="239" t="s">
        <v>206</v>
      </c>
      <c r="AU548" s="239" t="s">
        <v>85</v>
      </c>
      <c r="AY548" s="18" t="s">
        <v>204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83</v>
      </c>
      <c r="BK548" s="240">
        <f>ROUND(I548*H548,2)</f>
        <v>0</v>
      </c>
      <c r="BL548" s="18" t="s">
        <v>211</v>
      </c>
      <c r="BM548" s="239" t="s">
        <v>1798</v>
      </c>
    </row>
    <row r="549" s="2" customFormat="1" ht="24.15" customHeight="1">
      <c r="A549" s="39"/>
      <c r="B549" s="40"/>
      <c r="C549" s="285" t="s">
        <v>840</v>
      </c>
      <c r="D549" s="285" t="s">
        <v>467</v>
      </c>
      <c r="E549" s="286" t="s">
        <v>1799</v>
      </c>
      <c r="F549" s="287" t="s">
        <v>1800</v>
      </c>
      <c r="G549" s="288" t="s">
        <v>501</v>
      </c>
      <c r="H549" s="289">
        <v>50</v>
      </c>
      <c r="I549" s="290"/>
      <c r="J549" s="291">
        <f>ROUND(I549*H549,2)</f>
        <v>0</v>
      </c>
      <c r="K549" s="287" t="s">
        <v>1</v>
      </c>
      <c r="L549" s="292"/>
      <c r="M549" s="293" t="s">
        <v>1</v>
      </c>
      <c r="N549" s="294" t="s">
        <v>41</v>
      </c>
      <c r="O549" s="92"/>
      <c r="P549" s="237">
        <f>O549*H549</f>
        <v>0</v>
      </c>
      <c r="Q549" s="237">
        <v>0.001</v>
      </c>
      <c r="R549" s="237">
        <f>Q549*H549</f>
        <v>0.050000000000000003</v>
      </c>
      <c r="S549" s="237">
        <v>0</v>
      </c>
      <c r="T549" s="238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9" t="s">
        <v>247</v>
      </c>
      <c r="AT549" s="239" t="s">
        <v>467</v>
      </c>
      <c r="AU549" s="239" t="s">
        <v>85</v>
      </c>
      <c r="AY549" s="18" t="s">
        <v>204</v>
      </c>
      <c r="BE549" s="240">
        <f>IF(N549="základní",J549,0)</f>
        <v>0</v>
      </c>
      <c r="BF549" s="240">
        <f>IF(N549="snížená",J549,0)</f>
        <v>0</v>
      </c>
      <c r="BG549" s="240">
        <f>IF(N549="zákl. přenesená",J549,0)</f>
        <v>0</v>
      </c>
      <c r="BH549" s="240">
        <f>IF(N549="sníž. přenesená",J549,0)</f>
        <v>0</v>
      </c>
      <c r="BI549" s="240">
        <f>IF(N549="nulová",J549,0)</f>
        <v>0</v>
      </c>
      <c r="BJ549" s="18" t="s">
        <v>83</v>
      </c>
      <c r="BK549" s="240">
        <f>ROUND(I549*H549,2)</f>
        <v>0</v>
      </c>
      <c r="BL549" s="18" t="s">
        <v>211</v>
      </c>
      <c r="BM549" s="239" t="s">
        <v>1801</v>
      </c>
    </row>
    <row r="550" s="13" customFormat="1">
      <c r="A550" s="13"/>
      <c r="B550" s="241"/>
      <c r="C550" s="242"/>
      <c r="D550" s="243" t="s">
        <v>213</v>
      </c>
      <c r="E550" s="244" t="s">
        <v>1</v>
      </c>
      <c r="F550" s="245" t="s">
        <v>492</v>
      </c>
      <c r="G550" s="242"/>
      <c r="H550" s="244" t="s">
        <v>1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213</v>
      </c>
      <c r="AU550" s="251" t="s">
        <v>85</v>
      </c>
      <c r="AV550" s="13" t="s">
        <v>83</v>
      </c>
      <c r="AW550" s="13" t="s">
        <v>32</v>
      </c>
      <c r="AX550" s="13" t="s">
        <v>76</v>
      </c>
      <c r="AY550" s="251" t="s">
        <v>204</v>
      </c>
    </row>
    <row r="551" s="14" customFormat="1">
      <c r="A551" s="14"/>
      <c r="B551" s="252"/>
      <c r="C551" s="253"/>
      <c r="D551" s="243" t="s">
        <v>213</v>
      </c>
      <c r="E551" s="254" t="s">
        <v>1</v>
      </c>
      <c r="F551" s="255" t="s">
        <v>1802</v>
      </c>
      <c r="G551" s="253"/>
      <c r="H551" s="256">
        <v>50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2" t="s">
        <v>213</v>
      </c>
      <c r="AU551" s="262" t="s">
        <v>85</v>
      </c>
      <c r="AV551" s="14" t="s">
        <v>85</v>
      </c>
      <c r="AW551" s="14" t="s">
        <v>32</v>
      </c>
      <c r="AX551" s="14" t="s">
        <v>83</v>
      </c>
      <c r="AY551" s="262" t="s">
        <v>204</v>
      </c>
    </row>
    <row r="552" s="2" customFormat="1" ht="21.75" customHeight="1">
      <c r="A552" s="39"/>
      <c r="B552" s="40"/>
      <c r="C552" s="228" t="s">
        <v>844</v>
      </c>
      <c r="D552" s="228" t="s">
        <v>206</v>
      </c>
      <c r="E552" s="229" t="s">
        <v>1803</v>
      </c>
      <c r="F552" s="230" t="s">
        <v>1804</v>
      </c>
      <c r="G552" s="231" t="s">
        <v>239</v>
      </c>
      <c r="H552" s="232">
        <v>8</v>
      </c>
      <c r="I552" s="233"/>
      <c r="J552" s="234">
        <f>ROUND(I552*H552,2)</f>
        <v>0</v>
      </c>
      <c r="K552" s="230" t="s">
        <v>210</v>
      </c>
      <c r="L552" s="45"/>
      <c r="M552" s="235" t="s">
        <v>1</v>
      </c>
      <c r="N552" s="236" t="s">
        <v>41</v>
      </c>
      <c r="O552" s="92"/>
      <c r="P552" s="237">
        <f>O552*H552</f>
        <v>0</v>
      </c>
      <c r="Q552" s="237">
        <v>0</v>
      </c>
      <c r="R552" s="237">
        <f>Q552*H552</f>
        <v>0</v>
      </c>
      <c r="S552" s="237">
        <v>0</v>
      </c>
      <c r="T552" s="238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9" t="s">
        <v>211</v>
      </c>
      <c r="AT552" s="239" t="s">
        <v>206</v>
      </c>
      <c r="AU552" s="239" t="s">
        <v>85</v>
      </c>
      <c r="AY552" s="18" t="s">
        <v>204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83</v>
      </c>
      <c r="BK552" s="240">
        <f>ROUND(I552*H552,2)</f>
        <v>0</v>
      </c>
      <c r="BL552" s="18" t="s">
        <v>211</v>
      </c>
      <c r="BM552" s="239" t="s">
        <v>1805</v>
      </c>
    </row>
    <row r="553" s="13" customFormat="1">
      <c r="A553" s="13"/>
      <c r="B553" s="241"/>
      <c r="C553" s="242"/>
      <c r="D553" s="243" t="s">
        <v>213</v>
      </c>
      <c r="E553" s="244" t="s">
        <v>1</v>
      </c>
      <c r="F553" s="245" t="s">
        <v>214</v>
      </c>
      <c r="G553" s="242"/>
      <c r="H553" s="244" t="s">
        <v>1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1" t="s">
        <v>213</v>
      </c>
      <c r="AU553" s="251" t="s">
        <v>85</v>
      </c>
      <c r="AV553" s="13" t="s">
        <v>83</v>
      </c>
      <c r="AW553" s="13" t="s">
        <v>32</v>
      </c>
      <c r="AX553" s="13" t="s">
        <v>76</v>
      </c>
      <c r="AY553" s="251" t="s">
        <v>204</v>
      </c>
    </row>
    <row r="554" s="14" customFormat="1">
      <c r="A554" s="14"/>
      <c r="B554" s="252"/>
      <c r="C554" s="253"/>
      <c r="D554" s="243" t="s">
        <v>213</v>
      </c>
      <c r="E554" s="254" t="s">
        <v>1</v>
      </c>
      <c r="F554" s="255" t="s">
        <v>1524</v>
      </c>
      <c r="G554" s="253"/>
      <c r="H554" s="256">
        <v>8</v>
      </c>
      <c r="I554" s="257"/>
      <c r="J554" s="253"/>
      <c r="K554" s="253"/>
      <c r="L554" s="258"/>
      <c r="M554" s="259"/>
      <c r="N554" s="260"/>
      <c r="O554" s="260"/>
      <c r="P554" s="260"/>
      <c r="Q554" s="260"/>
      <c r="R554" s="260"/>
      <c r="S554" s="260"/>
      <c r="T554" s="26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2" t="s">
        <v>213</v>
      </c>
      <c r="AU554" s="262" t="s">
        <v>85</v>
      </c>
      <c r="AV554" s="14" t="s">
        <v>85</v>
      </c>
      <c r="AW554" s="14" t="s">
        <v>32</v>
      </c>
      <c r="AX554" s="14" t="s">
        <v>83</v>
      </c>
      <c r="AY554" s="262" t="s">
        <v>204</v>
      </c>
    </row>
    <row r="555" s="2" customFormat="1" ht="24.15" customHeight="1">
      <c r="A555" s="39"/>
      <c r="B555" s="40"/>
      <c r="C555" s="228" t="s">
        <v>849</v>
      </c>
      <c r="D555" s="228" t="s">
        <v>206</v>
      </c>
      <c r="E555" s="229" t="s">
        <v>1366</v>
      </c>
      <c r="F555" s="230" t="s">
        <v>1367</v>
      </c>
      <c r="G555" s="231" t="s">
        <v>239</v>
      </c>
      <c r="H555" s="232">
        <v>12</v>
      </c>
      <c r="I555" s="233"/>
      <c r="J555" s="234">
        <f>ROUND(I555*H555,2)</f>
        <v>0</v>
      </c>
      <c r="K555" s="230" t="s">
        <v>210</v>
      </c>
      <c r="L555" s="45"/>
      <c r="M555" s="235" t="s">
        <v>1</v>
      </c>
      <c r="N555" s="236" t="s">
        <v>41</v>
      </c>
      <c r="O555" s="92"/>
      <c r="P555" s="237">
        <f>O555*H555</f>
        <v>0</v>
      </c>
      <c r="Q555" s="237">
        <v>0</v>
      </c>
      <c r="R555" s="237">
        <f>Q555*H555</f>
        <v>0</v>
      </c>
      <c r="S555" s="237">
        <v>0</v>
      </c>
      <c r="T555" s="238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9" t="s">
        <v>211</v>
      </c>
      <c r="AT555" s="239" t="s">
        <v>206</v>
      </c>
      <c r="AU555" s="239" t="s">
        <v>85</v>
      </c>
      <c r="AY555" s="18" t="s">
        <v>204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83</v>
      </c>
      <c r="BK555" s="240">
        <f>ROUND(I555*H555,2)</f>
        <v>0</v>
      </c>
      <c r="BL555" s="18" t="s">
        <v>211</v>
      </c>
      <c r="BM555" s="239" t="s">
        <v>1806</v>
      </c>
    </row>
    <row r="556" s="13" customFormat="1">
      <c r="A556" s="13"/>
      <c r="B556" s="241"/>
      <c r="C556" s="242"/>
      <c r="D556" s="243" t="s">
        <v>213</v>
      </c>
      <c r="E556" s="244" t="s">
        <v>1</v>
      </c>
      <c r="F556" s="245" t="s">
        <v>214</v>
      </c>
      <c r="G556" s="242"/>
      <c r="H556" s="244" t="s">
        <v>1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1" t="s">
        <v>213</v>
      </c>
      <c r="AU556" s="251" t="s">
        <v>85</v>
      </c>
      <c r="AV556" s="13" t="s">
        <v>83</v>
      </c>
      <c r="AW556" s="13" t="s">
        <v>32</v>
      </c>
      <c r="AX556" s="13" t="s">
        <v>76</v>
      </c>
      <c r="AY556" s="251" t="s">
        <v>204</v>
      </c>
    </row>
    <row r="557" s="14" customFormat="1">
      <c r="A557" s="14"/>
      <c r="B557" s="252"/>
      <c r="C557" s="253"/>
      <c r="D557" s="243" t="s">
        <v>213</v>
      </c>
      <c r="E557" s="254" t="s">
        <v>1</v>
      </c>
      <c r="F557" s="255" t="s">
        <v>241</v>
      </c>
      <c r="G557" s="253"/>
      <c r="H557" s="256">
        <v>12</v>
      </c>
      <c r="I557" s="257"/>
      <c r="J557" s="253"/>
      <c r="K557" s="253"/>
      <c r="L557" s="258"/>
      <c r="M557" s="259"/>
      <c r="N557" s="260"/>
      <c r="O557" s="260"/>
      <c r="P557" s="260"/>
      <c r="Q557" s="260"/>
      <c r="R557" s="260"/>
      <c r="S557" s="260"/>
      <c r="T557" s="26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2" t="s">
        <v>213</v>
      </c>
      <c r="AU557" s="262" t="s">
        <v>85</v>
      </c>
      <c r="AV557" s="14" t="s">
        <v>85</v>
      </c>
      <c r="AW557" s="14" t="s">
        <v>32</v>
      </c>
      <c r="AX557" s="14" t="s">
        <v>83</v>
      </c>
      <c r="AY557" s="262" t="s">
        <v>204</v>
      </c>
    </row>
    <row r="558" s="2" customFormat="1" ht="21.75" customHeight="1">
      <c r="A558" s="39"/>
      <c r="B558" s="40"/>
      <c r="C558" s="228" t="s">
        <v>853</v>
      </c>
      <c r="D558" s="228" t="s">
        <v>206</v>
      </c>
      <c r="E558" s="229" t="s">
        <v>1370</v>
      </c>
      <c r="F558" s="230" t="s">
        <v>1371</v>
      </c>
      <c r="G558" s="231" t="s">
        <v>239</v>
      </c>
      <c r="H558" s="232">
        <v>80</v>
      </c>
      <c r="I558" s="233"/>
      <c r="J558" s="234">
        <f>ROUND(I558*H558,2)</f>
        <v>0</v>
      </c>
      <c r="K558" s="230" t="s">
        <v>210</v>
      </c>
      <c r="L558" s="45"/>
      <c r="M558" s="235" t="s">
        <v>1</v>
      </c>
      <c r="N558" s="236" t="s">
        <v>41</v>
      </c>
      <c r="O558" s="92"/>
      <c r="P558" s="237">
        <f>O558*H558</f>
        <v>0</v>
      </c>
      <c r="Q558" s="237">
        <v>0</v>
      </c>
      <c r="R558" s="237">
        <f>Q558*H558</f>
        <v>0</v>
      </c>
      <c r="S558" s="237">
        <v>0</v>
      </c>
      <c r="T558" s="238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211</v>
      </c>
      <c r="AT558" s="239" t="s">
        <v>206</v>
      </c>
      <c r="AU558" s="239" t="s">
        <v>85</v>
      </c>
      <c r="AY558" s="18" t="s">
        <v>204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83</v>
      </c>
      <c r="BK558" s="240">
        <f>ROUND(I558*H558,2)</f>
        <v>0</v>
      </c>
      <c r="BL558" s="18" t="s">
        <v>211</v>
      </c>
      <c r="BM558" s="239" t="s">
        <v>1807</v>
      </c>
    </row>
    <row r="559" s="13" customFormat="1">
      <c r="A559" s="13"/>
      <c r="B559" s="241"/>
      <c r="C559" s="242"/>
      <c r="D559" s="243" t="s">
        <v>213</v>
      </c>
      <c r="E559" s="244" t="s">
        <v>1</v>
      </c>
      <c r="F559" s="245" t="s">
        <v>214</v>
      </c>
      <c r="G559" s="242"/>
      <c r="H559" s="244" t="s">
        <v>1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1" t="s">
        <v>213</v>
      </c>
      <c r="AU559" s="251" t="s">
        <v>85</v>
      </c>
      <c r="AV559" s="13" t="s">
        <v>83</v>
      </c>
      <c r="AW559" s="13" t="s">
        <v>32</v>
      </c>
      <c r="AX559" s="13" t="s">
        <v>76</v>
      </c>
      <c r="AY559" s="251" t="s">
        <v>204</v>
      </c>
    </row>
    <row r="560" s="14" customFormat="1">
      <c r="A560" s="14"/>
      <c r="B560" s="252"/>
      <c r="C560" s="253"/>
      <c r="D560" s="243" t="s">
        <v>213</v>
      </c>
      <c r="E560" s="254" t="s">
        <v>1</v>
      </c>
      <c r="F560" s="255" t="s">
        <v>1808</v>
      </c>
      <c r="G560" s="253"/>
      <c r="H560" s="256">
        <v>80</v>
      </c>
      <c r="I560" s="257"/>
      <c r="J560" s="253"/>
      <c r="K560" s="253"/>
      <c r="L560" s="258"/>
      <c r="M560" s="259"/>
      <c r="N560" s="260"/>
      <c r="O560" s="260"/>
      <c r="P560" s="260"/>
      <c r="Q560" s="260"/>
      <c r="R560" s="260"/>
      <c r="S560" s="260"/>
      <c r="T560" s="26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2" t="s">
        <v>213</v>
      </c>
      <c r="AU560" s="262" t="s">
        <v>85</v>
      </c>
      <c r="AV560" s="14" t="s">
        <v>85</v>
      </c>
      <c r="AW560" s="14" t="s">
        <v>32</v>
      </c>
      <c r="AX560" s="14" t="s">
        <v>83</v>
      </c>
      <c r="AY560" s="262" t="s">
        <v>204</v>
      </c>
    </row>
    <row r="561" s="2" customFormat="1" ht="24.15" customHeight="1">
      <c r="A561" s="39"/>
      <c r="B561" s="40"/>
      <c r="C561" s="228" t="s">
        <v>857</v>
      </c>
      <c r="D561" s="228" t="s">
        <v>206</v>
      </c>
      <c r="E561" s="229" t="s">
        <v>1809</v>
      </c>
      <c r="F561" s="230" t="s">
        <v>1810</v>
      </c>
      <c r="G561" s="231" t="s">
        <v>209</v>
      </c>
      <c r="H561" s="232">
        <v>51.810000000000002</v>
      </c>
      <c r="I561" s="233"/>
      <c r="J561" s="234">
        <f>ROUND(I561*H561,2)</f>
        <v>0</v>
      </c>
      <c r="K561" s="230" t="s">
        <v>1811</v>
      </c>
      <c r="L561" s="45"/>
      <c r="M561" s="235" t="s">
        <v>1</v>
      </c>
      <c r="N561" s="236" t="s">
        <v>41</v>
      </c>
      <c r="O561" s="92"/>
      <c r="P561" s="237">
        <f>O561*H561</f>
        <v>0</v>
      </c>
      <c r="Q561" s="237">
        <v>0</v>
      </c>
      <c r="R561" s="237">
        <f>Q561*H561</f>
        <v>0</v>
      </c>
      <c r="S561" s="237">
        <v>0</v>
      </c>
      <c r="T561" s="238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211</v>
      </c>
      <c r="AT561" s="239" t="s">
        <v>206</v>
      </c>
      <c r="AU561" s="239" t="s">
        <v>85</v>
      </c>
      <c r="AY561" s="18" t="s">
        <v>204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83</v>
      </c>
      <c r="BK561" s="240">
        <f>ROUND(I561*H561,2)</f>
        <v>0</v>
      </c>
      <c r="BL561" s="18" t="s">
        <v>211</v>
      </c>
      <c r="BM561" s="239" t="s">
        <v>1812</v>
      </c>
    </row>
    <row r="562" s="14" customFormat="1">
      <c r="A562" s="14"/>
      <c r="B562" s="252"/>
      <c r="C562" s="253"/>
      <c r="D562" s="243" t="s">
        <v>213</v>
      </c>
      <c r="E562" s="254" t="s">
        <v>1</v>
      </c>
      <c r="F562" s="255" t="s">
        <v>1813</v>
      </c>
      <c r="G562" s="253"/>
      <c r="H562" s="256">
        <v>51.810000000000002</v>
      </c>
      <c r="I562" s="257"/>
      <c r="J562" s="253"/>
      <c r="K562" s="253"/>
      <c r="L562" s="258"/>
      <c r="M562" s="259"/>
      <c r="N562" s="260"/>
      <c r="O562" s="260"/>
      <c r="P562" s="260"/>
      <c r="Q562" s="260"/>
      <c r="R562" s="260"/>
      <c r="S562" s="260"/>
      <c r="T562" s="261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2" t="s">
        <v>213</v>
      </c>
      <c r="AU562" s="262" t="s">
        <v>85</v>
      </c>
      <c r="AV562" s="14" t="s">
        <v>85</v>
      </c>
      <c r="AW562" s="14" t="s">
        <v>32</v>
      </c>
      <c r="AX562" s="14" t="s">
        <v>83</v>
      </c>
      <c r="AY562" s="262" t="s">
        <v>204</v>
      </c>
    </row>
    <row r="563" s="2" customFormat="1" ht="24.15" customHeight="1">
      <c r="A563" s="39"/>
      <c r="B563" s="40"/>
      <c r="C563" s="228" t="s">
        <v>861</v>
      </c>
      <c r="D563" s="228" t="s">
        <v>206</v>
      </c>
      <c r="E563" s="229" t="s">
        <v>1374</v>
      </c>
      <c r="F563" s="230" t="s">
        <v>1375</v>
      </c>
      <c r="G563" s="231" t="s">
        <v>209</v>
      </c>
      <c r="H563" s="232">
        <v>42.549999999999997</v>
      </c>
      <c r="I563" s="233"/>
      <c r="J563" s="234">
        <f>ROUND(I563*H563,2)</f>
        <v>0</v>
      </c>
      <c r="K563" s="230" t="s">
        <v>210</v>
      </c>
      <c r="L563" s="45"/>
      <c r="M563" s="235" t="s">
        <v>1</v>
      </c>
      <c r="N563" s="236" t="s">
        <v>41</v>
      </c>
      <c r="O563" s="92"/>
      <c r="P563" s="237">
        <f>O563*H563</f>
        <v>0</v>
      </c>
      <c r="Q563" s="237">
        <v>0</v>
      </c>
      <c r="R563" s="237">
        <f>Q563*H563</f>
        <v>0</v>
      </c>
      <c r="S563" s="237">
        <v>0</v>
      </c>
      <c r="T563" s="238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9" t="s">
        <v>211</v>
      </c>
      <c r="AT563" s="239" t="s">
        <v>206</v>
      </c>
      <c r="AU563" s="239" t="s">
        <v>85</v>
      </c>
      <c r="AY563" s="18" t="s">
        <v>204</v>
      </c>
      <c r="BE563" s="240">
        <f>IF(N563="základní",J563,0)</f>
        <v>0</v>
      </c>
      <c r="BF563" s="240">
        <f>IF(N563="snížená",J563,0)</f>
        <v>0</v>
      </c>
      <c r="BG563" s="240">
        <f>IF(N563="zákl. přenesená",J563,0)</f>
        <v>0</v>
      </c>
      <c r="BH563" s="240">
        <f>IF(N563="sníž. přenesená",J563,0)</f>
        <v>0</v>
      </c>
      <c r="BI563" s="240">
        <f>IF(N563="nulová",J563,0)</f>
        <v>0</v>
      </c>
      <c r="BJ563" s="18" t="s">
        <v>83</v>
      </c>
      <c r="BK563" s="240">
        <f>ROUND(I563*H563,2)</f>
        <v>0</v>
      </c>
      <c r="BL563" s="18" t="s">
        <v>211</v>
      </c>
      <c r="BM563" s="239" t="s">
        <v>1814</v>
      </c>
    </row>
    <row r="564" s="14" customFormat="1">
      <c r="A564" s="14"/>
      <c r="B564" s="252"/>
      <c r="C564" s="253"/>
      <c r="D564" s="243" t="s">
        <v>213</v>
      </c>
      <c r="E564" s="254" t="s">
        <v>1</v>
      </c>
      <c r="F564" s="255" t="s">
        <v>115</v>
      </c>
      <c r="G564" s="253"/>
      <c r="H564" s="256">
        <v>42.549999999999997</v>
      </c>
      <c r="I564" s="257"/>
      <c r="J564" s="253"/>
      <c r="K564" s="253"/>
      <c r="L564" s="258"/>
      <c r="M564" s="259"/>
      <c r="N564" s="260"/>
      <c r="O564" s="260"/>
      <c r="P564" s="260"/>
      <c r="Q564" s="260"/>
      <c r="R564" s="260"/>
      <c r="S564" s="260"/>
      <c r="T564" s="26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2" t="s">
        <v>213</v>
      </c>
      <c r="AU564" s="262" t="s">
        <v>85</v>
      </c>
      <c r="AV564" s="14" t="s">
        <v>85</v>
      </c>
      <c r="AW564" s="14" t="s">
        <v>32</v>
      </c>
      <c r="AX564" s="14" t="s">
        <v>83</v>
      </c>
      <c r="AY564" s="262" t="s">
        <v>204</v>
      </c>
    </row>
    <row r="565" s="2" customFormat="1" ht="24.15" customHeight="1">
      <c r="A565" s="39"/>
      <c r="B565" s="40"/>
      <c r="C565" s="228" t="s">
        <v>866</v>
      </c>
      <c r="D565" s="228" t="s">
        <v>206</v>
      </c>
      <c r="E565" s="229" t="s">
        <v>1378</v>
      </c>
      <c r="F565" s="230" t="s">
        <v>1379</v>
      </c>
      <c r="G565" s="231" t="s">
        <v>209</v>
      </c>
      <c r="H565" s="232">
        <v>7.7999999999999998</v>
      </c>
      <c r="I565" s="233"/>
      <c r="J565" s="234">
        <f>ROUND(I565*H565,2)</f>
        <v>0</v>
      </c>
      <c r="K565" s="230" t="s">
        <v>210</v>
      </c>
      <c r="L565" s="45"/>
      <c r="M565" s="235" t="s">
        <v>1</v>
      </c>
      <c r="N565" s="236" t="s">
        <v>41</v>
      </c>
      <c r="O565" s="92"/>
      <c r="P565" s="237">
        <f>O565*H565</f>
        <v>0</v>
      </c>
      <c r="Q565" s="237">
        <v>0</v>
      </c>
      <c r="R565" s="237">
        <f>Q565*H565</f>
        <v>0</v>
      </c>
      <c r="S565" s="237">
        <v>0</v>
      </c>
      <c r="T565" s="238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211</v>
      </c>
      <c r="AT565" s="239" t="s">
        <v>206</v>
      </c>
      <c r="AU565" s="239" t="s">
        <v>85</v>
      </c>
      <c r="AY565" s="18" t="s">
        <v>204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83</v>
      </c>
      <c r="BK565" s="240">
        <f>ROUND(I565*H565,2)</f>
        <v>0</v>
      </c>
      <c r="BL565" s="18" t="s">
        <v>211</v>
      </c>
      <c r="BM565" s="239" t="s">
        <v>1815</v>
      </c>
    </row>
    <row r="566" s="13" customFormat="1">
      <c r="A566" s="13"/>
      <c r="B566" s="241"/>
      <c r="C566" s="242"/>
      <c r="D566" s="243" t="s">
        <v>213</v>
      </c>
      <c r="E566" s="244" t="s">
        <v>1</v>
      </c>
      <c r="F566" s="245" t="s">
        <v>524</v>
      </c>
      <c r="G566" s="242"/>
      <c r="H566" s="244" t="s">
        <v>1</v>
      </c>
      <c r="I566" s="246"/>
      <c r="J566" s="242"/>
      <c r="K566" s="242"/>
      <c r="L566" s="247"/>
      <c r="M566" s="248"/>
      <c r="N566" s="249"/>
      <c r="O566" s="249"/>
      <c r="P566" s="249"/>
      <c r="Q566" s="249"/>
      <c r="R566" s="249"/>
      <c r="S566" s="249"/>
      <c r="T566" s="25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1" t="s">
        <v>213</v>
      </c>
      <c r="AU566" s="251" t="s">
        <v>85</v>
      </c>
      <c r="AV566" s="13" t="s">
        <v>83</v>
      </c>
      <c r="AW566" s="13" t="s">
        <v>32</v>
      </c>
      <c r="AX566" s="13" t="s">
        <v>76</v>
      </c>
      <c r="AY566" s="251" t="s">
        <v>204</v>
      </c>
    </row>
    <row r="567" s="14" customFormat="1">
      <c r="A567" s="14"/>
      <c r="B567" s="252"/>
      <c r="C567" s="253"/>
      <c r="D567" s="243" t="s">
        <v>213</v>
      </c>
      <c r="E567" s="254" t="s">
        <v>1</v>
      </c>
      <c r="F567" s="255" t="s">
        <v>1816</v>
      </c>
      <c r="G567" s="253"/>
      <c r="H567" s="256">
        <v>7.7999999999999998</v>
      </c>
      <c r="I567" s="257"/>
      <c r="J567" s="253"/>
      <c r="K567" s="253"/>
      <c r="L567" s="258"/>
      <c r="M567" s="259"/>
      <c r="N567" s="260"/>
      <c r="O567" s="260"/>
      <c r="P567" s="260"/>
      <c r="Q567" s="260"/>
      <c r="R567" s="260"/>
      <c r="S567" s="260"/>
      <c r="T567" s="26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2" t="s">
        <v>213</v>
      </c>
      <c r="AU567" s="262" t="s">
        <v>85</v>
      </c>
      <c r="AV567" s="14" t="s">
        <v>85</v>
      </c>
      <c r="AW567" s="14" t="s">
        <v>32</v>
      </c>
      <c r="AX567" s="14" t="s">
        <v>83</v>
      </c>
      <c r="AY567" s="262" t="s">
        <v>204</v>
      </c>
    </row>
    <row r="568" s="2" customFormat="1" ht="24.15" customHeight="1">
      <c r="A568" s="39"/>
      <c r="B568" s="40"/>
      <c r="C568" s="228" t="s">
        <v>870</v>
      </c>
      <c r="D568" s="228" t="s">
        <v>206</v>
      </c>
      <c r="E568" s="229" t="s">
        <v>1817</v>
      </c>
      <c r="F568" s="230" t="s">
        <v>1818</v>
      </c>
      <c r="G568" s="231" t="s">
        <v>239</v>
      </c>
      <c r="H568" s="232">
        <v>4</v>
      </c>
      <c r="I568" s="233"/>
      <c r="J568" s="234">
        <f>ROUND(I568*H568,2)</f>
        <v>0</v>
      </c>
      <c r="K568" s="230" t="s">
        <v>1</v>
      </c>
      <c r="L568" s="45"/>
      <c r="M568" s="235" t="s">
        <v>1</v>
      </c>
      <c r="N568" s="236" t="s">
        <v>41</v>
      </c>
      <c r="O568" s="92"/>
      <c r="P568" s="237">
        <f>O568*H568</f>
        <v>0</v>
      </c>
      <c r="Q568" s="237">
        <v>0</v>
      </c>
      <c r="R568" s="237">
        <f>Q568*H568</f>
        <v>0</v>
      </c>
      <c r="S568" s="237">
        <v>0.0092499999999999995</v>
      </c>
      <c r="T568" s="238">
        <f>S568*H568</f>
        <v>0.036999999999999998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9" t="s">
        <v>211</v>
      </c>
      <c r="AT568" s="239" t="s">
        <v>206</v>
      </c>
      <c r="AU568" s="239" t="s">
        <v>85</v>
      </c>
      <c r="AY568" s="18" t="s">
        <v>204</v>
      </c>
      <c r="BE568" s="240">
        <f>IF(N568="základní",J568,0)</f>
        <v>0</v>
      </c>
      <c r="BF568" s="240">
        <f>IF(N568="snížená",J568,0)</f>
        <v>0</v>
      </c>
      <c r="BG568" s="240">
        <f>IF(N568="zákl. přenesená",J568,0)</f>
        <v>0</v>
      </c>
      <c r="BH568" s="240">
        <f>IF(N568="sníž. přenesená",J568,0)</f>
        <v>0</v>
      </c>
      <c r="BI568" s="240">
        <f>IF(N568="nulová",J568,0)</f>
        <v>0</v>
      </c>
      <c r="BJ568" s="18" t="s">
        <v>83</v>
      </c>
      <c r="BK568" s="240">
        <f>ROUND(I568*H568,2)</f>
        <v>0</v>
      </c>
      <c r="BL568" s="18" t="s">
        <v>211</v>
      </c>
      <c r="BM568" s="239" t="s">
        <v>1819</v>
      </c>
    </row>
    <row r="569" s="13" customFormat="1">
      <c r="A569" s="13"/>
      <c r="B569" s="241"/>
      <c r="C569" s="242"/>
      <c r="D569" s="243" t="s">
        <v>213</v>
      </c>
      <c r="E569" s="244" t="s">
        <v>1</v>
      </c>
      <c r="F569" s="245" t="s">
        <v>214</v>
      </c>
      <c r="G569" s="242"/>
      <c r="H569" s="244" t="s">
        <v>1</v>
      </c>
      <c r="I569" s="246"/>
      <c r="J569" s="242"/>
      <c r="K569" s="242"/>
      <c r="L569" s="247"/>
      <c r="M569" s="248"/>
      <c r="N569" s="249"/>
      <c r="O569" s="249"/>
      <c r="P569" s="249"/>
      <c r="Q569" s="249"/>
      <c r="R569" s="249"/>
      <c r="S569" s="249"/>
      <c r="T569" s="25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1" t="s">
        <v>213</v>
      </c>
      <c r="AU569" s="251" t="s">
        <v>85</v>
      </c>
      <c r="AV569" s="13" t="s">
        <v>83</v>
      </c>
      <c r="AW569" s="13" t="s">
        <v>32</v>
      </c>
      <c r="AX569" s="13" t="s">
        <v>76</v>
      </c>
      <c r="AY569" s="251" t="s">
        <v>204</v>
      </c>
    </row>
    <row r="570" s="14" customFormat="1">
      <c r="A570" s="14"/>
      <c r="B570" s="252"/>
      <c r="C570" s="253"/>
      <c r="D570" s="243" t="s">
        <v>213</v>
      </c>
      <c r="E570" s="254" t="s">
        <v>1</v>
      </c>
      <c r="F570" s="255" t="s">
        <v>1820</v>
      </c>
      <c r="G570" s="253"/>
      <c r="H570" s="256">
        <v>4</v>
      </c>
      <c r="I570" s="257"/>
      <c r="J570" s="253"/>
      <c r="K570" s="253"/>
      <c r="L570" s="258"/>
      <c r="M570" s="259"/>
      <c r="N570" s="260"/>
      <c r="O570" s="260"/>
      <c r="P570" s="260"/>
      <c r="Q570" s="260"/>
      <c r="R570" s="260"/>
      <c r="S570" s="260"/>
      <c r="T570" s="26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2" t="s">
        <v>213</v>
      </c>
      <c r="AU570" s="262" t="s">
        <v>85</v>
      </c>
      <c r="AV570" s="14" t="s">
        <v>85</v>
      </c>
      <c r="AW570" s="14" t="s">
        <v>32</v>
      </c>
      <c r="AX570" s="14" t="s">
        <v>83</v>
      </c>
      <c r="AY570" s="262" t="s">
        <v>204</v>
      </c>
    </row>
    <row r="571" s="2" customFormat="1" ht="33" customHeight="1">
      <c r="A571" s="39"/>
      <c r="B571" s="40"/>
      <c r="C571" s="228" t="s">
        <v>875</v>
      </c>
      <c r="D571" s="228" t="s">
        <v>206</v>
      </c>
      <c r="E571" s="229" t="s">
        <v>1821</v>
      </c>
      <c r="F571" s="230" t="s">
        <v>1822</v>
      </c>
      <c r="G571" s="231" t="s">
        <v>239</v>
      </c>
      <c r="H571" s="232">
        <v>4</v>
      </c>
      <c r="I571" s="233"/>
      <c r="J571" s="234">
        <f>ROUND(I571*H571,2)</f>
        <v>0</v>
      </c>
      <c r="K571" s="230" t="s">
        <v>1</v>
      </c>
      <c r="L571" s="45"/>
      <c r="M571" s="235" t="s">
        <v>1</v>
      </c>
      <c r="N571" s="236" t="s">
        <v>41</v>
      </c>
      <c r="O571" s="92"/>
      <c r="P571" s="237">
        <f>O571*H571</f>
        <v>0</v>
      </c>
      <c r="Q571" s="237">
        <v>0</v>
      </c>
      <c r="R571" s="237">
        <f>Q571*H571</f>
        <v>0</v>
      </c>
      <c r="S571" s="237">
        <v>0.00248</v>
      </c>
      <c r="T571" s="238">
        <f>S571*H571</f>
        <v>0.00992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9" t="s">
        <v>211</v>
      </c>
      <c r="AT571" s="239" t="s">
        <v>206</v>
      </c>
      <c r="AU571" s="239" t="s">
        <v>85</v>
      </c>
      <c r="AY571" s="18" t="s">
        <v>204</v>
      </c>
      <c r="BE571" s="240">
        <f>IF(N571="základní",J571,0)</f>
        <v>0</v>
      </c>
      <c r="BF571" s="240">
        <f>IF(N571="snížená",J571,0)</f>
        <v>0</v>
      </c>
      <c r="BG571" s="240">
        <f>IF(N571="zákl. přenesená",J571,0)</f>
        <v>0</v>
      </c>
      <c r="BH571" s="240">
        <f>IF(N571="sníž. přenesená",J571,0)</f>
        <v>0</v>
      </c>
      <c r="BI571" s="240">
        <f>IF(N571="nulová",J571,0)</f>
        <v>0</v>
      </c>
      <c r="BJ571" s="18" t="s">
        <v>83</v>
      </c>
      <c r="BK571" s="240">
        <f>ROUND(I571*H571,2)</f>
        <v>0</v>
      </c>
      <c r="BL571" s="18" t="s">
        <v>211</v>
      </c>
      <c r="BM571" s="239" t="s">
        <v>1823</v>
      </c>
    </row>
    <row r="572" s="13" customFormat="1">
      <c r="A572" s="13"/>
      <c r="B572" s="241"/>
      <c r="C572" s="242"/>
      <c r="D572" s="243" t="s">
        <v>213</v>
      </c>
      <c r="E572" s="244" t="s">
        <v>1</v>
      </c>
      <c r="F572" s="245" t="s">
        <v>492</v>
      </c>
      <c r="G572" s="242"/>
      <c r="H572" s="244" t="s">
        <v>1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1" t="s">
        <v>213</v>
      </c>
      <c r="AU572" s="251" t="s">
        <v>85</v>
      </c>
      <c r="AV572" s="13" t="s">
        <v>83</v>
      </c>
      <c r="AW572" s="13" t="s">
        <v>32</v>
      </c>
      <c r="AX572" s="13" t="s">
        <v>76</v>
      </c>
      <c r="AY572" s="251" t="s">
        <v>204</v>
      </c>
    </row>
    <row r="573" s="14" customFormat="1">
      <c r="A573" s="14"/>
      <c r="B573" s="252"/>
      <c r="C573" s="253"/>
      <c r="D573" s="243" t="s">
        <v>213</v>
      </c>
      <c r="E573" s="254" t="s">
        <v>1</v>
      </c>
      <c r="F573" s="255" t="s">
        <v>1820</v>
      </c>
      <c r="G573" s="253"/>
      <c r="H573" s="256">
        <v>4</v>
      </c>
      <c r="I573" s="257"/>
      <c r="J573" s="253"/>
      <c r="K573" s="253"/>
      <c r="L573" s="258"/>
      <c r="M573" s="259"/>
      <c r="N573" s="260"/>
      <c r="O573" s="260"/>
      <c r="P573" s="260"/>
      <c r="Q573" s="260"/>
      <c r="R573" s="260"/>
      <c r="S573" s="260"/>
      <c r="T573" s="26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2" t="s">
        <v>213</v>
      </c>
      <c r="AU573" s="262" t="s">
        <v>85</v>
      </c>
      <c r="AV573" s="14" t="s">
        <v>85</v>
      </c>
      <c r="AW573" s="14" t="s">
        <v>32</v>
      </c>
      <c r="AX573" s="14" t="s">
        <v>83</v>
      </c>
      <c r="AY573" s="262" t="s">
        <v>204</v>
      </c>
    </row>
    <row r="574" s="2" customFormat="1" ht="21.75" customHeight="1">
      <c r="A574" s="39"/>
      <c r="B574" s="40"/>
      <c r="C574" s="228" t="s">
        <v>879</v>
      </c>
      <c r="D574" s="228" t="s">
        <v>206</v>
      </c>
      <c r="E574" s="229" t="s">
        <v>1824</v>
      </c>
      <c r="F574" s="230" t="s">
        <v>1825</v>
      </c>
      <c r="G574" s="231" t="s">
        <v>239</v>
      </c>
      <c r="H574" s="232">
        <v>2</v>
      </c>
      <c r="I574" s="233"/>
      <c r="J574" s="234">
        <f>ROUND(I574*H574,2)</f>
        <v>0</v>
      </c>
      <c r="K574" s="230" t="s">
        <v>1</v>
      </c>
      <c r="L574" s="45"/>
      <c r="M574" s="235" t="s">
        <v>1</v>
      </c>
      <c r="N574" s="236" t="s">
        <v>41</v>
      </c>
      <c r="O574" s="92"/>
      <c r="P574" s="237">
        <f>O574*H574</f>
        <v>0</v>
      </c>
      <c r="Q574" s="237">
        <v>0</v>
      </c>
      <c r="R574" s="237">
        <f>Q574*H574</f>
        <v>0</v>
      </c>
      <c r="S574" s="237">
        <v>0.059999999999999998</v>
      </c>
      <c r="T574" s="238">
        <f>S574*H574</f>
        <v>0.12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9" t="s">
        <v>211</v>
      </c>
      <c r="AT574" s="239" t="s">
        <v>206</v>
      </c>
      <c r="AU574" s="239" t="s">
        <v>85</v>
      </c>
      <c r="AY574" s="18" t="s">
        <v>204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83</v>
      </c>
      <c r="BK574" s="240">
        <f>ROUND(I574*H574,2)</f>
        <v>0</v>
      </c>
      <c r="BL574" s="18" t="s">
        <v>211</v>
      </c>
      <c r="BM574" s="239" t="s">
        <v>1826</v>
      </c>
    </row>
    <row r="575" s="13" customFormat="1">
      <c r="A575" s="13"/>
      <c r="B575" s="241"/>
      <c r="C575" s="242"/>
      <c r="D575" s="243" t="s">
        <v>213</v>
      </c>
      <c r="E575" s="244" t="s">
        <v>1</v>
      </c>
      <c r="F575" s="245" t="s">
        <v>214</v>
      </c>
      <c r="G575" s="242"/>
      <c r="H575" s="244" t="s">
        <v>1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1" t="s">
        <v>213</v>
      </c>
      <c r="AU575" s="251" t="s">
        <v>85</v>
      </c>
      <c r="AV575" s="13" t="s">
        <v>83</v>
      </c>
      <c r="AW575" s="13" t="s">
        <v>32</v>
      </c>
      <c r="AX575" s="13" t="s">
        <v>76</v>
      </c>
      <c r="AY575" s="251" t="s">
        <v>204</v>
      </c>
    </row>
    <row r="576" s="14" customFormat="1">
      <c r="A576" s="14"/>
      <c r="B576" s="252"/>
      <c r="C576" s="253"/>
      <c r="D576" s="243" t="s">
        <v>213</v>
      </c>
      <c r="E576" s="254" t="s">
        <v>1</v>
      </c>
      <c r="F576" s="255" t="s">
        <v>1827</v>
      </c>
      <c r="G576" s="253"/>
      <c r="H576" s="256">
        <v>2</v>
      </c>
      <c r="I576" s="257"/>
      <c r="J576" s="253"/>
      <c r="K576" s="253"/>
      <c r="L576" s="258"/>
      <c r="M576" s="259"/>
      <c r="N576" s="260"/>
      <c r="O576" s="260"/>
      <c r="P576" s="260"/>
      <c r="Q576" s="260"/>
      <c r="R576" s="260"/>
      <c r="S576" s="260"/>
      <c r="T576" s="261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2" t="s">
        <v>213</v>
      </c>
      <c r="AU576" s="262" t="s">
        <v>85</v>
      </c>
      <c r="AV576" s="14" t="s">
        <v>85</v>
      </c>
      <c r="AW576" s="14" t="s">
        <v>32</v>
      </c>
      <c r="AX576" s="14" t="s">
        <v>83</v>
      </c>
      <c r="AY576" s="262" t="s">
        <v>204</v>
      </c>
    </row>
    <row r="577" s="2" customFormat="1" ht="24.15" customHeight="1">
      <c r="A577" s="39"/>
      <c r="B577" s="40"/>
      <c r="C577" s="228" t="s">
        <v>884</v>
      </c>
      <c r="D577" s="228" t="s">
        <v>206</v>
      </c>
      <c r="E577" s="229" t="s">
        <v>1828</v>
      </c>
      <c r="F577" s="230" t="s">
        <v>1829</v>
      </c>
      <c r="G577" s="231" t="s">
        <v>209</v>
      </c>
      <c r="H577" s="232">
        <v>2</v>
      </c>
      <c r="I577" s="233"/>
      <c r="J577" s="234">
        <f>ROUND(I577*H577,2)</f>
        <v>0</v>
      </c>
      <c r="K577" s="230" t="s">
        <v>210</v>
      </c>
      <c r="L577" s="45"/>
      <c r="M577" s="235" t="s">
        <v>1</v>
      </c>
      <c r="N577" s="236" t="s">
        <v>41</v>
      </c>
      <c r="O577" s="92"/>
      <c r="P577" s="237">
        <f>O577*H577</f>
        <v>0</v>
      </c>
      <c r="Q577" s="237">
        <v>0</v>
      </c>
      <c r="R577" s="237">
        <f>Q577*H577</f>
        <v>0</v>
      </c>
      <c r="S577" s="237">
        <v>0.35499999999999998</v>
      </c>
      <c r="T577" s="238">
        <f>S577*H577</f>
        <v>0.70999999999999996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9" t="s">
        <v>211</v>
      </c>
      <c r="AT577" s="239" t="s">
        <v>206</v>
      </c>
      <c r="AU577" s="239" t="s">
        <v>85</v>
      </c>
      <c r="AY577" s="18" t="s">
        <v>204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8" t="s">
        <v>83</v>
      </c>
      <c r="BK577" s="240">
        <f>ROUND(I577*H577,2)</f>
        <v>0</v>
      </c>
      <c r="BL577" s="18" t="s">
        <v>211</v>
      </c>
      <c r="BM577" s="239" t="s">
        <v>1830</v>
      </c>
    </row>
    <row r="578" s="13" customFormat="1">
      <c r="A578" s="13"/>
      <c r="B578" s="241"/>
      <c r="C578" s="242"/>
      <c r="D578" s="243" t="s">
        <v>213</v>
      </c>
      <c r="E578" s="244" t="s">
        <v>1</v>
      </c>
      <c r="F578" s="245" t="s">
        <v>492</v>
      </c>
      <c r="G578" s="242"/>
      <c r="H578" s="244" t="s">
        <v>1</v>
      </c>
      <c r="I578" s="246"/>
      <c r="J578" s="242"/>
      <c r="K578" s="242"/>
      <c r="L578" s="247"/>
      <c r="M578" s="248"/>
      <c r="N578" s="249"/>
      <c r="O578" s="249"/>
      <c r="P578" s="249"/>
      <c r="Q578" s="249"/>
      <c r="R578" s="249"/>
      <c r="S578" s="249"/>
      <c r="T578" s="25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1" t="s">
        <v>213</v>
      </c>
      <c r="AU578" s="251" t="s">
        <v>85</v>
      </c>
      <c r="AV578" s="13" t="s">
        <v>83</v>
      </c>
      <c r="AW578" s="13" t="s">
        <v>32</v>
      </c>
      <c r="AX578" s="13" t="s">
        <v>76</v>
      </c>
      <c r="AY578" s="251" t="s">
        <v>204</v>
      </c>
    </row>
    <row r="579" s="14" customFormat="1">
      <c r="A579" s="14"/>
      <c r="B579" s="252"/>
      <c r="C579" s="253"/>
      <c r="D579" s="243" t="s">
        <v>213</v>
      </c>
      <c r="E579" s="254" t="s">
        <v>1</v>
      </c>
      <c r="F579" s="255" t="s">
        <v>1831</v>
      </c>
      <c r="G579" s="253"/>
      <c r="H579" s="256">
        <v>2</v>
      </c>
      <c r="I579" s="257"/>
      <c r="J579" s="253"/>
      <c r="K579" s="253"/>
      <c r="L579" s="258"/>
      <c r="M579" s="259"/>
      <c r="N579" s="260"/>
      <c r="O579" s="260"/>
      <c r="P579" s="260"/>
      <c r="Q579" s="260"/>
      <c r="R579" s="260"/>
      <c r="S579" s="260"/>
      <c r="T579" s="26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2" t="s">
        <v>213</v>
      </c>
      <c r="AU579" s="262" t="s">
        <v>85</v>
      </c>
      <c r="AV579" s="14" t="s">
        <v>85</v>
      </c>
      <c r="AW579" s="14" t="s">
        <v>32</v>
      </c>
      <c r="AX579" s="14" t="s">
        <v>83</v>
      </c>
      <c r="AY579" s="262" t="s">
        <v>204</v>
      </c>
    </row>
    <row r="580" s="12" customFormat="1" ht="22.8" customHeight="1">
      <c r="A580" s="12"/>
      <c r="B580" s="212"/>
      <c r="C580" s="213"/>
      <c r="D580" s="214" t="s">
        <v>75</v>
      </c>
      <c r="E580" s="226" t="s">
        <v>742</v>
      </c>
      <c r="F580" s="226" t="s">
        <v>1382</v>
      </c>
      <c r="G580" s="213"/>
      <c r="H580" s="213"/>
      <c r="I580" s="216"/>
      <c r="J580" s="227">
        <f>BK580</f>
        <v>0</v>
      </c>
      <c r="K580" s="213"/>
      <c r="L580" s="218"/>
      <c r="M580" s="219"/>
      <c r="N580" s="220"/>
      <c r="O580" s="220"/>
      <c r="P580" s="221">
        <f>SUM(P581:P582)</f>
        <v>0</v>
      </c>
      <c r="Q580" s="220"/>
      <c r="R580" s="221">
        <f>SUM(R581:R582)</f>
        <v>0</v>
      </c>
      <c r="S580" s="220"/>
      <c r="T580" s="222">
        <f>SUM(T581:T582)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23" t="s">
        <v>83</v>
      </c>
      <c r="AT580" s="224" t="s">
        <v>75</v>
      </c>
      <c r="AU580" s="224" t="s">
        <v>83</v>
      </c>
      <c r="AY580" s="223" t="s">
        <v>204</v>
      </c>
      <c r="BK580" s="225">
        <f>SUM(BK581:BK582)</f>
        <v>0</v>
      </c>
    </row>
    <row r="581" s="2" customFormat="1" ht="24.15" customHeight="1">
      <c r="A581" s="39"/>
      <c r="B581" s="40"/>
      <c r="C581" s="228" t="s">
        <v>888</v>
      </c>
      <c r="D581" s="228" t="s">
        <v>206</v>
      </c>
      <c r="E581" s="229" t="s">
        <v>1384</v>
      </c>
      <c r="F581" s="230" t="s">
        <v>1385</v>
      </c>
      <c r="G581" s="231" t="s">
        <v>442</v>
      </c>
      <c r="H581" s="232">
        <v>127.364</v>
      </c>
      <c r="I581" s="233"/>
      <c r="J581" s="234">
        <f>ROUND(I581*H581,2)</f>
        <v>0</v>
      </c>
      <c r="K581" s="230" t="s">
        <v>210</v>
      </c>
      <c r="L581" s="45"/>
      <c r="M581" s="235" t="s">
        <v>1</v>
      </c>
      <c r="N581" s="236" t="s">
        <v>41</v>
      </c>
      <c r="O581" s="92"/>
      <c r="P581" s="237">
        <f>O581*H581</f>
        <v>0</v>
      </c>
      <c r="Q581" s="237">
        <v>0</v>
      </c>
      <c r="R581" s="237">
        <f>Q581*H581</f>
        <v>0</v>
      </c>
      <c r="S581" s="237">
        <v>0</v>
      </c>
      <c r="T581" s="238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211</v>
      </c>
      <c r="AT581" s="239" t="s">
        <v>206</v>
      </c>
      <c r="AU581" s="239" t="s">
        <v>85</v>
      </c>
      <c r="AY581" s="18" t="s">
        <v>204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83</v>
      </c>
      <c r="BK581" s="240">
        <f>ROUND(I581*H581,2)</f>
        <v>0</v>
      </c>
      <c r="BL581" s="18" t="s">
        <v>211</v>
      </c>
      <c r="BM581" s="239" t="s">
        <v>1386</v>
      </c>
    </row>
    <row r="582" s="14" customFormat="1">
      <c r="A582" s="14"/>
      <c r="B582" s="252"/>
      <c r="C582" s="253"/>
      <c r="D582" s="243" t="s">
        <v>213</v>
      </c>
      <c r="E582" s="254" t="s">
        <v>1</v>
      </c>
      <c r="F582" s="255" t="s">
        <v>1832</v>
      </c>
      <c r="G582" s="253"/>
      <c r="H582" s="256">
        <v>127.364</v>
      </c>
      <c r="I582" s="257"/>
      <c r="J582" s="253"/>
      <c r="K582" s="253"/>
      <c r="L582" s="258"/>
      <c r="M582" s="259"/>
      <c r="N582" s="260"/>
      <c r="O582" s="260"/>
      <c r="P582" s="260"/>
      <c r="Q582" s="260"/>
      <c r="R582" s="260"/>
      <c r="S582" s="260"/>
      <c r="T582" s="26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2" t="s">
        <v>213</v>
      </c>
      <c r="AU582" s="262" t="s">
        <v>85</v>
      </c>
      <c r="AV582" s="14" t="s">
        <v>85</v>
      </c>
      <c r="AW582" s="14" t="s">
        <v>32</v>
      </c>
      <c r="AX582" s="14" t="s">
        <v>83</v>
      </c>
      <c r="AY582" s="262" t="s">
        <v>204</v>
      </c>
    </row>
    <row r="583" s="12" customFormat="1" ht="22.8" customHeight="1">
      <c r="A583" s="12"/>
      <c r="B583" s="212"/>
      <c r="C583" s="213"/>
      <c r="D583" s="214" t="s">
        <v>75</v>
      </c>
      <c r="E583" s="226" t="s">
        <v>1388</v>
      </c>
      <c r="F583" s="226" t="s">
        <v>1389</v>
      </c>
      <c r="G583" s="213"/>
      <c r="H583" s="213"/>
      <c r="I583" s="216"/>
      <c r="J583" s="227">
        <f>BK583</f>
        <v>0</v>
      </c>
      <c r="K583" s="213"/>
      <c r="L583" s="218"/>
      <c r="M583" s="219"/>
      <c r="N583" s="220"/>
      <c r="O583" s="220"/>
      <c r="P583" s="221">
        <f>SUM(P584:P600)</f>
        <v>0</v>
      </c>
      <c r="Q583" s="220"/>
      <c r="R583" s="221">
        <f>SUM(R584:R600)</f>
        <v>0</v>
      </c>
      <c r="S583" s="220"/>
      <c r="T583" s="222">
        <f>SUM(T584:T600)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23" t="s">
        <v>83</v>
      </c>
      <c r="AT583" s="224" t="s">
        <v>75</v>
      </c>
      <c r="AU583" s="224" t="s">
        <v>83</v>
      </c>
      <c r="AY583" s="223" t="s">
        <v>204</v>
      </c>
      <c r="BK583" s="225">
        <f>SUM(BK584:BK600)</f>
        <v>0</v>
      </c>
    </row>
    <row r="584" s="2" customFormat="1" ht="21.75" customHeight="1">
      <c r="A584" s="39"/>
      <c r="B584" s="40"/>
      <c r="C584" s="228" t="s">
        <v>892</v>
      </c>
      <c r="D584" s="228" t="s">
        <v>206</v>
      </c>
      <c r="E584" s="229" t="s">
        <v>1391</v>
      </c>
      <c r="F584" s="230" t="s">
        <v>1392</v>
      </c>
      <c r="G584" s="231" t="s">
        <v>442</v>
      </c>
      <c r="H584" s="232">
        <v>369.79399999999998</v>
      </c>
      <c r="I584" s="233"/>
      <c r="J584" s="234">
        <f>ROUND(I584*H584,2)</f>
        <v>0</v>
      </c>
      <c r="K584" s="230" t="s">
        <v>210</v>
      </c>
      <c r="L584" s="45"/>
      <c r="M584" s="235" t="s">
        <v>1</v>
      </c>
      <c r="N584" s="236" t="s">
        <v>41</v>
      </c>
      <c r="O584" s="92"/>
      <c r="P584" s="237">
        <f>O584*H584</f>
        <v>0</v>
      </c>
      <c r="Q584" s="237">
        <v>0</v>
      </c>
      <c r="R584" s="237">
        <f>Q584*H584</f>
        <v>0</v>
      </c>
      <c r="S584" s="237">
        <v>0</v>
      </c>
      <c r="T584" s="238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9" t="s">
        <v>211</v>
      </c>
      <c r="AT584" s="239" t="s">
        <v>206</v>
      </c>
      <c r="AU584" s="239" t="s">
        <v>85</v>
      </c>
      <c r="AY584" s="18" t="s">
        <v>204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8" t="s">
        <v>83</v>
      </c>
      <c r="BK584" s="240">
        <f>ROUND(I584*H584,2)</f>
        <v>0</v>
      </c>
      <c r="BL584" s="18" t="s">
        <v>211</v>
      </c>
      <c r="BM584" s="239" t="s">
        <v>1833</v>
      </c>
    </row>
    <row r="585" s="14" customFormat="1">
      <c r="A585" s="14"/>
      <c r="B585" s="252"/>
      <c r="C585" s="253"/>
      <c r="D585" s="243" t="s">
        <v>213</v>
      </c>
      <c r="E585" s="254" t="s">
        <v>124</v>
      </c>
      <c r="F585" s="255" t="s">
        <v>1834</v>
      </c>
      <c r="G585" s="253"/>
      <c r="H585" s="256">
        <v>184.89699999999999</v>
      </c>
      <c r="I585" s="257"/>
      <c r="J585" s="253"/>
      <c r="K585" s="253"/>
      <c r="L585" s="258"/>
      <c r="M585" s="259"/>
      <c r="N585" s="260"/>
      <c r="O585" s="260"/>
      <c r="P585" s="260"/>
      <c r="Q585" s="260"/>
      <c r="R585" s="260"/>
      <c r="S585" s="260"/>
      <c r="T585" s="26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2" t="s">
        <v>213</v>
      </c>
      <c r="AU585" s="262" t="s">
        <v>85</v>
      </c>
      <c r="AV585" s="14" t="s">
        <v>85</v>
      </c>
      <c r="AW585" s="14" t="s">
        <v>32</v>
      </c>
      <c r="AX585" s="14" t="s">
        <v>76</v>
      </c>
      <c r="AY585" s="262" t="s">
        <v>204</v>
      </c>
    </row>
    <row r="586" s="14" customFormat="1">
      <c r="A586" s="14"/>
      <c r="B586" s="252"/>
      <c r="C586" s="253"/>
      <c r="D586" s="243" t="s">
        <v>213</v>
      </c>
      <c r="E586" s="254" t="s">
        <v>1</v>
      </c>
      <c r="F586" s="255" t="s">
        <v>1395</v>
      </c>
      <c r="G586" s="253"/>
      <c r="H586" s="256">
        <v>184.89699999999999</v>
      </c>
      <c r="I586" s="257"/>
      <c r="J586" s="253"/>
      <c r="K586" s="253"/>
      <c r="L586" s="258"/>
      <c r="M586" s="259"/>
      <c r="N586" s="260"/>
      <c r="O586" s="260"/>
      <c r="P586" s="260"/>
      <c r="Q586" s="260"/>
      <c r="R586" s="260"/>
      <c r="S586" s="260"/>
      <c r="T586" s="26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2" t="s">
        <v>213</v>
      </c>
      <c r="AU586" s="262" t="s">
        <v>85</v>
      </c>
      <c r="AV586" s="14" t="s">
        <v>85</v>
      </c>
      <c r="AW586" s="14" t="s">
        <v>32</v>
      </c>
      <c r="AX586" s="14" t="s">
        <v>76</v>
      </c>
      <c r="AY586" s="262" t="s">
        <v>204</v>
      </c>
    </row>
    <row r="587" s="15" customFormat="1">
      <c r="A587" s="15"/>
      <c r="B587" s="263"/>
      <c r="C587" s="264"/>
      <c r="D587" s="243" t="s">
        <v>213</v>
      </c>
      <c r="E587" s="265" t="s">
        <v>1</v>
      </c>
      <c r="F587" s="266" t="s">
        <v>160</v>
      </c>
      <c r="G587" s="264"/>
      <c r="H587" s="267">
        <v>369.79399999999998</v>
      </c>
      <c r="I587" s="268"/>
      <c r="J587" s="264"/>
      <c r="K587" s="264"/>
      <c r="L587" s="269"/>
      <c r="M587" s="270"/>
      <c r="N587" s="271"/>
      <c r="O587" s="271"/>
      <c r="P587" s="271"/>
      <c r="Q587" s="271"/>
      <c r="R587" s="271"/>
      <c r="S587" s="271"/>
      <c r="T587" s="272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73" t="s">
        <v>213</v>
      </c>
      <c r="AU587" s="273" t="s">
        <v>85</v>
      </c>
      <c r="AV587" s="15" t="s">
        <v>211</v>
      </c>
      <c r="AW587" s="15" t="s">
        <v>32</v>
      </c>
      <c r="AX587" s="15" t="s">
        <v>83</v>
      </c>
      <c r="AY587" s="273" t="s">
        <v>204</v>
      </c>
    </row>
    <row r="588" s="2" customFormat="1" ht="24.15" customHeight="1">
      <c r="A588" s="39"/>
      <c r="B588" s="40"/>
      <c r="C588" s="228" t="s">
        <v>897</v>
      </c>
      <c r="D588" s="228" t="s">
        <v>206</v>
      </c>
      <c r="E588" s="229" t="s">
        <v>1397</v>
      </c>
      <c r="F588" s="230" t="s">
        <v>1398</v>
      </c>
      <c r="G588" s="231" t="s">
        <v>442</v>
      </c>
      <c r="H588" s="232">
        <v>1848.97</v>
      </c>
      <c r="I588" s="233"/>
      <c r="J588" s="234">
        <f>ROUND(I588*H588,2)</f>
        <v>0</v>
      </c>
      <c r="K588" s="230" t="s">
        <v>210</v>
      </c>
      <c r="L588" s="45"/>
      <c r="M588" s="235" t="s">
        <v>1</v>
      </c>
      <c r="N588" s="236" t="s">
        <v>41</v>
      </c>
      <c r="O588" s="92"/>
      <c r="P588" s="237">
        <f>O588*H588</f>
        <v>0</v>
      </c>
      <c r="Q588" s="237">
        <v>0</v>
      </c>
      <c r="R588" s="237">
        <f>Q588*H588</f>
        <v>0</v>
      </c>
      <c r="S588" s="237">
        <v>0</v>
      </c>
      <c r="T588" s="238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9" t="s">
        <v>211</v>
      </c>
      <c r="AT588" s="239" t="s">
        <v>206</v>
      </c>
      <c r="AU588" s="239" t="s">
        <v>85</v>
      </c>
      <c r="AY588" s="18" t="s">
        <v>204</v>
      </c>
      <c r="BE588" s="240">
        <f>IF(N588="základní",J588,0)</f>
        <v>0</v>
      </c>
      <c r="BF588" s="240">
        <f>IF(N588="snížená",J588,0)</f>
        <v>0</v>
      </c>
      <c r="BG588" s="240">
        <f>IF(N588="zákl. přenesená",J588,0)</f>
        <v>0</v>
      </c>
      <c r="BH588" s="240">
        <f>IF(N588="sníž. přenesená",J588,0)</f>
        <v>0</v>
      </c>
      <c r="BI588" s="240">
        <f>IF(N588="nulová",J588,0)</f>
        <v>0</v>
      </c>
      <c r="BJ588" s="18" t="s">
        <v>83</v>
      </c>
      <c r="BK588" s="240">
        <f>ROUND(I588*H588,2)</f>
        <v>0</v>
      </c>
      <c r="BL588" s="18" t="s">
        <v>211</v>
      </c>
      <c r="BM588" s="239" t="s">
        <v>1835</v>
      </c>
    </row>
    <row r="589" s="13" customFormat="1">
      <c r="A589" s="13"/>
      <c r="B589" s="241"/>
      <c r="C589" s="242"/>
      <c r="D589" s="243" t="s">
        <v>213</v>
      </c>
      <c r="E589" s="244" t="s">
        <v>1</v>
      </c>
      <c r="F589" s="245" t="s">
        <v>1400</v>
      </c>
      <c r="G589" s="242"/>
      <c r="H589" s="244" t="s">
        <v>1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1" t="s">
        <v>213</v>
      </c>
      <c r="AU589" s="251" t="s">
        <v>85</v>
      </c>
      <c r="AV589" s="13" t="s">
        <v>83</v>
      </c>
      <c r="AW589" s="13" t="s">
        <v>32</v>
      </c>
      <c r="AX589" s="13" t="s">
        <v>76</v>
      </c>
      <c r="AY589" s="251" t="s">
        <v>204</v>
      </c>
    </row>
    <row r="590" s="14" customFormat="1">
      <c r="A590" s="14"/>
      <c r="B590" s="252"/>
      <c r="C590" s="253"/>
      <c r="D590" s="243" t="s">
        <v>213</v>
      </c>
      <c r="E590" s="254" t="s">
        <v>1</v>
      </c>
      <c r="F590" s="255" t="s">
        <v>1401</v>
      </c>
      <c r="G590" s="253"/>
      <c r="H590" s="256">
        <v>1848.97</v>
      </c>
      <c r="I590" s="257"/>
      <c r="J590" s="253"/>
      <c r="K590" s="253"/>
      <c r="L590" s="258"/>
      <c r="M590" s="259"/>
      <c r="N590" s="260"/>
      <c r="O590" s="260"/>
      <c r="P590" s="260"/>
      <c r="Q590" s="260"/>
      <c r="R590" s="260"/>
      <c r="S590" s="260"/>
      <c r="T590" s="26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2" t="s">
        <v>213</v>
      </c>
      <c r="AU590" s="262" t="s">
        <v>85</v>
      </c>
      <c r="AV590" s="14" t="s">
        <v>85</v>
      </c>
      <c r="AW590" s="14" t="s">
        <v>32</v>
      </c>
      <c r="AX590" s="14" t="s">
        <v>83</v>
      </c>
      <c r="AY590" s="262" t="s">
        <v>204</v>
      </c>
    </row>
    <row r="591" s="2" customFormat="1" ht="24.15" customHeight="1">
      <c r="A591" s="39"/>
      <c r="B591" s="40"/>
      <c r="C591" s="228" t="s">
        <v>902</v>
      </c>
      <c r="D591" s="228" t="s">
        <v>206</v>
      </c>
      <c r="E591" s="229" t="s">
        <v>1403</v>
      </c>
      <c r="F591" s="230" t="s">
        <v>1404</v>
      </c>
      <c r="G591" s="231" t="s">
        <v>442</v>
      </c>
      <c r="H591" s="232">
        <v>369.79399999999998</v>
      </c>
      <c r="I591" s="233"/>
      <c r="J591" s="234">
        <f>ROUND(I591*H591,2)</f>
        <v>0</v>
      </c>
      <c r="K591" s="230" t="s">
        <v>210</v>
      </c>
      <c r="L591" s="45"/>
      <c r="M591" s="235" t="s">
        <v>1</v>
      </c>
      <c r="N591" s="236" t="s">
        <v>41</v>
      </c>
      <c r="O591" s="92"/>
      <c r="P591" s="237">
        <f>O591*H591</f>
        <v>0</v>
      </c>
      <c r="Q591" s="237">
        <v>0</v>
      </c>
      <c r="R591" s="237">
        <f>Q591*H591</f>
        <v>0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211</v>
      </c>
      <c r="AT591" s="239" t="s">
        <v>206</v>
      </c>
      <c r="AU591" s="239" t="s">
        <v>85</v>
      </c>
      <c r="AY591" s="18" t="s">
        <v>204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83</v>
      </c>
      <c r="BK591" s="240">
        <f>ROUND(I591*H591,2)</f>
        <v>0</v>
      </c>
      <c r="BL591" s="18" t="s">
        <v>211</v>
      </c>
      <c r="BM591" s="239" t="s">
        <v>1836</v>
      </c>
    </row>
    <row r="592" s="14" customFormat="1">
      <c r="A592" s="14"/>
      <c r="B592" s="252"/>
      <c r="C592" s="253"/>
      <c r="D592" s="243" t="s">
        <v>213</v>
      </c>
      <c r="E592" s="254" t="s">
        <v>1</v>
      </c>
      <c r="F592" s="255" t="s">
        <v>1406</v>
      </c>
      <c r="G592" s="253"/>
      <c r="H592" s="256">
        <v>184.89699999999999</v>
      </c>
      <c r="I592" s="257"/>
      <c r="J592" s="253"/>
      <c r="K592" s="253"/>
      <c r="L592" s="258"/>
      <c r="M592" s="259"/>
      <c r="N592" s="260"/>
      <c r="O592" s="260"/>
      <c r="P592" s="260"/>
      <c r="Q592" s="260"/>
      <c r="R592" s="260"/>
      <c r="S592" s="260"/>
      <c r="T592" s="26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2" t="s">
        <v>213</v>
      </c>
      <c r="AU592" s="262" t="s">
        <v>85</v>
      </c>
      <c r="AV592" s="14" t="s">
        <v>85</v>
      </c>
      <c r="AW592" s="14" t="s">
        <v>32</v>
      </c>
      <c r="AX592" s="14" t="s">
        <v>76</v>
      </c>
      <c r="AY592" s="262" t="s">
        <v>204</v>
      </c>
    </row>
    <row r="593" s="14" customFormat="1">
      <c r="A593" s="14"/>
      <c r="B593" s="252"/>
      <c r="C593" s="253"/>
      <c r="D593" s="243" t="s">
        <v>213</v>
      </c>
      <c r="E593" s="254" t="s">
        <v>1</v>
      </c>
      <c r="F593" s="255" t="s">
        <v>1407</v>
      </c>
      <c r="G593" s="253"/>
      <c r="H593" s="256">
        <v>184.89699999999999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2" t="s">
        <v>213</v>
      </c>
      <c r="AU593" s="262" t="s">
        <v>85</v>
      </c>
      <c r="AV593" s="14" t="s">
        <v>85</v>
      </c>
      <c r="AW593" s="14" t="s">
        <v>32</v>
      </c>
      <c r="AX593" s="14" t="s">
        <v>76</v>
      </c>
      <c r="AY593" s="262" t="s">
        <v>204</v>
      </c>
    </row>
    <row r="594" s="15" customFormat="1">
      <c r="A594" s="15"/>
      <c r="B594" s="263"/>
      <c r="C594" s="264"/>
      <c r="D594" s="243" t="s">
        <v>213</v>
      </c>
      <c r="E594" s="265" t="s">
        <v>1</v>
      </c>
      <c r="F594" s="266" t="s">
        <v>160</v>
      </c>
      <c r="G594" s="264"/>
      <c r="H594" s="267">
        <v>369.79399999999998</v>
      </c>
      <c r="I594" s="268"/>
      <c r="J594" s="264"/>
      <c r="K594" s="264"/>
      <c r="L594" s="269"/>
      <c r="M594" s="270"/>
      <c r="N594" s="271"/>
      <c r="O594" s="271"/>
      <c r="P594" s="271"/>
      <c r="Q594" s="271"/>
      <c r="R594" s="271"/>
      <c r="S594" s="271"/>
      <c r="T594" s="272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3" t="s">
        <v>213</v>
      </c>
      <c r="AU594" s="273" t="s">
        <v>85</v>
      </c>
      <c r="AV594" s="15" t="s">
        <v>211</v>
      </c>
      <c r="AW594" s="15" t="s">
        <v>32</v>
      </c>
      <c r="AX594" s="15" t="s">
        <v>83</v>
      </c>
      <c r="AY594" s="273" t="s">
        <v>204</v>
      </c>
    </row>
    <row r="595" s="2" customFormat="1" ht="37.8" customHeight="1">
      <c r="A595" s="39"/>
      <c r="B595" s="40"/>
      <c r="C595" s="228" t="s">
        <v>908</v>
      </c>
      <c r="D595" s="228" t="s">
        <v>206</v>
      </c>
      <c r="E595" s="229" t="s">
        <v>1414</v>
      </c>
      <c r="F595" s="230" t="s">
        <v>1837</v>
      </c>
      <c r="G595" s="231" t="s">
        <v>442</v>
      </c>
      <c r="H595" s="232">
        <v>3.1739999999999999</v>
      </c>
      <c r="I595" s="233"/>
      <c r="J595" s="234">
        <f>ROUND(I595*H595,2)</f>
        <v>0</v>
      </c>
      <c r="K595" s="230" t="s">
        <v>210</v>
      </c>
      <c r="L595" s="45"/>
      <c r="M595" s="235" t="s">
        <v>1</v>
      </c>
      <c r="N595" s="236" t="s">
        <v>41</v>
      </c>
      <c r="O595" s="92"/>
      <c r="P595" s="237">
        <f>O595*H595</f>
        <v>0</v>
      </c>
      <c r="Q595" s="237">
        <v>0</v>
      </c>
      <c r="R595" s="237">
        <f>Q595*H595</f>
        <v>0</v>
      </c>
      <c r="S595" s="237">
        <v>0</v>
      </c>
      <c r="T595" s="238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211</v>
      </c>
      <c r="AT595" s="239" t="s">
        <v>206</v>
      </c>
      <c r="AU595" s="239" t="s">
        <v>85</v>
      </c>
      <c r="AY595" s="18" t="s">
        <v>204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83</v>
      </c>
      <c r="BK595" s="240">
        <f>ROUND(I595*H595,2)</f>
        <v>0</v>
      </c>
      <c r="BL595" s="18" t="s">
        <v>211</v>
      </c>
      <c r="BM595" s="239" t="s">
        <v>1838</v>
      </c>
    </row>
    <row r="596" s="14" customFormat="1">
      <c r="A596" s="14"/>
      <c r="B596" s="252"/>
      <c r="C596" s="253"/>
      <c r="D596" s="243" t="s">
        <v>213</v>
      </c>
      <c r="E596" s="254" t="s">
        <v>1</v>
      </c>
      <c r="F596" s="255" t="s">
        <v>1839</v>
      </c>
      <c r="G596" s="253"/>
      <c r="H596" s="256">
        <v>3.1739999999999999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2" t="s">
        <v>213</v>
      </c>
      <c r="AU596" s="262" t="s">
        <v>85</v>
      </c>
      <c r="AV596" s="14" t="s">
        <v>85</v>
      </c>
      <c r="AW596" s="14" t="s">
        <v>32</v>
      </c>
      <c r="AX596" s="14" t="s">
        <v>83</v>
      </c>
      <c r="AY596" s="262" t="s">
        <v>204</v>
      </c>
    </row>
    <row r="597" s="2" customFormat="1" ht="44.25" customHeight="1">
      <c r="A597" s="39"/>
      <c r="B597" s="40"/>
      <c r="C597" s="228" t="s">
        <v>913</v>
      </c>
      <c r="D597" s="228" t="s">
        <v>206</v>
      </c>
      <c r="E597" s="229" t="s">
        <v>1419</v>
      </c>
      <c r="F597" s="230" t="s">
        <v>1420</v>
      </c>
      <c r="G597" s="231" t="s">
        <v>442</v>
      </c>
      <c r="H597" s="232">
        <v>152.541</v>
      </c>
      <c r="I597" s="233"/>
      <c r="J597" s="234">
        <f>ROUND(I597*H597,2)</f>
        <v>0</v>
      </c>
      <c r="K597" s="230" t="s">
        <v>210</v>
      </c>
      <c r="L597" s="45"/>
      <c r="M597" s="235" t="s">
        <v>1</v>
      </c>
      <c r="N597" s="236" t="s">
        <v>41</v>
      </c>
      <c r="O597" s="92"/>
      <c r="P597" s="237">
        <f>O597*H597</f>
        <v>0</v>
      </c>
      <c r="Q597" s="237">
        <v>0</v>
      </c>
      <c r="R597" s="237">
        <f>Q597*H597</f>
        <v>0</v>
      </c>
      <c r="S597" s="237">
        <v>0</v>
      </c>
      <c r="T597" s="238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9" t="s">
        <v>211</v>
      </c>
      <c r="AT597" s="239" t="s">
        <v>206</v>
      </c>
      <c r="AU597" s="239" t="s">
        <v>85</v>
      </c>
      <c r="AY597" s="18" t="s">
        <v>204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83</v>
      </c>
      <c r="BK597" s="240">
        <f>ROUND(I597*H597,2)</f>
        <v>0</v>
      </c>
      <c r="BL597" s="18" t="s">
        <v>211</v>
      </c>
      <c r="BM597" s="239" t="s">
        <v>1840</v>
      </c>
    </row>
    <row r="598" s="14" customFormat="1">
      <c r="A598" s="14"/>
      <c r="B598" s="252"/>
      <c r="C598" s="253"/>
      <c r="D598" s="243" t="s">
        <v>213</v>
      </c>
      <c r="E598" s="254" t="s">
        <v>1</v>
      </c>
      <c r="F598" s="255" t="s">
        <v>1841</v>
      </c>
      <c r="G598" s="253"/>
      <c r="H598" s="256">
        <v>152.541</v>
      </c>
      <c r="I598" s="257"/>
      <c r="J598" s="253"/>
      <c r="K598" s="253"/>
      <c r="L598" s="258"/>
      <c r="M598" s="259"/>
      <c r="N598" s="260"/>
      <c r="O598" s="260"/>
      <c r="P598" s="260"/>
      <c r="Q598" s="260"/>
      <c r="R598" s="260"/>
      <c r="S598" s="260"/>
      <c r="T598" s="261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2" t="s">
        <v>213</v>
      </c>
      <c r="AU598" s="262" t="s">
        <v>85</v>
      </c>
      <c r="AV598" s="14" t="s">
        <v>85</v>
      </c>
      <c r="AW598" s="14" t="s">
        <v>32</v>
      </c>
      <c r="AX598" s="14" t="s">
        <v>83</v>
      </c>
      <c r="AY598" s="262" t="s">
        <v>204</v>
      </c>
    </row>
    <row r="599" s="2" customFormat="1" ht="44.25" customHeight="1">
      <c r="A599" s="39"/>
      <c r="B599" s="40"/>
      <c r="C599" s="228" t="s">
        <v>917</v>
      </c>
      <c r="D599" s="228" t="s">
        <v>206</v>
      </c>
      <c r="E599" s="229" t="s">
        <v>1424</v>
      </c>
      <c r="F599" s="230" t="s">
        <v>1425</v>
      </c>
      <c r="G599" s="231" t="s">
        <v>442</v>
      </c>
      <c r="H599" s="232">
        <v>29.181999999999999</v>
      </c>
      <c r="I599" s="233"/>
      <c r="J599" s="234">
        <f>ROUND(I599*H599,2)</f>
        <v>0</v>
      </c>
      <c r="K599" s="230" t="s">
        <v>210</v>
      </c>
      <c r="L599" s="45"/>
      <c r="M599" s="235" t="s">
        <v>1</v>
      </c>
      <c r="N599" s="236" t="s">
        <v>41</v>
      </c>
      <c r="O599" s="92"/>
      <c r="P599" s="237">
        <f>O599*H599</f>
        <v>0</v>
      </c>
      <c r="Q599" s="237">
        <v>0</v>
      </c>
      <c r="R599" s="237">
        <f>Q599*H599</f>
        <v>0</v>
      </c>
      <c r="S599" s="237">
        <v>0</v>
      </c>
      <c r="T599" s="238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9" t="s">
        <v>211</v>
      </c>
      <c r="AT599" s="239" t="s">
        <v>206</v>
      </c>
      <c r="AU599" s="239" t="s">
        <v>85</v>
      </c>
      <c r="AY599" s="18" t="s">
        <v>204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83</v>
      </c>
      <c r="BK599" s="240">
        <f>ROUND(I599*H599,2)</f>
        <v>0</v>
      </c>
      <c r="BL599" s="18" t="s">
        <v>211</v>
      </c>
      <c r="BM599" s="239" t="s">
        <v>1842</v>
      </c>
    </row>
    <row r="600" s="14" customFormat="1">
      <c r="A600" s="14"/>
      <c r="B600" s="252"/>
      <c r="C600" s="253"/>
      <c r="D600" s="243" t="s">
        <v>213</v>
      </c>
      <c r="E600" s="254" t="s">
        <v>1</v>
      </c>
      <c r="F600" s="255" t="s">
        <v>1843</v>
      </c>
      <c r="G600" s="253"/>
      <c r="H600" s="256">
        <v>29.181999999999999</v>
      </c>
      <c r="I600" s="257"/>
      <c r="J600" s="253"/>
      <c r="K600" s="253"/>
      <c r="L600" s="258"/>
      <c r="M600" s="259"/>
      <c r="N600" s="260"/>
      <c r="O600" s="260"/>
      <c r="P600" s="260"/>
      <c r="Q600" s="260"/>
      <c r="R600" s="260"/>
      <c r="S600" s="260"/>
      <c r="T600" s="261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2" t="s">
        <v>213</v>
      </c>
      <c r="AU600" s="262" t="s">
        <v>85</v>
      </c>
      <c r="AV600" s="14" t="s">
        <v>85</v>
      </c>
      <c r="AW600" s="14" t="s">
        <v>32</v>
      </c>
      <c r="AX600" s="14" t="s">
        <v>83</v>
      </c>
      <c r="AY600" s="262" t="s">
        <v>204</v>
      </c>
    </row>
    <row r="601" s="12" customFormat="1" ht="22.8" customHeight="1">
      <c r="A601" s="12"/>
      <c r="B601" s="212"/>
      <c r="C601" s="213"/>
      <c r="D601" s="214" t="s">
        <v>75</v>
      </c>
      <c r="E601" s="226" t="s">
        <v>1428</v>
      </c>
      <c r="F601" s="226" t="s">
        <v>1382</v>
      </c>
      <c r="G601" s="213"/>
      <c r="H601" s="213"/>
      <c r="I601" s="216"/>
      <c r="J601" s="227">
        <f>BK601</f>
        <v>0</v>
      </c>
      <c r="K601" s="213"/>
      <c r="L601" s="218"/>
      <c r="M601" s="219"/>
      <c r="N601" s="220"/>
      <c r="O601" s="220"/>
      <c r="P601" s="221">
        <f>SUM(P602:P603)</f>
        <v>0</v>
      </c>
      <c r="Q601" s="220"/>
      <c r="R601" s="221">
        <f>SUM(R602:R603)</f>
        <v>0</v>
      </c>
      <c r="S601" s="220"/>
      <c r="T601" s="222">
        <f>SUM(T602:T603)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23" t="s">
        <v>83</v>
      </c>
      <c r="AT601" s="224" t="s">
        <v>75</v>
      </c>
      <c r="AU601" s="224" t="s">
        <v>83</v>
      </c>
      <c r="AY601" s="223" t="s">
        <v>204</v>
      </c>
      <c r="BK601" s="225">
        <f>SUM(BK602:BK603)</f>
        <v>0</v>
      </c>
    </row>
    <row r="602" s="2" customFormat="1" ht="33" customHeight="1">
      <c r="A602" s="39"/>
      <c r="B602" s="40"/>
      <c r="C602" s="228" t="s">
        <v>921</v>
      </c>
      <c r="D602" s="228" t="s">
        <v>206</v>
      </c>
      <c r="E602" s="229" t="s">
        <v>1430</v>
      </c>
      <c r="F602" s="230" t="s">
        <v>1431</v>
      </c>
      <c r="G602" s="231" t="s">
        <v>442</v>
      </c>
      <c r="H602" s="232">
        <v>208.30699999999999</v>
      </c>
      <c r="I602" s="233"/>
      <c r="J602" s="234">
        <f>ROUND(I602*H602,2)</f>
        <v>0</v>
      </c>
      <c r="K602" s="230" t="s">
        <v>210</v>
      </c>
      <c r="L602" s="45"/>
      <c r="M602" s="235" t="s">
        <v>1</v>
      </c>
      <c r="N602" s="236" t="s">
        <v>41</v>
      </c>
      <c r="O602" s="92"/>
      <c r="P602" s="237">
        <f>O602*H602</f>
        <v>0</v>
      </c>
      <c r="Q602" s="237">
        <v>0</v>
      </c>
      <c r="R602" s="237">
        <f>Q602*H602</f>
        <v>0</v>
      </c>
      <c r="S602" s="237">
        <v>0</v>
      </c>
      <c r="T602" s="238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9" t="s">
        <v>211</v>
      </c>
      <c r="AT602" s="239" t="s">
        <v>206</v>
      </c>
      <c r="AU602" s="239" t="s">
        <v>85</v>
      </c>
      <c r="AY602" s="18" t="s">
        <v>204</v>
      </c>
      <c r="BE602" s="240">
        <f>IF(N602="základní",J602,0)</f>
        <v>0</v>
      </c>
      <c r="BF602" s="240">
        <f>IF(N602="snížená",J602,0)</f>
        <v>0</v>
      </c>
      <c r="BG602" s="240">
        <f>IF(N602="zákl. přenesená",J602,0)</f>
        <v>0</v>
      </c>
      <c r="BH602" s="240">
        <f>IF(N602="sníž. přenesená",J602,0)</f>
        <v>0</v>
      </c>
      <c r="BI602" s="240">
        <f>IF(N602="nulová",J602,0)</f>
        <v>0</v>
      </c>
      <c r="BJ602" s="18" t="s">
        <v>83</v>
      </c>
      <c r="BK602" s="240">
        <f>ROUND(I602*H602,2)</f>
        <v>0</v>
      </c>
      <c r="BL602" s="18" t="s">
        <v>211</v>
      </c>
      <c r="BM602" s="239" t="s">
        <v>1844</v>
      </c>
    </row>
    <row r="603" s="14" customFormat="1">
      <c r="A603" s="14"/>
      <c r="B603" s="252"/>
      <c r="C603" s="253"/>
      <c r="D603" s="243" t="s">
        <v>213</v>
      </c>
      <c r="E603" s="254" t="s">
        <v>1</v>
      </c>
      <c r="F603" s="255" t="s">
        <v>1845</v>
      </c>
      <c r="G603" s="253"/>
      <c r="H603" s="256">
        <v>208.30699999999999</v>
      </c>
      <c r="I603" s="257"/>
      <c r="J603" s="253"/>
      <c r="K603" s="253"/>
      <c r="L603" s="258"/>
      <c r="M603" s="259"/>
      <c r="N603" s="260"/>
      <c r="O603" s="260"/>
      <c r="P603" s="260"/>
      <c r="Q603" s="260"/>
      <c r="R603" s="260"/>
      <c r="S603" s="260"/>
      <c r="T603" s="26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2" t="s">
        <v>213</v>
      </c>
      <c r="AU603" s="262" t="s">
        <v>85</v>
      </c>
      <c r="AV603" s="14" t="s">
        <v>85</v>
      </c>
      <c r="AW603" s="14" t="s">
        <v>32</v>
      </c>
      <c r="AX603" s="14" t="s">
        <v>83</v>
      </c>
      <c r="AY603" s="262" t="s">
        <v>204</v>
      </c>
    </row>
    <row r="604" s="12" customFormat="1" ht="25.92" customHeight="1">
      <c r="A604" s="12"/>
      <c r="B604" s="212"/>
      <c r="C604" s="213"/>
      <c r="D604" s="214" t="s">
        <v>75</v>
      </c>
      <c r="E604" s="215" t="s">
        <v>1434</v>
      </c>
      <c r="F604" s="215" t="s">
        <v>1435</v>
      </c>
      <c r="G604" s="213"/>
      <c r="H604" s="213"/>
      <c r="I604" s="216"/>
      <c r="J604" s="217">
        <f>BK604</f>
        <v>0</v>
      </c>
      <c r="K604" s="213"/>
      <c r="L604" s="218"/>
      <c r="M604" s="219"/>
      <c r="N604" s="220"/>
      <c r="O604" s="220"/>
      <c r="P604" s="221">
        <f>SUM(P605:P611)</f>
        <v>0</v>
      </c>
      <c r="Q604" s="220"/>
      <c r="R604" s="221">
        <f>SUM(R605:R611)</f>
        <v>0.0048299999999999992</v>
      </c>
      <c r="S604" s="220"/>
      <c r="T604" s="222">
        <f>SUM(T605:T611)</f>
        <v>0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23" t="s">
        <v>85</v>
      </c>
      <c r="AT604" s="224" t="s">
        <v>75</v>
      </c>
      <c r="AU604" s="224" t="s">
        <v>76</v>
      </c>
      <c r="AY604" s="223" t="s">
        <v>204</v>
      </c>
      <c r="BK604" s="225">
        <f>SUM(BK605:BK611)</f>
        <v>0</v>
      </c>
    </row>
    <row r="605" s="2" customFormat="1" ht="37.8" customHeight="1">
      <c r="A605" s="39"/>
      <c r="B605" s="40"/>
      <c r="C605" s="228" t="s">
        <v>927</v>
      </c>
      <c r="D605" s="228" t="s">
        <v>206</v>
      </c>
      <c r="E605" s="229" t="s">
        <v>1846</v>
      </c>
      <c r="F605" s="230" t="s">
        <v>1847</v>
      </c>
      <c r="G605" s="231" t="s">
        <v>209</v>
      </c>
      <c r="H605" s="232">
        <v>2</v>
      </c>
      <c r="I605" s="233"/>
      <c r="J605" s="234">
        <f>ROUND(I605*H605,2)</f>
        <v>0</v>
      </c>
      <c r="K605" s="230" t="s">
        <v>210</v>
      </c>
      <c r="L605" s="45"/>
      <c r="M605" s="235" t="s">
        <v>1</v>
      </c>
      <c r="N605" s="236" t="s">
        <v>41</v>
      </c>
      <c r="O605" s="92"/>
      <c r="P605" s="237">
        <f>O605*H605</f>
        <v>0</v>
      </c>
      <c r="Q605" s="237">
        <v>0</v>
      </c>
      <c r="R605" s="237">
        <f>Q605*H605</f>
        <v>0</v>
      </c>
      <c r="S605" s="237">
        <v>0</v>
      </c>
      <c r="T605" s="238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9" t="s">
        <v>287</v>
      </c>
      <c r="AT605" s="239" t="s">
        <v>206</v>
      </c>
      <c r="AU605" s="239" t="s">
        <v>83</v>
      </c>
      <c r="AY605" s="18" t="s">
        <v>204</v>
      </c>
      <c r="BE605" s="240">
        <f>IF(N605="základní",J605,0)</f>
        <v>0</v>
      </c>
      <c r="BF605" s="240">
        <f>IF(N605="snížená",J605,0)</f>
        <v>0</v>
      </c>
      <c r="BG605" s="240">
        <f>IF(N605="zákl. přenesená",J605,0)</f>
        <v>0</v>
      </c>
      <c r="BH605" s="240">
        <f>IF(N605="sníž. přenesená",J605,0)</f>
        <v>0</v>
      </c>
      <c r="BI605" s="240">
        <f>IF(N605="nulová",J605,0)</f>
        <v>0</v>
      </c>
      <c r="BJ605" s="18" t="s">
        <v>83</v>
      </c>
      <c r="BK605" s="240">
        <f>ROUND(I605*H605,2)</f>
        <v>0</v>
      </c>
      <c r="BL605" s="18" t="s">
        <v>287</v>
      </c>
      <c r="BM605" s="239" t="s">
        <v>1848</v>
      </c>
    </row>
    <row r="606" s="13" customFormat="1">
      <c r="A606" s="13"/>
      <c r="B606" s="241"/>
      <c r="C606" s="242"/>
      <c r="D606" s="243" t="s">
        <v>213</v>
      </c>
      <c r="E606" s="244" t="s">
        <v>1</v>
      </c>
      <c r="F606" s="245" t="s">
        <v>492</v>
      </c>
      <c r="G606" s="242"/>
      <c r="H606" s="244" t="s">
        <v>1</v>
      </c>
      <c r="I606" s="246"/>
      <c r="J606" s="242"/>
      <c r="K606" s="242"/>
      <c r="L606" s="247"/>
      <c r="M606" s="248"/>
      <c r="N606" s="249"/>
      <c r="O606" s="249"/>
      <c r="P606" s="249"/>
      <c r="Q606" s="249"/>
      <c r="R606" s="249"/>
      <c r="S606" s="249"/>
      <c r="T606" s="25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1" t="s">
        <v>213</v>
      </c>
      <c r="AU606" s="251" t="s">
        <v>83</v>
      </c>
      <c r="AV606" s="13" t="s">
        <v>83</v>
      </c>
      <c r="AW606" s="13" t="s">
        <v>32</v>
      </c>
      <c r="AX606" s="13" t="s">
        <v>76</v>
      </c>
      <c r="AY606" s="251" t="s">
        <v>204</v>
      </c>
    </row>
    <row r="607" s="14" customFormat="1">
      <c r="A607" s="14"/>
      <c r="B607" s="252"/>
      <c r="C607" s="253"/>
      <c r="D607" s="243" t="s">
        <v>213</v>
      </c>
      <c r="E607" s="254" t="s">
        <v>1</v>
      </c>
      <c r="F607" s="255" t="s">
        <v>1691</v>
      </c>
      <c r="G607" s="253"/>
      <c r="H607" s="256">
        <v>2</v>
      </c>
      <c r="I607" s="257"/>
      <c r="J607" s="253"/>
      <c r="K607" s="253"/>
      <c r="L607" s="258"/>
      <c r="M607" s="259"/>
      <c r="N607" s="260"/>
      <c r="O607" s="260"/>
      <c r="P607" s="260"/>
      <c r="Q607" s="260"/>
      <c r="R607" s="260"/>
      <c r="S607" s="260"/>
      <c r="T607" s="26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2" t="s">
        <v>213</v>
      </c>
      <c r="AU607" s="262" t="s">
        <v>83</v>
      </c>
      <c r="AV607" s="14" t="s">
        <v>85</v>
      </c>
      <c r="AW607" s="14" t="s">
        <v>32</v>
      </c>
      <c r="AX607" s="14" t="s">
        <v>83</v>
      </c>
      <c r="AY607" s="262" t="s">
        <v>204</v>
      </c>
    </row>
    <row r="608" s="2" customFormat="1" ht="21.75" customHeight="1">
      <c r="A608" s="39"/>
      <c r="B608" s="40"/>
      <c r="C608" s="285" t="s">
        <v>932</v>
      </c>
      <c r="D608" s="285" t="s">
        <v>467</v>
      </c>
      <c r="E608" s="286" t="s">
        <v>1849</v>
      </c>
      <c r="F608" s="287" t="s">
        <v>1850</v>
      </c>
      <c r="G608" s="288" t="s">
        <v>209</v>
      </c>
      <c r="H608" s="289">
        <v>2.2999999999999998</v>
      </c>
      <c r="I608" s="290"/>
      <c r="J608" s="291">
        <f>ROUND(I608*H608,2)</f>
        <v>0</v>
      </c>
      <c r="K608" s="287" t="s">
        <v>210</v>
      </c>
      <c r="L608" s="292"/>
      <c r="M608" s="293" t="s">
        <v>1</v>
      </c>
      <c r="N608" s="294" t="s">
        <v>41</v>
      </c>
      <c r="O608" s="92"/>
      <c r="P608" s="237">
        <f>O608*H608</f>
        <v>0</v>
      </c>
      <c r="Q608" s="237">
        <v>0.0020999999999999999</v>
      </c>
      <c r="R608" s="237">
        <f>Q608*H608</f>
        <v>0.0048299999999999992</v>
      </c>
      <c r="S608" s="237">
        <v>0</v>
      </c>
      <c r="T608" s="238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9" t="s">
        <v>384</v>
      </c>
      <c r="AT608" s="239" t="s">
        <v>467</v>
      </c>
      <c r="AU608" s="239" t="s">
        <v>83</v>
      </c>
      <c r="AY608" s="18" t="s">
        <v>204</v>
      </c>
      <c r="BE608" s="240">
        <f>IF(N608="základní",J608,0)</f>
        <v>0</v>
      </c>
      <c r="BF608" s="240">
        <f>IF(N608="snížená",J608,0)</f>
        <v>0</v>
      </c>
      <c r="BG608" s="240">
        <f>IF(N608="zákl. přenesená",J608,0)</f>
        <v>0</v>
      </c>
      <c r="BH608" s="240">
        <f>IF(N608="sníž. přenesená",J608,0)</f>
        <v>0</v>
      </c>
      <c r="BI608" s="240">
        <f>IF(N608="nulová",J608,0)</f>
        <v>0</v>
      </c>
      <c r="BJ608" s="18" t="s">
        <v>83</v>
      </c>
      <c r="BK608" s="240">
        <f>ROUND(I608*H608,2)</f>
        <v>0</v>
      </c>
      <c r="BL608" s="18" t="s">
        <v>287</v>
      </c>
      <c r="BM608" s="239" t="s">
        <v>1851</v>
      </c>
    </row>
    <row r="609" s="13" customFormat="1">
      <c r="A609" s="13"/>
      <c r="B609" s="241"/>
      <c r="C609" s="242"/>
      <c r="D609" s="243" t="s">
        <v>213</v>
      </c>
      <c r="E609" s="244" t="s">
        <v>1</v>
      </c>
      <c r="F609" s="245" t="s">
        <v>492</v>
      </c>
      <c r="G609" s="242"/>
      <c r="H609" s="244" t="s">
        <v>1</v>
      </c>
      <c r="I609" s="246"/>
      <c r="J609" s="242"/>
      <c r="K609" s="242"/>
      <c r="L609" s="247"/>
      <c r="M609" s="248"/>
      <c r="N609" s="249"/>
      <c r="O609" s="249"/>
      <c r="P609" s="249"/>
      <c r="Q609" s="249"/>
      <c r="R609" s="249"/>
      <c r="S609" s="249"/>
      <c r="T609" s="25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1" t="s">
        <v>213</v>
      </c>
      <c r="AU609" s="251" t="s">
        <v>83</v>
      </c>
      <c r="AV609" s="13" t="s">
        <v>83</v>
      </c>
      <c r="AW609" s="13" t="s">
        <v>32</v>
      </c>
      <c r="AX609" s="13" t="s">
        <v>76</v>
      </c>
      <c r="AY609" s="251" t="s">
        <v>204</v>
      </c>
    </row>
    <row r="610" s="14" customFormat="1">
      <c r="A610" s="14"/>
      <c r="B610" s="252"/>
      <c r="C610" s="253"/>
      <c r="D610" s="243" t="s">
        <v>213</v>
      </c>
      <c r="E610" s="254" t="s">
        <v>1</v>
      </c>
      <c r="F610" s="255" t="s">
        <v>1852</v>
      </c>
      <c r="G610" s="253"/>
      <c r="H610" s="256">
        <v>2.2999999999999998</v>
      </c>
      <c r="I610" s="257"/>
      <c r="J610" s="253"/>
      <c r="K610" s="253"/>
      <c r="L610" s="258"/>
      <c r="M610" s="259"/>
      <c r="N610" s="260"/>
      <c r="O610" s="260"/>
      <c r="P610" s="260"/>
      <c r="Q610" s="260"/>
      <c r="R610" s="260"/>
      <c r="S610" s="260"/>
      <c r="T610" s="261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2" t="s">
        <v>213</v>
      </c>
      <c r="AU610" s="262" t="s">
        <v>83</v>
      </c>
      <c r="AV610" s="14" t="s">
        <v>85</v>
      </c>
      <c r="AW610" s="14" t="s">
        <v>32</v>
      </c>
      <c r="AX610" s="14" t="s">
        <v>83</v>
      </c>
      <c r="AY610" s="262" t="s">
        <v>204</v>
      </c>
    </row>
    <row r="611" s="2" customFormat="1" ht="24.15" customHeight="1">
      <c r="A611" s="39"/>
      <c r="B611" s="40"/>
      <c r="C611" s="228" t="s">
        <v>936</v>
      </c>
      <c r="D611" s="228" t="s">
        <v>206</v>
      </c>
      <c r="E611" s="229" t="s">
        <v>1853</v>
      </c>
      <c r="F611" s="230" t="s">
        <v>1854</v>
      </c>
      <c r="G611" s="231" t="s">
        <v>442</v>
      </c>
      <c r="H611" s="232">
        <v>0.0050000000000000001</v>
      </c>
      <c r="I611" s="233"/>
      <c r="J611" s="234">
        <f>ROUND(I611*H611,2)</f>
        <v>0</v>
      </c>
      <c r="K611" s="230" t="s">
        <v>210</v>
      </c>
      <c r="L611" s="45"/>
      <c r="M611" s="235" t="s">
        <v>1</v>
      </c>
      <c r="N611" s="236" t="s">
        <v>41</v>
      </c>
      <c r="O611" s="92"/>
      <c r="P611" s="237">
        <f>O611*H611</f>
        <v>0</v>
      </c>
      <c r="Q611" s="237">
        <v>0</v>
      </c>
      <c r="R611" s="237">
        <f>Q611*H611</f>
        <v>0</v>
      </c>
      <c r="S611" s="237">
        <v>0</v>
      </c>
      <c r="T611" s="238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9" t="s">
        <v>287</v>
      </c>
      <c r="AT611" s="239" t="s">
        <v>206</v>
      </c>
      <c r="AU611" s="239" t="s">
        <v>83</v>
      </c>
      <c r="AY611" s="18" t="s">
        <v>204</v>
      </c>
      <c r="BE611" s="240">
        <f>IF(N611="základní",J611,0)</f>
        <v>0</v>
      </c>
      <c r="BF611" s="240">
        <f>IF(N611="snížená",J611,0)</f>
        <v>0</v>
      </c>
      <c r="BG611" s="240">
        <f>IF(N611="zákl. přenesená",J611,0)</f>
        <v>0</v>
      </c>
      <c r="BH611" s="240">
        <f>IF(N611="sníž. přenesená",J611,0)</f>
        <v>0</v>
      </c>
      <c r="BI611" s="240">
        <f>IF(N611="nulová",J611,0)</f>
        <v>0</v>
      </c>
      <c r="BJ611" s="18" t="s">
        <v>83</v>
      </c>
      <c r="BK611" s="240">
        <f>ROUND(I611*H611,2)</f>
        <v>0</v>
      </c>
      <c r="BL611" s="18" t="s">
        <v>287</v>
      </c>
      <c r="BM611" s="239" t="s">
        <v>1855</v>
      </c>
    </row>
    <row r="612" s="12" customFormat="1" ht="25.92" customHeight="1">
      <c r="A612" s="12"/>
      <c r="B612" s="212"/>
      <c r="C612" s="213"/>
      <c r="D612" s="214" t="s">
        <v>75</v>
      </c>
      <c r="E612" s="215" t="s">
        <v>1856</v>
      </c>
      <c r="F612" s="215" t="s">
        <v>1857</v>
      </c>
      <c r="G612" s="213"/>
      <c r="H612" s="213"/>
      <c r="I612" s="216"/>
      <c r="J612" s="217">
        <f>BK612</f>
        <v>0</v>
      </c>
      <c r="K612" s="213"/>
      <c r="L612" s="218"/>
      <c r="M612" s="219"/>
      <c r="N612" s="220"/>
      <c r="O612" s="220"/>
      <c r="P612" s="221">
        <f>P613+P619</f>
        <v>0</v>
      </c>
      <c r="Q612" s="220"/>
      <c r="R612" s="221">
        <f>R613+R619</f>
        <v>0.25103999999999999</v>
      </c>
      <c r="S612" s="220"/>
      <c r="T612" s="222">
        <f>T613+T619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23" t="s">
        <v>85</v>
      </c>
      <c r="AT612" s="224" t="s">
        <v>75</v>
      </c>
      <c r="AU612" s="224" t="s">
        <v>76</v>
      </c>
      <c r="AY612" s="223" t="s">
        <v>204</v>
      </c>
      <c r="BK612" s="225">
        <f>BK613+BK619</f>
        <v>0</v>
      </c>
    </row>
    <row r="613" s="12" customFormat="1" ht="22.8" customHeight="1">
      <c r="A613" s="12"/>
      <c r="B613" s="212"/>
      <c r="C613" s="213"/>
      <c r="D613" s="214" t="s">
        <v>75</v>
      </c>
      <c r="E613" s="226" t="s">
        <v>1858</v>
      </c>
      <c r="F613" s="226" t="s">
        <v>1859</v>
      </c>
      <c r="G613" s="213"/>
      <c r="H613" s="213"/>
      <c r="I613" s="216"/>
      <c r="J613" s="227">
        <f>BK613</f>
        <v>0</v>
      </c>
      <c r="K613" s="213"/>
      <c r="L613" s="218"/>
      <c r="M613" s="219"/>
      <c r="N613" s="220"/>
      <c r="O613" s="220"/>
      <c r="P613" s="221">
        <f>SUM(P614:P618)</f>
        <v>0</v>
      </c>
      <c r="Q613" s="220"/>
      <c r="R613" s="221">
        <f>SUM(R614:R618)</f>
        <v>0.012</v>
      </c>
      <c r="S613" s="220"/>
      <c r="T613" s="222">
        <f>SUM(T614:T618)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3" t="s">
        <v>85</v>
      </c>
      <c r="AT613" s="224" t="s">
        <v>75</v>
      </c>
      <c r="AU613" s="224" t="s">
        <v>83</v>
      </c>
      <c r="AY613" s="223" t="s">
        <v>204</v>
      </c>
      <c r="BK613" s="225">
        <f>SUM(BK614:BK618)</f>
        <v>0</v>
      </c>
    </row>
    <row r="614" s="2" customFormat="1" ht="16.5" customHeight="1">
      <c r="A614" s="39"/>
      <c r="B614" s="40"/>
      <c r="C614" s="228" t="s">
        <v>942</v>
      </c>
      <c r="D614" s="228" t="s">
        <v>206</v>
      </c>
      <c r="E614" s="229" t="s">
        <v>1860</v>
      </c>
      <c r="F614" s="230" t="s">
        <v>1861</v>
      </c>
      <c r="G614" s="231" t="s">
        <v>1862</v>
      </c>
      <c r="H614" s="232">
        <v>6</v>
      </c>
      <c r="I614" s="233"/>
      <c r="J614" s="234">
        <f>ROUND(I614*H614,2)</f>
        <v>0</v>
      </c>
      <c r="K614" s="230" t="s">
        <v>210</v>
      </c>
      <c r="L614" s="45"/>
      <c r="M614" s="235" t="s">
        <v>1</v>
      </c>
      <c r="N614" s="236" t="s">
        <v>41</v>
      </c>
      <c r="O614" s="92"/>
      <c r="P614" s="237">
        <f>O614*H614</f>
        <v>0</v>
      </c>
      <c r="Q614" s="237">
        <v>0.002</v>
      </c>
      <c r="R614" s="237">
        <f>Q614*H614</f>
        <v>0.012</v>
      </c>
      <c r="S614" s="237">
        <v>0</v>
      </c>
      <c r="T614" s="238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9" t="s">
        <v>287</v>
      </c>
      <c r="AT614" s="239" t="s">
        <v>206</v>
      </c>
      <c r="AU614" s="239" t="s">
        <v>85</v>
      </c>
      <c r="AY614" s="18" t="s">
        <v>204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83</v>
      </c>
      <c r="BK614" s="240">
        <f>ROUND(I614*H614,2)</f>
        <v>0</v>
      </c>
      <c r="BL614" s="18" t="s">
        <v>287</v>
      </c>
      <c r="BM614" s="239" t="s">
        <v>1863</v>
      </c>
    </row>
    <row r="615" s="13" customFormat="1">
      <c r="A615" s="13"/>
      <c r="B615" s="241"/>
      <c r="C615" s="242"/>
      <c r="D615" s="243" t="s">
        <v>213</v>
      </c>
      <c r="E615" s="244" t="s">
        <v>1</v>
      </c>
      <c r="F615" s="245" t="s">
        <v>1696</v>
      </c>
      <c r="G615" s="242"/>
      <c r="H615" s="244" t="s">
        <v>1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1" t="s">
        <v>213</v>
      </c>
      <c r="AU615" s="251" t="s">
        <v>85</v>
      </c>
      <c r="AV615" s="13" t="s">
        <v>83</v>
      </c>
      <c r="AW615" s="13" t="s">
        <v>32</v>
      </c>
      <c r="AX615" s="13" t="s">
        <v>76</v>
      </c>
      <c r="AY615" s="251" t="s">
        <v>204</v>
      </c>
    </row>
    <row r="616" s="14" customFormat="1">
      <c r="A616" s="14"/>
      <c r="B616" s="252"/>
      <c r="C616" s="253"/>
      <c r="D616" s="243" t="s">
        <v>213</v>
      </c>
      <c r="E616" s="254" t="s">
        <v>1</v>
      </c>
      <c r="F616" s="255" t="s">
        <v>236</v>
      </c>
      <c r="G616" s="253"/>
      <c r="H616" s="256">
        <v>6</v>
      </c>
      <c r="I616" s="257"/>
      <c r="J616" s="253"/>
      <c r="K616" s="253"/>
      <c r="L616" s="258"/>
      <c r="M616" s="259"/>
      <c r="N616" s="260"/>
      <c r="O616" s="260"/>
      <c r="P616" s="260"/>
      <c r="Q616" s="260"/>
      <c r="R616" s="260"/>
      <c r="S616" s="260"/>
      <c r="T616" s="26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2" t="s">
        <v>213</v>
      </c>
      <c r="AU616" s="262" t="s">
        <v>85</v>
      </c>
      <c r="AV616" s="14" t="s">
        <v>85</v>
      </c>
      <c r="AW616" s="14" t="s">
        <v>32</v>
      </c>
      <c r="AX616" s="14" t="s">
        <v>83</v>
      </c>
      <c r="AY616" s="262" t="s">
        <v>204</v>
      </c>
    </row>
    <row r="617" s="2" customFormat="1" ht="24.15" customHeight="1">
      <c r="A617" s="39"/>
      <c r="B617" s="40"/>
      <c r="C617" s="228" t="s">
        <v>947</v>
      </c>
      <c r="D617" s="228" t="s">
        <v>206</v>
      </c>
      <c r="E617" s="229" t="s">
        <v>1864</v>
      </c>
      <c r="F617" s="230" t="s">
        <v>1865</v>
      </c>
      <c r="G617" s="231" t="s">
        <v>442</v>
      </c>
      <c r="H617" s="232">
        <v>0.012</v>
      </c>
      <c r="I617" s="233"/>
      <c r="J617" s="234">
        <f>ROUND(I617*H617,2)</f>
        <v>0</v>
      </c>
      <c r="K617" s="230" t="s">
        <v>210</v>
      </c>
      <c r="L617" s="45"/>
      <c r="M617" s="235" t="s">
        <v>1</v>
      </c>
      <c r="N617" s="236" t="s">
        <v>41</v>
      </c>
      <c r="O617" s="92"/>
      <c r="P617" s="237">
        <f>O617*H617</f>
        <v>0</v>
      </c>
      <c r="Q617" s="237">
        <v>0</v>
      </c>
      <c r="R617" s="237">
        <f>Q617*H617</f>
        <v>0</v>
      </c>
      <c r="S617" s="237">
        <v>0</v>
      </c>
      <c r="T617" s="238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9" t="s">
        <v>287</v>
      </c>
      <c r="AT617" s="239" t="s">
        <v>206</v>
      </c>
      <c r="AU617" s="239" t="s">
        <v>85</v>
      </c>
      <c r="AY617" s="18" t="s">
        <v>204</v>
      </c>
      <c r="BE617" s="240">
        <f>IF(N617="základní",J617,0)</f>
        <v>0</v>
      </c>
      <c r="BF617" s="240">
        <f>IF(N617="snížená",J617,0)</f>
        <v>0</v>
      </c>
      <c r="BG617" s="240">
        <f>IF(N617="zákl. přenesená",J617,0)</f>
        <v>0</v>
      </c>
      <c r="BH617" s="240">
        <f>IF(N617="sníž. přenesená",J617,0)</f>
        <v>0</v>
      </c>
      <c r="BI617" s="240">
        <f>IF(N617="nulová",J617,0)</f>
        <v>0</v>
      </c>
      <c r="BJ617" s="18" t="s">
        <v>83</v>
      </c>
      <c r="BK617" s="240">
        <f>ROUND(I617*H617,2)</f>
        <v>0</v>
      </c>
      <c r="BL617" s="18" t="s">
        <v>287</v>
      </c>
      <c r="BM617" s="239" t="s">
        <v>1866</v>
      </c>
    </row>
    <row r="618" s="14" customFormat="1">
      <c r="A618" s="14"/>
      <c r="B618" s="252"/>
      <c r="C618" s="253"/>
      <c r="D618" s="243" t="s">
        <v>213</v>
      </c>
      <c r="E618" s="254" t="s">
        <v>1</v>
      </c>
      <c r="F618" s="255" t="s">
        <v>1867</v>
      </c>
      <c r="G618" s="253"/>
      <c r="H618" s="256">
        <v>0.012</v>
      </c>
      <c r="I618" s="257"/>
      <c r="J618" s="253"/>
      <c r="K618" s="253"/>
      <c r="L618" s="258"/>
      <c r="M618" s="259"/>
      <c r="N618" s="260"/>
      <c r="O618" s="260"/>
      <c r="P618" s="260"/>
      <c r="Q618" s="260"/>
      <c r="R618" s="260"/>
      <c r="S618" s="260"/>
      <c r="T618" s="26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2" t="s">
        <v>213</v>
      </c>
      <c r="AU618" s="262" t="s">
        <v>85</v>
      </c>
      <c r="AV618" s="14" t="s">
        <v>85</v>
      </c>
      <c r="AW618" s="14" t="s">
        <v>32</v>
      </c>
      <c r="AX618" s="14" t="s">
        <v>83</v>
      </c>
      <c r="AY618" s="262" t="s">
        <v>204</v>
      </c>
    </row>
    <row r="619" s="12" customFormat="1" ht="22.8" customHeight="1">
      <c r="A619" s="12"/>
      <c r="B619" s="212"/>
      <c r="C619" s="213"/>
      <c r="D619" s="214" t="s">
        <v>75</v>
      </c>
      <c r="E619" s="226" t="s">
        <v>1868</v>
      </c>
      <c r="F619" s="226" t="s">
        <v>1869</v>
      </c>
      <c r="G619" s="213"/>
      <c r="H619" s="213"/>
      <c r="I619" s="216"/>
      <c r="J619" s="227">
        <f>BK619</f>
        <v>0</v>
      </c>
      <c r="K619" s="213"/>
      <c r="L619" s="218"/>
      <c r="M619" s="219"/>
      <c r="N619" s="220"/>
      <c r="O619" s="220"/>
      <c r="P619" s="221">
        <f>SUM(P620:P626)</f>
        <v>0</v>
      </c>
      <c r="Q619" s="220"/>
      <c r="R619" s="221">
        <f>SUM(R620:R626)</f>
        <v>0.23903999999999998</v>
      </c>
      <c r="S619" s="220"/>
      <c r="T619" s="222">
        <f>SUM(T620:T626)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23" t="s">
        <v>85</v>
      </c>
      <c r="AT619" s="224" t="s">
        <v>75</v>
      </c>
      <c r="AU619" s="224" t="s">
        <v>83</v>
      </c>
      <c r="AY619" s="223" t="s">
        <v>204</v>
      </c>
      <c r="BK619" s="225">
        <f>SUM(BK620:BK626)</f>
        <v>0</v>
      </c>
    </row>
    <row r="620" s="2" customFormat="1" ht="33" customHeight="1">
      <c r="A620" s="39"/>
      <c r="B620" s="40"/>
      <c r="C620" s="228" t="s">
        <v>951</v>
      </c>
      <c r="D620" s="228" t="s">
        <v>206</v>
      </c>
      <c r="E620" s="229" t="s">
        <v>1870</v>
      </c>
      <c r="F620" s="230" t="s">
        <v>1871</v>
      </c>
      <c r="G620" s="231" t="s">
        <v>209</v>
      </c>
      <c r="H620" s="232">
        <v>8</v>
      </c>
      <c r="I620" s="233"/>
      <c r="J620" s="234">
        <f>ROUND(I620*H620,2)</f>
        <v>0</v>
      </c>
      <c r="K620" s="230" t="s">
        <v>210</v>
      </c>
      <c r="L620" s="45"/>
      <c r="M620" s="235" t="s">
        <v>1</v>
      </c>
      <c r="N620" s="236" t="s">
        <v>41</v>
      </c>
      <c r="O620" s="92"/>
      <c r="P620" s="237">
        <f>O620*H620</f>
        <v>0</v>
      </c>
      <c r="Q620" s="237">
        <v>0.0075500000000000003</v>
      </c>
      <c r="R620" s="237">
        <f>Q620*H620</f>
        <v>0.060400000000000002</v>
      </c>
      <c r="S620" s="237">
        <v>0</v>
      </c>
      <c r="T620" s="238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9" t="s">
        <v>287</v>
      </c>
      <c r="AT620" s="239" t="s">
        <v>206</v>
      </c>
      <c r="AU620" s="239" t="s">
        <v>85</v>
      </c>
      <c r="AY620" s="18" t="s">
        <v>204</v>
      </c>
      <c r="BE620" s="240">
        <f>IF(N620="základní",J620,0)</f>
        <v>0</v>
      </c>
      <c r="BF620" s="240">
        <f>IF(N620="snížená",J620,0)</f>
        <v>0</v>
      </c>
      <c r="BG620" s="240">
        <f>IF(N620="zákl. přenesená",J620,0)</f>
        <v>0</v>
      </c>
      <c r="BH620" s="240">
        <f>IF(N620="sníž. přenesená",J620,0)</f>
        <v>0</v>
      </c>
      <c r="BI620" s="240">
        <f>IF(N620="nulová",J620,0)</f>
        <v>0</v>
      </c>
      <c r="BJ620" s="18" t="s">
        <v>83</v>
      </c>
      <c r="BK620" s="240">
        <f>ROUND(I620*H620,2)</f>
        <v>0</v>
      </c>
      <c r="BL620" s="18" t="s">
        <v>287</v>
      </c>
      <c r="BM620" s="239" t="s">
        <v>1872</v>
      </c>
    </row>
    <row r="621" s="13" customFormat="1">
      <c r="A621" s="13"/>
      <c r="B621" s="241"/>
      <c r="C621" s="242"/>
      <c r="D621" s="243" t="s">
        <v>213</v>
      </c>
      <c r="E621" s="244" t="s">
        <v>1</v>
      </c>
      <c r="F621" s="245" t="s">
        <v>492</v>
      </c>
      <c r="G621" s="242"/>
      <c r="H621" s="244" t="s">
        <v>1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1" t="s">
        <v>213</v>
      </c>
      <c r="AU621" s="251" t="s">
        <v>85</v>
      </c>
      <c r="AV621" s="13" t="s">
        <v>83</v>
      </c>
      <c r="AW621" s="13" t="s">
        <v>32</v>
      </c>
      <c r="AX621" s="13" t="s">
        <v>76</v>
      </c>
      <c r="AY621" s="251" t="s">
        <v>204</v>
      </c>
    </row>
    <row r="622" s="14" customFormat="1">
      <c r="A622" s="14"/>
      <c r="B622" s="252"/>
      <c r="C622" s="253"/>
      <c r="D622" s="243" t="s">
        <v>213</v>
      </c>
      <c r="E622" s="254" t="s">
        <v>1</v>
      </c>
      <c r="F622" s="255" t="s">
        <v>1873</v>
      </c>
      <c r="G622" s="253"/>
      <c r="H622" s="256">
        <v>8</v>
      </c>
      <c r="I622" s="257"/>
      <c r="J622" s="253"/>
      <c r="K622" s="253"/>
      <c r="L622" s="258"/>
      <c r="M622" s="259"/>
      <c r="N622" s="260"/>
      <c r="O622" s="260"/>
      <c r="P622" s="260"/>
      <c r="Q622" s="260"/>
      <c r="R622" s="260"/>
      <c r="S622" s="260"/>
      <c r="T622" s="261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2" t="s">
        <v>213</v>
      </c>
      <c r="AU622" s="262" t="s">
        <v>85</v>
      </c>
      <c r="AV622" s="14" t="s">
        <v>85</v>
      </c>
      <c r="AW622" s="14" t="s">
        <v>32</v>
      </c>
      <c r="AX622" s="14" t="s">
        <v>83</v>
      </c>
      <c r="AY622" s="262" t="s">
        <v>204</v>
      </c>
    </row>
    <row r="623" s="2" customFormat="1" ht="24.15" customHeight="1">
      <c r="A623" s="39"/>
      <c r="B623" s="40"/>
      <c r="C623" s="285" t="s">
        <v>956</v>
      </c>
      <c r="D623" s="285" t="s">
        <v>467</v>
      </c>
      <c r="E623" s="286" t="s">
        <v>1874</v>
      </c>
      <c r="F623" s="287" t="s">
        <v>1875</v>
      </c>
      <c r="G623" s="288" t="s">
        <v>209</v>
      </c>
      <c r="H623" s="289">
        <v>8.1199999999999992</v>
      </c>
      <c r="I623" s="290"/>
      <c r="J623" s="291">
        <f>ROUND(I623*H623,2)</f>
        <v>0</v>
      </c>
      <c r="K623" s="287" t="s">
        <v>210</v>
      </c>
      <c r="L623" s="292"/>
      <c r="M623" s="293" t="s">
        <v>1</v>
      </c>
      <c r="N623" s="294" t="s">
        <v>41</v>
      </c>
      <c r="O623" s="92"/>
      <c r="P623" s="237">
        <f>O623*H623</f>
        <v>0</v>
      </c>
      <c r="Q623" s="237">
        <v>0.021999999999999999</v>
      </c>
      <c r="R623" s="237">
        <f>Q623*H623</f>
        <v>0.17863999999999997</v>
      </c>
      <c r="S623" s="237">
        <v>0</v>
      </c>
      <c r="T623" s="238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9" t="s">
        <v>384</v>
      </c>
      <c r="AT623" s="239" t="s">
        <v>467</v>
      </c>
      <c r="AU623" s="239" t="s">
        <v>85</v>
      </c>
      <c r="AY623" s="18" t="s">
        <v>204</v>
      </c>
      <c r="BE623" s="240">
        <f>IF(N623="základní",J623,0)</f>
        <v>0</v>
      </c>
      <c r="BF623" s="240">
        <f>IF(N623="snížená",J623,0)</f>
        <v>0</v>
      </c>
      <c r="BG623" s="240">
        <f>IF(N623="zákl. přenesená",J623,0)</f>
        <v>0</v>
      </c>
      <c r="BH623" s="240">
        <f>IF(N623="sníž. přenesená",J623,0)</f>
        <v>0</v>
      </c>
      <c r="BI623" s="240">
        <f>IF(N623="nulová",J623,0)</f>
        <v>0</v>
      </c>
      <c r="BJ623" s="18" t="s">
        <v>83</v>
      </c>
      <c r="BK623" s="240">
        <f>ROUND(I623*H623,2)</f>
        <v>0</v>
      </c>
      <c r="BL623" s="18" t="s">
        <v>287</v>
      </c>
      <c r="BM623" s="239" t="s">
        <v>1876</v>
      </c>
    </row>
    <row r="624" s="13" customFormat="1">
      <c r="A624" s="13"/>
      <c r="B624" s="241"/>
      <c r="C624" s="242"/>
      <c r="D624" s="243" t="s">
        <v>213</v>
      </c>
      <c r="E624" s="244" t="s">
        <v>1</v>
      </c>
      <c r="F624" s="245" t="s">
        <v>492</v>
      </c>
      <c r="G624" s="242"/>
      <c r="H624" s="244" t="s">
        <v>1</v>
      </c>
      <c r="I624" s="246"/>
      <c r="J624" s="242"/>
      <c r="K624" s="242"/>
      <c r="L624" s="247"/>
      <c r="M624" s="248"/>
      <c r="N624" s="249"/>
      <c r="O624" s="249"/>
      <c r="P624" s="249"/>
      <c r="Q624" s="249"/>
      <c r="R624" s="249"/>
      <c r="S624" s="249"/>
      <c r="T624" s="25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1" t="s">
        <v>213</v>
      </c>
      <c r="AU624" s="251" t="s">
        <v>85</v>
      </c>
      <c r="AV624" s="13" t="s">
        <v>83</v>
      </c>
      <c r="AW624" s="13" t="s">
        <v>32</v>
      </c>
      <c r="AX624" s="13" t="s">
        <v>76</v>
      </c>
      <c r="AY624" s="251" t="s">
        <v>204</v>
      </c>
    </row>
    <row r="625" s="14" customFormat="1">
      <c r="A625" s="14"/>
      <c r="B625" s="252"/>
      <c r="C625" s="253"/>
      <c r="D625" s="243" t="s">
        <v>213</v>
      </c>
      <c r="E625" s="254" t="s">
        <v>1</v>
      </c>
      <c r="F625" s="255" t="s">
        <v>1877</v>
      </c>
      <c r="G625" s="253"/>
      <c r="H625" s="256">
        <v>8.1199999999999992</v>
      </c>
      <c r="I625" s="257"/>
      <c r="J625" s="253"/>
      <c r="K625" s="253"/>
      <c r="L625" s="258"/>
      <c r="M625" s="259"/>
      <c r="N625" s="260"/>
      <c r="O625" s="260"/>
      <c r="P625" s="260"/>
      <c r="Q625" s="260"/>
      <c r="R625" s="260"/>
      <c r="S625" s="260"/>
      <c r="T625" s="261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2" t="s">
        <v>213</v>
      </c>
      <c r="AU625" s="262" t="s">
        <v>85</v>
      </c>
      <c r="AV625" s="14" t="s">
        <v>85</v>
      </c>
      <c r="AW625" s="14" t="s">
        <v>32</v>
      </c>
      <c r="AX625" s="14" t="s">
        <v>83</v>
      </c>
      <c r="AY625" s="262" t="s">
        <v>204</v>
      </c>
    </row>
    <row r="626" s="2" customFormat="1" ht="24.15" customHeight="1">
      <c r="A626" s="39"/>
      <c r="B626" s="40"/>
      <c r="C626" s="228" t="s">
        <v>960</v>
      </c>
      <c r="D626" s="228" t="s">
        <v>206</v>
      </c>
      <c r="E626" s="229" t="s">
        <v>1878</v>
      </c>
      <c r="F626" s="230" t="s">
        <v>1879</v>
      </c>
      <c r="G626" s="231" t="s">
        <v>442</v>
      </c>
      <c r="H626" s="232">
        <v>0.23899999999999999</v>
      </c>
      <c r="I626" s="233"/>
      <c r="J626" s="234">
        <f>ROUND(I626*H626,2)</f>
        <v>0</v>
      </c>
      <c r="K626" s="230" t="s">
        <v>210</v>
      </c>
      <c r="L626" s="45"/>
      <c r="M626" s="295" t="s">
        <v>1</v>
      </c>
      <c r="N626" s="296" t="s">
        <v>41</v>
      </c>
      <c r="O626" s="297"/>
      <c r="P626" s="298">
        <f>O626*H626</f>
        <v>0</v>
      </c>
      <c r="Q626" s="298">
        <v>0</v>
      </c>
      <c r="R626" s="298">
        <f>Q626*H626</f>
        <v>0</v>
      </c>
      <c r="S626" s="298">
        <v>0</v>
      </c>
      <c r="T626" s="29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287</v>
      </c>
      <c r="AT626" s="239" t="s">
        <v>206</v>
      </c>
      <c r="AU626" s="239" t="s">
        <v>85</v>
      </c>
      <c r="AY626" s="18" t="s">
        <v>204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83</v>
      </c>
      <c r="BK626" s="240">
        <f>ROUND(I626*H626,2)</f>
        <v>0</v>
      </c>
      <c r="BL626" s="18" t="s">
        <v>287</v>
      </c>
      <c r="BM626" s="239" t="s">
        <v>1880</v>
      </c>
    </row>
    <row r="627" s="2" customFormat="1" ht="6.96" customHeight="1">
      <c r="A627" s="39"/>
      <c r="B627" s="67"/>
      <c r="C627" s="68"/>
      <c r="D627" s="68"/>
      <c r="E627" s="68"/>
      <c r="F627" s="68"/>
      <c r="G627" s="68"/>
      <c r="H627" s="68"/>
      <c r="I627" s="68"/>
      <c r="J627" s="68"/>
      <c r="K627" s="68"/>
      <c r="L627" s="45"/>
      <c r="M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</sheetData>
  <sheetProtection sheet="1" autoFilter="0" formatColumns="0" formatRows="0" objects="1" scenarios="1" spinCount="100000" saltValue="4ZaGXJ4XFHDJZrOg9EVLAlvwE1MIZKVyLgwKnQQj+GH4lMK9fTuO+v4FBF63PSZT/XjEQTmO5dvDGrAo7lgqiw==" hashValue="KscjZgm2Gt0SJBOHWPs/uUAvG3G1cMMV2LNttGLkkLxv9b1kmk7kZ0W1KUiBI5u0bhziPR/R4OFsayvyRFpUwg==" algorithmName="SHA-512" password="CC35"/>
  <autoFilter ref="C134:K6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  <c r="AZ2" s="147" t="s">
        <v>133</v>
      </c>
      <c r="BA2" s="147" t="s">
        <v>1</v>
      </c>
      <c r="BB2" s="147" t="s">
        <v>1</v>
      </c>
      <c r="BC2" s="147" t="s">
        <v>334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OBNOVA – VODOVODNÍ ŘAD V UL. SOKOLSKÁ, OD Č.P. 97 PO Č.P. 151 Z PE 225, DN 184 – 799 m</v>
      </c>
      <c r="F7" s="152"/>
      <c r="G7" s="152"/>
      <c r="H7" s="152"/>
      <c r="L7" s="21"/>
    </row>
    <row r="8" s="1" customFormat="1" ht="12" customHeight="1">
      <c r="B8" s="21"/>
      <c r="D8" s="152" t="s">
        <v>123</v>
      </c>
      <c r="L8" s="21"/>
    </row>
    <row r="9" s="2" customFormat="1" ht="16.5" customHeight="1">
      <c r="A9" s="39"/>
      <c r="B9" s="45"/>
      <c r="C9" s="39"/>
      <c r="D9" s="39"/>
      <c r="E9" s="153" t="s">
        <v>126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129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90</v>
      </c>
      <c r="G13" s="39"/>
      <c r="H13" s="39"/>
      <c r="I13" s="152" t="s">
        <v>19</v>
      </c>
      <c r="J13" s="142" t="s">
        <v>137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1. 7. 2024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ROUND((SUM(BE123:BE160)),  2)</f>
        <v>0</v>
      </c>
      <c r="G35" s="39"/>
      <c r="H35" s="39"/>
      <c r="I35" s="166">
        <v>0.20999999999999999</v>
      </c>
      <c r="J35" s="165">
        <f>ROUND(((SUM(BE123:BE160))*I35),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ROUND((SUM(BF123:BF160)),  2)</f>
        <v>0</v>
      </c>
      <c r="G36" s="39"/>
      <c r="H36" s="39"/>
      <c r="I36" s="166">
        <v>0.12</v>
      </c>
      <c r="J36" s="165">
        <f>ROUND(((SUM(BF123:BF160))*I36),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ROUND((SUM(BG123:BG160)),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ROUND((SUM(BH123:BH160)),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ROUND((SUM(BI123:BI160)),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OBNOVA – VODOVODNÍ ŘAD V UL. SOKOLSKÁ, OD Č.P. 97 PO Č.P. 151 Z PE 225, DN 184 – 799 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1.1.3 - Provizorní přepojení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Kerhartice</v>
      </c>
      <c r="G91" s="41"/>
      <c r="H91" s="41"/>
      <c r="I91" s="33" t="s">
        <v>22</v>
      </c>
      <c r="J91" s="80" t="str">
        <f>IF(J14="","",J14)</f>
        <v>1. 7. 2024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173</v>
      </c>
      <c r="D96" s="187"/>
      <c r="E96" s="187"/>
      <c r="F96" s="187"/>
      <c r="G96" s="187"/>
      <c r="H96" s="187"/>
      <c r="I96" s="187"/>
      <c r="J96" s="188" t="s">
        <v>174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175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176</v>
      </c>
    </row>
    <row r="99" s="9" customFormat="1" ht="24.96" customHeight="1">
      <c r="A99" s="9"/>
      <c r="B99" s="190"/>
      <c r="C99" s="191"/>
      <c r="D99" s="192" t="s">
        <v>177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183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185</v>
      </c>
      <c r="E101" s="198"/>
      <c r="F101" s="198"/>
      <c r="G101" s="198"/>
      <c r="H101" s="198"/>
      <c r="I101" s="198"/>
      <c r="J101" s="199">
        <f>J158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189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5" t="str">
        <f>E7</f>
        <v>OBNOVA – VODOVODNÍ ŘAD V UL. SOKOLSKÁ, OD Č.P. 97 PO Č.P. 151 Z PE 225, DN 184 – 799 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123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126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129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1.1.3 - Provizorní přepojení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Kerhartice</v>
      </c>
      <c r="G117" s="41"/>
      <c r="H117" s="41"/>
      <c r="I117" s="33" t="s">
        <v>22</v>
      </c>
      <c r="J117" s="80" t="str">
        <f>IF(J14="","",J14)</f>
        <v>1. 7. 2024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 xml:space="preserve"> </v>
      </c>
      <c r="G119" s="41"/>
      <c r="H119" s="41"/>
      <c r="I119" s="33" t="s">
        <v>30</v>
      </c>
      <c r="J119" s="37" t="str">
        <f>E23</f>
        <v>Ing. Pravec František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>Kašparová Věra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190</v>
      </c>
      <c r="D122" s="204" t="s">
        <v>61</v>
      </c>
      <c r="E122" s="204" t="s">
        <v>57</v>
      </c>
      <c r="F122" s="204" t="s">
        <v>58</v>
      </c>
      <c r="G122" s="204" t="s">
        <v>191</v>
      </c>
      <c r="H122" s="204" t="s">
        <v>192</v>
      </c>
      <c r="I122" s="204" t="s">
        <v>193</v>
      </c>
      <c r="J122" s="204" t="s">
        <v>174</v>
      </c>
      <c r="K122" s="205" t="s">
        <v>194</v>
      </c>
      <c r="L122" s="206"/>
      <c r="M122" s="101" t="s">
        <v>1</v>
      </c>
      <c r="N122" s="102" t="s">
        <v>40</v>
      </c>
      <c r="O122" s="102" t="s">
        <v>195</v>
      </c>
      <c r="P122" s="102" t="s">
        <v>196</v>
      </c>
      <c r="Q122" s="102" t="s">
        <v>197</v>
      </c>
      <c r="R122" s="102" t="s">
        <v>198</v>
      </c>
      <c r="S122" s="102" t="s">
        <v>199</v>
      </c>
      <c r="T122" s="103" t="s">
        <v>200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201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</f>
        <v>0</v>
      </c>
      <c r="Q123" s="105"/>
      <c r="R123" s="209">
        <f>R124</f>
        <v>1.2129075</v>
      </c>
      <c r="S123" s="105"/>
      <c r="T123" s="210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176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75</v>
      </c>
      <c r="E124" s="215" t="s">
        <v>202</v>
      </c>
      <c r="F124" s="215" t="s">
        <v>203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P125+P158</f>
        <v>0</v>
      </c>
      <c r="Q124" s="220"/>
      <c r="R124" s="221">
        <f>R125+R158</f>
        <v>1.2129075</v>
      </c>
      <c r="S124" s="220"/>
      <c r="T124" s="222">
        <f>T125+T158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83</v>
      </c>
      <c r="AT124" s="224" t="s">
        <v>75</v>
      </c>
      <c r="AU124" s="224" t="s">
        <v>76</v>
      </c>
      <c r="AY124" s="223" t="s">
        <v>204</v>
      </c>
      <c r="BK124" s="225">
        <f>BK125+BK158</f>
        <v>0</v>
      </c>
    </row>
    <row r="125" s="12" customFormat="1" ht="22.8" customHeight="1">
      <c r="A125" s="12"/>
      <c r="B125" s="212"/>
      <c r="C125" s="213"/>
      <c r="D125" s="214" t="s">
        <v>75</v>
      </c>
      <c r="E125" s="226" t="s">
        <v>247</v>
      </c>
      <c r="F125" s="226" t="s">
        <v>614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SUM(P126:P157)</f>
        <v>0</v>
      </c>
      <c r="Q125" s="220"/>
      <c r="R125" s="221">
        <f>SUM(R126:R157)</f>
        <v>1.2129075</v>
      </c>
      <c r="S125" s="220"/>
      <c r="T125" s="222">
        <f>SUM(T126:T157)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83</v>
      </c>
      <c r="AT125" s="224" t="s">
        <v>75</v>
      </c>
      <c r="AU125" s="224" t="s">
        <v>83</v>
      </c>
      <c r="AY125" s="223" t="s">
        <v>204</v>
      </c>
      <c r="BK125" s="225">
        <f>SUM(BK126:BK157)</f>
        <v>0</v>
      </c>
    </row>
    <row r="126" s="2" customFormat="1" ht="24.15" customHeight="1">
      <c r="A126" s="39"/>
      <c r="B126" s="40"/>
      <c r="C126" s="228" t="s">
        <v>83</v>
      </c>
      <c r="D126" s="228" t="s">
        <v>206</v>
      </c>
      <c r="E126" s="229" t="s">
        <v>1882</v>
      </c>
      <c r="F126" s="230" t="s">
        <v>1883</v>
      </c>
      <c r="G126" s="231" t="s">
        <v>522</v>
      </c>
      <c r="H126" s="232">
        <v>10</v>
      </c>
      <c r="I126" s="233"/>
      <c r="J126" s="234">
        <f>ROUND(I126*H126,2)</f>
        <v>0</v>
      </c>
      <c r="K126" s="230" t="s">
        <v>210</v>
      </c>
      <c r="L126" s="45"/>
      <c r="M126" s="235" t="s">
        <v>1</v>
      </c>
      <c r="N126" s="236" t="s">
        <v>41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211</v>
      </c>
      <c r="AT126" s="239" t="s">
        <v>206</v>
      </c>
      <c r="AU126" s="239" t="s">
        <v>85</v>
      </c>
      <c r="AY126" s="18" t="s">
        <v>204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83</v>
      </c>
      <c r="BK126" s="240">
        <f>ROUND(I126*H126,2)</f>
        <v>0</v>
      </c>
      <c r="BL126" s="18" t="s">
        <v>211</v>
      </c>
      <c r="BM126" s="239" t="s">
        <v>618</v>
      </c>
    </row>
    <row r="127" s="13" customFormat="1">
      <c r="A127" s="13"/>
      <c r="B127" s="241"/>
      <c r="C127" s="242"/>
      <c r="D127" s="243" t="s">
        <v>213</v>
      </c>
      <c r="E127" s="244" t="s">
        <v>1</v>
      </c>
      <c r="F127" s="245" t="s">
        <v>1884</v>
      </c>
      <c r="G127" s="242"/>
      <c r="H127" s="244" t="s">
        <v>1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213</v>
      </c>
      <c r="AU127" s="251" t="s">
        <v>85</v>
      </c>
      <c r="AV127" s="13" t="s">
        <v>83</v>
      </c>
      <c r="AW127" s="13" t="s">
        <v>32</v>
      </c>
      <c r="AX127" s="13" t="s">
        <v>76</v>
      </c>
      <c r="AY127" s="251" t="s">
        <v>204</v>
      </c>
    </row>
    <row r="128" s="14" customFormat="1">
      <c r="A128" s="14"/>
      <c r="B128" s="252"/>
      <c r="C128" s="253"/>
      <c r="D128" s="243" t="s">
        <v>213</v>
      </c>
      <c r="E128" s="254" t="s">
        <v>1</v>
      </c>
      <c r="F128" s="255" t="s">
        <v>257</v>
      </c>
      <c r="G128" s="253"/>
      <c r="H128" s="256">
        <v>10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2" t="s">
        <v>213</v>
      </c>
      <c r="AU128" s="262" t="s">
        <v>85</v>
      </c>
      <c r="AV128" s="14" t="s">
        <v>85</v>
      </c>
      <c r="AW128" s="14" t="s">
        <v>32</v>
      </c>
      <c r="AX128" s="14" t="s">
        <v>83</v>
      </c>
      <c r="AY128" s="262" t="s">
        <v>204</v>
      </c>
    </row>
    <row r="129" s="2" customFormat="1" ht="33" customHeight="1">
      <c r="A129" s="39"/>
      <c r="B129" s="40"/>
      <c r="C129" s="228" t="s">
        <v>85</v>
      </c>
      <c r="D129" s="228" t="s">
        <v>206</v>
      </c>
      <c r="E129" s="229" t="s">
        <v>683</v>
      </c>
      <c r="F129" s="230" t="s">
        <v>684</v>
      </c>
      <c r="G129" s="231" t="s">
        <v>239</v>
      </c>
      <c r="H129" s="232">
        <v>25</v>
      </c>
      <c r="I129" s="233"/>
      <c r="J129" s="234">
        <f>ROUND(I129*H129,2)</f>
        <v>0</v>
      </c>
      <c r="K129" s="230" t="s">
        <v>210</v>
      </c>
      <c r="L129" s="45"/>
      <c r="M129" s="235" t="s">
        <v>1</v>
      </c>
      <c r="N129" s="236" t="s">
        <v>41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211</v>
      </c>
      <c r="AT129" s="239" t="s">
        <v>206</v>
      </c>
      <c r="AU129" s="239" t="s">
        <v>85</v>
      </c>
      <c r="AY129" s="18" t="s">
        <v>204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83</v>
      </c>
      <c r="BK129" s="240">
        <f>ROUND(I129*H129,2)</f>
        <v>0</v>
      </c>
      <c r="BL129" s="18" t="s">
        <v>211</v>
      </c>
      <c r="BM129" s="239" t="s">
        <v>685</v>
      </c>
    </row>
    <row r="130" s="2" customFormat="1" ht="24.15" customHeight="1">
      <c r="A130" s="39"/>
      <c r="B130" s="40"/>
      <c r="C130" s="285" t="s">
        <v>222</v>
      </c>
      <c r="D130" s="285" t="s">
        <v>467</v>
      </c>
      <c r="E130" s="286" t="s">
        <v>688</v>
      </c>
      <c r="F130" s="287" t="s">
        <v>689</v>
      </c>
      <c r="G130" s="288" t="s">
        <v>239</v>
      </c>
      <c r="H130" s="289">
        <v>25.375</v>
      </c>
      <c r="I130" s="290"/>
      <c r="J130" s="291">
        <f>ROUND(I130*H130,2)</f>
        <v>0</v>
      </c>
      <c r="K130" s="287" t="s">
        <v>1</v>
      </c>
      <c r="L130" s="292"/>
      <c r="M130" s="293" t="s">
        <v>1</v>
      </c>
      <c r="N130" s="294" t="s">
        <v>41</v>
      </c>
      <c r="O130" s="92"/>
      <c r="P130" s="237">
        <f>O130*H130</f>
        <v>0</v>
      </c>
      <c r="Q130" s="237">
        <v>0.0067400000000000003</v>
      </c>
      <c r="R130" s="237">
        <f>Q130*H130</f>
        <v>0.1710275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247</v>
      </c>
      <c r="AT130" s="239" t="s">
        <v>467</v>
      </c>
      <c r="AU130" s="239" t="s">
        <v>85</v>
      </c>
      <c r="AY130" s="18" t="s">
        <v>204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211</v>
      </c>
      <c r="BM130" s="239" t="s">
        <v>690</v>
      </c>
    </row>
    <row r="131" s="13" customFormat="1">
      <c r="A131" s="13"/>
      <c r="B131" s="241"/>
      <c r="C131" s="242"/>
      <c r="D131" s="243" t="s">
        <v>213</v>
      </c>
      <c r="E131" s="244" t="s">
        <v>1</v>
      </c>
      <c r="F131" s="245" t="s">
        <v>1884</v>
      </c>
      <c r="G131" s="242"/>
      <c r="H131" s="244" t="s">
        <v>1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213</v>
      </c>
      <c r="AU131" s="251" t="s">
        <v>85</v>
      </c>
      <c r="AV131" s="13" t="s">
        <v>83</v>
      </c>
      <c r="AW131" s="13" t="s">
        <v>32</v>
      </c>
      <c r="AX131" s="13" t="s">
        <v>76</v>
      </c>
      <c r="AY131" s="251" t="s">
        <v>204</v>
      </c>
    </row>
    <row r="132" s="13" customFormat="1">
      <c r="A132" s="13"/>
      <c r="B132" s="241"/>
      <c r="C132" s="242"/>
      <c r="D132" s="243" t="s">
        <v>213</v>
      </c>
      <c r="E132" s="244" t="s">
        <v>1</v>
      </c>
      <c r="F132" s="245" t="s">
        <v>691</v>
      </c>
      <c r="G132" s="242"/>
      <c r="H132" s="244" t="s">
        <v>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213</v>
      </c>
      <c r="AU132" s="251" t="s">
        <v>85</v>
      </c>
      <c r="AV132" s="13" t="s">
        <v>83</v>
      </c>
      <c r="AW132" s="13" t="s">
        <v>32</v>
      </c>
      <c r="AX132" s="13" t="s">
        <v>76</v>
      </c>
      <c r="AY132" s="251" t="s">
        <v>204</v>
      </c>
    </row>
    <row r="133" s="14" customFormat="1">
      <c r="A133" s="14"/>
      <c r="B133" s="252"/>
      <c r="C133" s="253"/>
      <c r="D133" s="243" t="s">
        <v>213</v>
      </c>
      <c r="E133" s="254" t="s">
        <v>1</v>
      </c>
      <c r="F133" s="255" t="s">
        <v>692</v>
      </c>
      <c r="G133" s="253"/>
      <c r="H133" s="256">
        <v>25.375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213</v>
      </c>
      <c r="AU133" s="262" t="s">
        <v>85</v>
      </c>
      <c r="AV133" s="14" t="s">
        <v>85</v>
      </c>
      <c r="AW133" s="14" t="s">
        <v>32</v>
      </c>
      <c r="AX133" s="14" t="s">
        <v>83</v>
      </c>
      <c r="AY133" s="262" t="s">
        <v>204</v>
      </c>
    </row>
    <row r="134" s="2" customFormat="1" ht="24.15" customHeight="1">
      <c r="A134" s="39"/>
      <c r="B134" s="40"/>
      <c r="C134" s="228" t="s">
        <v>211</v>
      </c>
      <c r="D134" s="228" t="s">
        <v>206</v>
      </c>
      <c r="E134" s="229" t="s">
        <v>755</v>
      </c>
      <c r="F134" s="230" t="s">
        <v>756</v>
      </c>
      <c r="G134" s="231" t="s">
        <v>522</v>
      </c>
      <c r="H134" s="232">
        <v>10</v>
      </c>
      <c r="I134" s="233"/>
      <c r="J134" s="234">
        <f>ROUND(I134*H134,2)</f>
        <v>0</v>
      </c>
      <c r="K134" s="230" t="s">
        <v>210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0.0028700000000000002</v>
      </c>
      <c r="R134" s="237">
        <f>Q134*H134</f>
        <v>0.028700000000000003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211</v>
      </c>
      <c r="AT134" s="239" t="s">
        <v>206</v>
      </c>
      <c r="AU134" s="239" t="s">
        <v>85</v>
      </c>
      <c r="AY134" s="18" t="s">
        <v>204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211</v>
      </c>
      <c r="BM134" s="239" t="s">
        <v>757</v>
      </c>
    </row>
    <row r="135" s="13" customFormat="1">
      <c r="A135" s="13"/>
      <c r="B135" s="241"/>
      <c r="C135" s="242"/>
      <c r="D135" s="243" t="s">
        <v>213</v>
      </c>
      <c r="E135" s="244" t="s">
        <v>1</v>
      </c>
      <c r="F135" s="245" t="s">
        <v>1884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213</v>
      </c>
      <c r="AU135" s="251" t="s">
        <v>85</v>
      </c>
      <c r="AV135" s="13" t="s">
        <v>83</v>
      </c>
      <c r="AW135" s="13" t="s">
        <v>32</v>
      </c>
      <c r="AX135" s="13" t="s">
        <v>76</v>
      </c>
      <c r="AY135" s="251" t="s">
        <v>204</v>
      </c>
    </row>
    <row r="136" s="14" customFormat="1">
      <c r="A136" s="14"/>
      <c r="B136" s="252"/>
      <c r="C136" s="253"/>
      <c r="D136" s="243" t="s">
        <v>213</v>
      </c>
      <c r="E136" s="254" t="s">
        <v>1</v>
      </c>
      <c r="F136" s="255" t="s">
        <v>257</v>
      </c>
      <c r="G136" s="253"/>
      <c r="H136" s="256">
        <v>10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213</v>
      </c>
      <c r="AU136" s="262" t="s">
        <v>85</v>
      </c>
      <c r="AV136" s="14" t="s">
        <v>85</v>
      </c>
      <c r="AW136" s="14" t="s">
        <v>32</v>
      </c>
      <c r="AX136" s="14" t="s">
        <v>83</v>
      </c>
      <c r="AY136" s="262" t="s">
        <v>204</v>
      </c>
    </row>
    <row r="137" s="2" customFormat="1" ht="21.75" customHeight="1">
      <c r="A137" s="39"/>
      <c r="B137" s="40"/>
      <c r="C137" s="285" t="s">
        <v>231</v>
      </c>
      <c r="D137" s="285" t="s">
        <v>467</v>
      </c>
      <c r="E137" s="286" t="s">
        <v>764</v>
      </c>
      <c r="F137" s="287" t="s">
        <v>765</v>
      </c>
      <c r="G137" s="288" t="s">
        <v>522</v>
      </c>
      <c r="H137" s="289">
        <v>10.199999999999999</v>
      </c>
      <c r="I137" s="290"/>
      <c r="J137" s="291">
        <f>ROUND(I137*H137,2)</f>
        <v>0</v>
      </c>
      <c r="K137" s="287" t="s">
        <v>210</v>
      </c>
      <c r="L137" s="292"/>
      <c r="M137" s="293" t="s">
        <v>1</v>
      </c>
      <c r="N137" s="294" t="s">
        <v>41</v>
      </c>
      <c r="O137" s="92"/>
      <c r="P137" s="237">
        <f>O137*H137</f>
        <v>0</v>
      </c>
      <c r="Q137" s="237">
        <v>0.0235</v>
      </c>
      <c r="R137" s="237">
        <f>Q137*H137</f>
        <v>0.2397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247</v>
      </c>
      <c r="AT137" s="239" t="s">
        <v>467</v>
      </c>
      <c r="AU137" s="239" t="s">
        <v>85</v>
      </c>
      <c r="AY137" s="18" t="s">
        <v>204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211</v>
      </c>
      <c r="BM137" s="239" t="s">
        <v>766</v>
      </c>
    </row>
    <row r="138" s="13" customFormat="1">
      <c r="A138" s="13"/>
      <c r="B138" s="241"/>
      <c r="C138" s="242"/>
      <c r="D138" s="243" t="s">
        <v>213</v>
      </c>
      <c r="E138" s="244" t="s">
        <v>1</v>
      </c>
      <c r="F138" s="245" t="s">
        <v>1884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213</v>
      </c>
      <c r="AU138" s="251" t="s">
        <v>85</v>
      </c>
      <c r="AV138" s="13" t="s">
        <v>83</v>
      </c>
      <c r="AW138" s="13" t="s">
        <v>32</v>
      </c>
      <c r="AX138" s="13" t="s">
        <v>76</v>
      </c>
      <c r="AY138" s="251" t="s">
        <v>204</v>
      </c>
    </row>
    <row r="139" s="14" customFormat="1">
      <c r="A139" s="14"/>
      <c r="B139" s="252"/>
      <c r="C139" s="253"/>
      <c r="D139" s="243" t="s">
        <v>213</v>
      </c>
      <c r="E139" s="254" t="s">
        <v>1</v>
      </c>
      <c r="F139" s="255" t="s">
        <v>1885</v>
      </c>
      <c r="G139" s="253"/>
      <c r="H139" s="256">
        <v>10.199999999999999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213</v>
      </c>
      <c r="AU139" s="262" t="s">
        <v>85</v>
      </c>
      <c r="AV139" s="14" t="s">
        <v>85</v>
      </c>
      <c r="AW139" s="14" t="s">
        <v>32</v>
      </c>
      <c r="AX139" s="14" t="s">
        <v>83</v>
      </c>
      <c r="AY139" s="262" t="s">
        <v>204</v>
      </c>
    </row>
    <row r="140" s="2" customFormat="1" ht="16.5" customHeight="1">
      <c r="A140" s="39"/>
      <c r="B140" s="40"/>
      <c r="C140" s="285" t="s">
        <v>236</v>
      </c>
      <c r="D140" s="285" t="s">
        <v>467</v>
      </c>
      <c r="E140" s="286" t="s">
        <v>1886</v>
      </c>
      <c r="F140" s="287" t="s">
        <v>1887</v>
      </c>
      <c r="G140" s="288" t="s">
        <v>522</v>
      </c>
      <c r="H140" s="289">
        <v>10.1</v>
      </c>
      <c r="I140" s="290"/>
      <c r="J140" s="291">
        <f>ROUND(I140*H140,2)</f>
        <v>0</v>
      </c>
      <c r="K140" s="287" t="s">
        <v>1</v>
      </c>
      <c r="L140" s="292"/>
      <c r="M140" s="293" t="s">
        <v>1</v>
      </c>
      <c r="N140" s="294" t="s">
        <v>41</v>
      </c>
      <c r="O140" s="92"/>
      <c r="P140" s="237">
        <f>O140*H140</f>
        <v>0</v>
      </c>
      <c r="Q140" s="237">
        <v>0.019</v>
      </c>
      <c r="R140" s="237">
        <f>Q140*H140</f>
        <v>0.19189999999999999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247</v>
      </c>
      <c r="AT140" s="239" t="s">
        <v>467</v>
      </c>
      <c r="AU140" s="239" t="s">
        <v>85</v>
      </c>
      <c r="AY140" s="18" t="s">
        <v>204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211</v>
      </c>
      <c r="BM140" s="239" t="s">
        <v>1888</v>
      </c>
    </row>
    <row r="141" s="13" customFormat="1">
      <c r="A141" s="13"/>
      <c r="B141" s="241"/>
      <c r="C141" s="242"/>
      <c r="D141" s="243" t="s">
        <v>213</v>
      </c>
      <c r="E141" s="244" t="s">
        <v>1</v>
      </c>
      <c r="F141" s="245" t="s">
        <v>1884</v>
      </c>
      <c r="G141" s="242"/>
      <c r="H141" s="244" t="s">
        <v>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213</v>
      </c>
      <c r="AU141" s="251" t="s">
        <v>85</v>
      </c>
      <c r="AV141" s="13" t="s">
        <v>83</v>
      </c>
      <c r="AW141" s="13" t="s">
        <v>32</v>
      </c>
      <c r="AX141" s="13" t="s">
        <v>76</v>
      </c>
      <c r="AY141" s="251" t="s">
        <v>204</v>
      </c>
    </row>
    <row r="142" s="14" customFormat="1">
      <c r="A142" s="14"/>
      <c r="B142" s="252"/>
      <c r="C142" s="253"/>
      <c r="D142" s="243" t="s">
        <v>213</v>
      </c>
      <c r="E142" s="254" t="s">
        <v>1</v>
      </c>
      <c r="F142" s="255" t="s">
        <v>1728</v>
      </c>
      <c r="G142" s="253"/>
      <c r="H142" s="256">
        <v>10.1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213</v>
      </c>
      <c r="AU142" s="262" t="s">
        <v>85</v>
      </c>
      <c r="AV142" s="14" t="s">
        <v>85</v>
      </c>
      <c r="AW142" s="14" t="s">
        <v>32</v>
      </c>
      <c r="AX142" s="14" t="s">
        <v>83</v>
      </c>
      <c r="AY142" s="262" t="s">
        <v>204</v>
      </c>
    </row>
    <row r="143" s="2" customFormat="1" ht="24.15" customHeight="1">
      <c r="A143" s="39"/>
      <c r="B143" s="40"/>
      <c r="C143" s="285" t="s">
        <v>242</v>
      </c>
      <c r="D143" s="285" t="s">
        <v>467</v>
      </c>
      <c r="E143" s="286" t="s">
        <v>1889</v>
      </c>
      <c r="F143" s="287" t="s">
        <v>1890</v>
      </c>
      <c r="G143" s="288" t="s">
        <v>522</v>
      </c>
      <c r="H143" s="289">
        <v>10.1</v>
      </c>
      <c r="I143" s="290"/>
      <c r="J143" s="291">
        <f>ROUND(I143*H143,2)</f>
        <v>0</v>
      </c>
      <c r="K143" s="287" t="s">
        <v>1</v>
      </c>
      <c r="L143" s="292"/>
      <c r="M143" s="293" t="s">
        <v>1</v>
      </c>
      <c r="N143" s="294" t="s">
        <v>41</v>
      </c>
      <c r="O143" s="92"/>
      <c r="P143" s="237">
        <f>O143*H143</f>
        <v>0</v>
      </c>
      <c r="Q143" s="237">
        <v>0.0043</v>
      </c>
      <c r="R143" s="237">
        <f>Q143*H143</f>
        <v>0.043429999999999996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247</v>
      </c>
      <c r="AT143" s="239" t="s">
        <v>467</v>
      </c>
      <c r="AU143" s="239" t="s">
        <v>85</v>
      </c>
      <c r="AY143" s="18" t="s">
        <v>204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211</v>
      </c>
      <c r="BM143" s="239" t="s">
        <v>1891</v>
      </c>
    </row>
    <row r="144" s="13" customFormat="1">
      <c r="A144" s="13"/>
      <c r="B144" s="241"/>
      <c r="C144" s="242"/>
      <c r="D144" s="243" t="s">
        <v>213</v>
      </c>
      <c r="E144" s="244" t="s">
        <v>1</v>
      </c>
      <c r="F144" s="245" t="s">
        <v>1884</v>
      </c>
      <c r="G144" s="242"/>
      <c r="H144" s="244" t="s">
        <v>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213</v>
      </c>
      <c r="AU144" s="251" t="s">
        <v>85</v>
      </c>
      <c r="AV144" s="13" t="s">
        <v>83</v>
      </c>
      <c r="AW144" s="13" t="s">
        <v>32</v>
      </c>
      <c r="AX144" s="13" t="s">
        <v>76</v>
      </c>
      <c r="AY144" s="251" t="s">
        <v>204</v>
      </c>
    </row>
    <row r="145" s="14" customFormat="1">
      <c r="A145" s="14"/>
      <c r="B145" s="252"/>
      <c r="C145" s="253"/>
      <c r="D145" s="243" t="s">
        <v>213</v>
      </c>
      <c r="E145" s="254" t="s">
        <v>1</v>
      </c>
      <c r="F145" s="255" t="s">
        <v>1728</v>
      </c>
      <c r="G145" s="253"/>
      <c r="H145" s="256">
        <v>10.1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213</v>
      </c>
      <c r="AU145" s="262" t="s">
        <v>85</v>
      </c>
      <c r="AV145" s="14" t="s">
        <v>85</v>
      </c>
      <c r="AW145" s="14" t="s">
        <v>32</v>
      </c>
      <c r="AX145" s="14" t="s">
        <v>83</v>
      </c>
      <c r="AY145" s="262" t="s">
        <v>204</v>
      </c>
    </row>
    <row r="146" s="2" customFormat="1" ht="24.15" customHeight="1">
      <c r="A146" s="39"/>
      <c r="B146" s="40"/>
      <c r="C146" s="228" t="s">
        <v>247</v>
      </c>
      <c r="D146" s="228" t="s">
        <v>206</v>
      </c>
      <c r="E146" s="229" t="s">
        <v>1097</v>
      </c>
      <c r="F146" s="230" t="s">
        <v>1098</v>
      </c>
      <c r="G146" s="231" t="s">
        <v>522</v>
      </c>
      <c r="H146" s="232">
        <v>10</v>
      </c>
      <c r="I146" s="233"/>
      <c r="J146" s="234">
        <f>ROUND(I146*H146,2)</f>
        <v>0</v>
      </c>
      <c r="K146" s="230" t="s">
        <v>210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0.00281</v>
      </c>
      <c r="R146" s="237">
        <f>Q146*H146</f>
        <v>0.0281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211</v>
      </c>
      <c r="AT146" s="239" t="s">
        <v>206</v>
      </c>
      <c r="AU146" s="239" t="s">
        <v>85</v>
      </c>
      <c r="AY146" s="18" t="s">
        <v>204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211</v>
      </c>
      <c r="BM146" s="239" t="s">
        <v>1099</v>
      </c>
    </row>
    <row r="147" s="13" customFormat="1">
      <c r="A147" s="13"/>
      <c r="B147" s="241"/>
      <c r="C147" s="242"/>
      <c r="D147" s="243" t="s">
        <v>213</v>
      </c>
      <c r="E147" s="244" t="s">
        <v>1</v>
      </c>
      <c r="F147" s="245" t="s">
        <v>1884</v>
      </c>
      <c r="G147" s="242"/>
      <c r="H147" s="244" t="s">
        <v>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213</v>
      </c>
      <c r="AU147" s="251" t="s">
        <v>85</v>
      </c>
      <c r="AV147" s="13" t="s">
        <v>83</v>
      </c>
      <c r="AW147" s="13" t="s">
        <v>32</v>
      </c>
      <c r="AX147" s="13" t="s">
        <v>76</v>
      </c>
      <c r="AY147" s="251" t="s">
        <v>204</v>
      </c>
    </row>
    <row r="148" s="14" customFormat="1">
      <c r="A148" s="14"/>
      <c r="B148" s="252"/>
      <c r="C148" s="253"/>
      <c r="D148" s="243" t="s">
        <v>213</v>
      </c>
      <c r="E148" s="254" t="s">
        <v>1</v>
      </c>
      <c r="F148" s="255" t="s">
        <v>257</v>
      </c>
      <c r="G148" s="253"/>
      <c r="H148" s="256">
        <v>10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213</v>
      </c>
      <c r="AU148" s="262" t="s">
        <v>85</v>
      </c>
      <c r="AV148" s="14" t="s">
        <v>85</v>
      </c>
      <c r="AW148" s="14" t="s">
        <v>32</v>
      </c>
      <c r="AX148" s="14" t="s">
        <v>83</v>
      </c>
      <c r="AY148" s="262" t="s">
        <v>204</v>
      </c>
    </row>
    <row r="149" s="2" customFormat="1" ht="24.15" customHeight="1">
      <c r="A149" s="39"/>
      <c r="B149" s="40"/>
      <c r="C149" s="285" t="s">
        <v>251</v>
      </c>
      <c r="D149" s="285" t="s">
        <v>467</v>
      </c>
      <c r="E149" s="286" t="s">
        <v>1101</v>
      </c>
      <c r="F149" s="287" t="s">
        <v>1102</v>
      </c>
      <c r="G149" s="288" t="s">
        <v>522</v>
      </c>
      <c r="H149" s="289">
        <v>10.1</v>
      </c>
      <c r="I149" s="290"/>
      <c r="J149" s="291">
        <f>ROUND(I149*H149,2)</f>
        <v>0</v>
      </c>
      <c r="K149" s="287" t="s">
        <v>1</v>
      </c>
      <c r="L149" s="292"/>
      <c r="M149" s="293" t="s">
        <v>1</v>
      </c>
      <c r="N149" s="294" t="s">
        <v>41</v>
      </c>
      <c r="O149" s="92"/>
      <c r="P149" s="237">
        <f>O149*H149</f>
        <v>0</v>
      </c>
      <c r="Q149" s="237">
        <v>0.045999999999999999</v>
      </c>
      <c r="R149" s="237">
        <f>Q149*H149</f>
        <v>0.46459999999999996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247</v>
      </c>
      <c r="AT149" s="239" t="s">
        <v>467</v>
      </c>
      <c r="AU149" s="239" t="s">
        <v>85</v>
      </c>
      <c r="AY149" s="18" t="s">
        <v>204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211</v>
      </c>
      <c r="BM149" s="239" t="s">
        <v>1103</v>
      </c>
    </row>
    <row r="150" s="13" customFormat="1">
      <c r="A150" s="13"/>
      <c r="B150" s="241"/>
      <c r="C150" s="242"/>
      <c r="D150" s="243" t="s">
        <v>213</v>
      </c>
      <c r="E150" s="244" t="s">
        <v>1</v>
      </c>
      <c r="F150" s="245" t="s">
        <v>1884</v>
      </c>
      <c r="G150" s="242"/>
      <c r="H150" s="244" t="s">
        <v>1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213</v>
      </c>
      <c r="AU150" s="251" t="s">
        <v>85</v>
      </c>
      <c r="AV150" s="13" t="s">
        <v>83</v>
      </c>
      <c r="AW150" s="13" t="s">
        <v>32</v>
      </c>
      <c r="AX150" s="13" t="s">
        <v>76</v>
      </c>
      <c r="AY150" s="251" t="s">
        <v>204</v>
      </c>
    </row>
    <row r="151" s="14" customFormat="1">
      <c r="A151" s="14"/>
      <c r="B151" s="252"/>
      <c r="C151" s="253"/>
      <c r="D151" s="243" t="s">
        <v>213</v>
      </c>
      <c r="E151" s="254" t="s">
        <v>1</v>
      </c>
      <c r="F151" s="255" t="s">
        <v>1728</v>
      </c>
      <c r="G151" s="253"/>
      <c r="H151" s="256">
        <v>10.1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213</v>
      </c>
      <c r="AU151" s="262" t="s">
        <v>85</v>
      </c>
      <c r="AV151" s="14" t="s">
        <v>85</v>
      </c>
      <c r="AW151" s="14" t="s">
        <v>32</v>
      </c>
      <c r="AX151" s="14" t="s">
        <v>83</v>
      </c>
      <c r="AY151" s="262" t="s">
        <v>204</v>
      </c>
    </row>
    <row r="152" s="2" customFormat="1" ht="16.5" customHeight="1">
      <c r="A152" s="39"/>
      <c r="B152" s="40"/>
      <c r="C152" s="285" t="s">
        <v>257</v>
      </c>
      <c r="D152" s="285" t="s">
        <v>467</v>
      </c>
      <c r="E152" s="286" t="s">
        <v>1106</v>
      </c>
      <c r="F152" s="287" t="s">
        <v>1107</v>
      </c>
      <c r="G152" s="288" t="s">
        <v>522</v>
      </c>
      <c r="H152" s="289">
        <v>10.1</v>
      </c>
      <c r="I152" s="290"/>
      <c r="J152" s="291">
        <f>ROUND(I152*H152,2)</f>
        <v>0</v>
      </c>
      <c r="K152" s="287" t="s">
        <v>1</v>
      </c>
      <c r="L152" s="292"/>
      <c r="M152" s="293" t="s">
        <v>1</v>
      </c>
      <c r="N152" s="294" t="s">
        <v>41</v>
      </c>
      <c r="O152" s="92"/>
      <c r="P152" s="237">
        <f>O152*H152</f>
        <v>0</v>
      </c>
      <c r="Q152" s="237">
        <v>0.0044999999999999997</v>
      </c>
      <c r="R152" s="237">
        <f>Q152*H152</f>
        <v>0.045449999999999997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247</v>
      </c>
      <c r="AT152" s="239" t="s">
        <v>467</v>
      </c>
      <c r="AU152" s="239" t="s">
        <v>85</v>
      </c>
      <c r="AY152" s="18" t="s">
        <v>204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211</v>
      </c>
      <c r="BM152" s="239" t="s">
        <v>1108</v>
      </c>
    </row>
    <row r="153" s="13" customFormat="1">
      <c r="A153" s="13"/>
      <c r="B153" s="241"/>
      <c r="C153" s="242"/>
      <c r="D153" s="243" t="s">
        <v>213</v>
      </c>
      <c r="E153" s="244" t="s">
        <v>1</v>
      </c>
      <c r="F153" s="245" t="s">
        <v>1884</v>
      </c>
      <c r="G153" s="242"/>
      <c r="H153" s="244" t="s">
        <v>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213</v>
      </c>
      <c r="AU153" s="251" t="s">
        <v>85</v>
      </c>
      <c r="AV153" s="13" t="s">
        <v>83</v>
      </c>
      <c r="AW153" s="13" t="s">
        <v>32</v>
      </c>
      <c r="AX153" s="13" t="s">
        <v>76</v>
      </c>
      <c r="AY153" s="251" t="s">
        <v>204</v>
      </c>
    </row>
    <row r="154" s="14" customFormat="1">
      <c r="A154" s="14"/>
      <c r="B154" s="252"/>
      <c r="C154" s="253"/>
      <c r="D154" s="243" t="s">
        <v>213</v>
      </c>
      <c r="E154" s="254" t="s">
        <v>1</v>
      </c>
      <c r="F154" s="255" t="s">
        <v>1728</v>
      </c>
      <c r="G154" s="253"/>
      <c r="H154" s="256">
        <v>10.1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213</v>
      </c>
      <c r="AU154" s="262" t="s">
        <v>85</v>
      </c>
      <c r="AV154" s="14" t="s">
        <v>85</v>
      </c>
      <c r="AW154" s="14" t="s">
        <v>32</v>
      </c>
      <c r="AX154" s="14" t="s">
        <v>83</v>
      </c>
      <c r="AY154" s="262" t="s">
        <v>204</v>
      </c>
    </row>
    <row r="155" s="2" customFormat="1" ht="24.15" customHeight="1">
      <c r="A155" s="39"/>
      <c r="B155" s="40"/>
      <c r="C155" s="228" t="s">
        <v>263</v>
      </c>
      <c r="D155" s="228" t="s">
        <v>206</v>
      </c>
      <c r="E155" s="229" t="s">
        <v>1251</v>
      </c>
      <c r="F155" s="230" t="s">
        <v>1252</v>
      </c>
      <c r="G155" s="231" t="s">
        <v>239</v>
      </c>
      <c r="H155" s="232">
        <v>25</v>
      </c>
      <c r="I155" s="233"/>
      <c r="J155" s="234">
        <f>ROUND(I155*H155,2)</f>
        <v>0</v>
      </c>
      <c r="K155" s="230" t="s">
        <v>210</v>
      </c>
      <c r="L155" s="45"/>
      <c r="M155" s="235" t="s">
        <v>1</v>
      </c>
      <c r="N155" s="236" t="s">
        <v>41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211</v>
      </c>
      <c r="AT155" s="239" t="s">
        <v>206</v>
      </c>
      <c r="AU155" s="239" t="s">
        <v>85</v>
      </c>
      <c r="AY155" s="18" t="s">
        <v>204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211</v>
      </c>
      <c r="BM155" s="239" t="s">
        <v>1253</v>
      </c>
    </row>
    <row r="156" s="13" customFormat="1">
      <c r="A156" s="13"/>
      <c r="B156" s="241"/>
      <c r="C156" s="242"/>
      <c r="D156" s="243" t="s">
        <v>213</v>
      </c>
      <c r="E156" s="244" t="s">
        <v>1</v>
      </c>
      <c r="F156" s="245" t="s">
        <v>524</v>
      </c>
      <c r="G156" s="242"/>
      <c r="H156" s="244" t="s">
        <v>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213</v>
      </c>
      <c r="AU156" s="251" t="s">
        <v>85</v>
      </c>
      <c r="AV156" s="13" t="s">
        <v>83</v>
      </c>
      <c r="AW156" s="13" t="s">
        <v>32</v>
      </c>
      <c r="AX156" s="13" t="s">
        <v>76</v>
      </c>
      <c r="AY156" s="251" t="s">
        <v>204</v>
      </c>
    </row>
    <row r="157" s="14" customFormat="1">
      <c r="A157" s="14"/>
      <c r="B157" s="252"/>
      <c r="C157" s="253"/>
      <c r="D157" s="243" t="s">
        <v>213</v>
      </c>
      <c r="E157" s="254" t="s">
        <v>1</v>
      </c>
      <c r="F157" s="255" t="s">
        <v>1892</v>
      </c>
      <c r="G157" s="253"/>
      <c r="H157" s="256">
        <v>25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213</v>
      </c>
      <c r="AU157" s="262" t="s">
        <v>85</v>
      </c>
      <c r="AV157" s="14" t="s">
        <v>85</v>
      </c>
      <c r="AW157" s="14" t="s">
        <v>32</v>
      </c>
      <c r="AX157" s="14" t="s">
        <v>83</v>
      </c>
      <c r="AY157" s="262" t="s">
        <v>204</v>
      </c>
    </row>
    <row r="158" s="12" customFormat="1" ht="22.8" customHeight="1">
      <c r="A158" s="12"/>
      <c r="B158" s="212"/>
      <c r="C158" s="213"/>
      <c r="D158" s="214" t="s">
        <v>75</v>
      </c>
      <c r="E158" s="226" t="s">
        <v>742</v>
      </c>
      <c r="F158" s="226" t="s">
        <v>1382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SUM(P159:P160)</f>
        <v>0</v>
      </c>
      <c r="Q158" s="220"/>
      <c r="R158" s="221">
        <f>SUM(R159:R160)</f>
        <v>0</v>
      </c>
      <c r="S158" s="220"/>
      <c r="T158" s="222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83</v>
      </c>
      <c r="AT158" s="224" t="s">
        <v>75</v>
      </c>
      <c r="AU158" s="224" t="s">
        <v>83</v>
      </c>
      <c r="AY158" s="223" t="s">
        <v>204</v>
      </c>
      <c r="BK158" s="225">
        <f>SUM(BK159:BK160)</f>
        <v>0</v>
      </c>
    </row>
    <row r="159" s="2" customFormat="1" ht="24.15" customHeight="1">
      <c r="A159" s="39"/>
      <c r="B159" s="40"/>
      <c r="C159" s="228" t="s">
        <v>8</v>
      </c>
      <c r="D159" s="228" t="s">
        <v>206</v>
      </c>
      <c r="E159" s="229" t="s">
        <v>1384</v>
      </c>
      <c r="F159" s="230" t="s">
        <v>1385</v>
      </c>
      <c r="G159" s="231" t="s">
        <v>442</v>
      </c>
      <c r="H159" s="232">
        <v>1.2130000000000001</v>
      </c>
      <c r="I159" s="233"/>
      <c r="J159" s="234">
        <f>ROUND(I159*H159,2)</f>
        <v>0</v>
      </c>
      <c r="K159" s="230" t="s">
        <v>210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211</v>
      </c>
      <c r="AT159" s="239" t="s">
        <v>206</v>
      </c>
      <c r="AU159" s="239" t="s">
        <v>85</v>
      </c>
      <c r="AY159" s="18" t="s">
        <v>204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211</v>
      </c>
      <c r="BM159" s="239" t="s">
        <v>1386</v>
      </c>
    </row>
    <row r="160" s="14" customFormat="1">
      <c r="A160" s="14"/>
      <c r="B160" s="252"/>
      <c r="C160" s="253"/>
      <c r="D160" s="243" t="s">
        <v>213</v>
      </c>
      <c r="E160" s="254" t="s">
        <v>1</v>
      </c>
      <c r="F160" s="255" t="s">
        <v>1893</v>
      </c>
      <c r="G160" s="253"/>
      <c r="H160" s="256">
        <v>1.2130000000000001</v>
      </c>
      <c r="I160" s="257"/>
      <c r="J160" s="253"/>
      <c r="K160" s="253"/>
      <c r="L160" s="258"/>
      <c r="M160" s="300"/>
      <c r="N160" s="301"/>
      <c r="O160" s="301"/>
      <c r="P160" s="301"/>
      <c r="Q160" s="301"/>
      <c r="R160" s="301"/>
      <c r="S160" s="301"/>
      <c r="T160" s="30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213</v>
      </c>
      <c r="AU160" s="262" t="s">
        <v>85</v>
      </c>
      <c r="AV160" s="14" t="s">
        <v>85</v>
      </c>
      <c r="AW160" s="14" t="s">
        <v>32</v>
      </c>
      <c r="AX160" s="14" t="s">
        <v>83</v>
      </c>
      <c r="AY160" s="262" t="s">
        <v>204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Qmsd6dQUqWY6Ajq41ghfMSbjNe4+sIobkHutT/Pg/kZynJ7ZytdCkfEV+UbUBz3/JTAGCTDOdES6jKimcdqkOQ==" hashValue="9vW7Xk0gQyzkt59ZSs40gV7kIwPSUcRpTJWBeZ0hlFJkhztMD4TUL6rWtXxwYqzHZwK3Jke9qaYrCdtVW/Fn5A==" algorithmName="SHA-512" password="CC35"/>
  <autoFilter ref="C122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  <c r="AZ2" s="147" t="s">
        <v>109</v>
      </c>
      <c r="BA2" s="147" t="s">
        <v>110</v>
      </c>
      <c r="BB2" s="147" t="s">
        <v>1</v>
      </c>
      <c r="BC2" s="147" t="s">
        <v>1894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112</v>
      </c>
      <c r="BA3" s="147" t="s">
        <v>1</v>
      </c>
      <c r="BB3" s="147" t="s">
        <v>1</v>
      </c>
      <c r="BC3" s="147" t="s">
        <v>597</v>
      </c>
      <c r="BD3" s="147" t="s">
        <v>85</v>
      </c>
    </row>
    <row r="4" s="1" customFormat="1" ht="24.96" customHeight="1">
      <c r="B4" s="21"/>
      <c r="D4" s="150" t="s">
        <v>114</v>
      </c>
      <c r="L4" s="21"/>
      <c r="M4" s="151" t="s">
        <v>10</v>
      </c>
      <c r="AT4" s="18" t="s">
        <v>4</v>
      </c>
      <c r="AZ4" s="147" t="s">
        <v>117</v>
      </c>
      <c r="BA4" s="147" t="s">
        <v>1</v>
      </c>
      <c r="BB4" s="147" t="s">
        <v>1</v>
      </c>
      <c r="BC4" s="147" t="s">
        <v>1895</v>
      </c>
      <c r="BD4" s="147" t="s">
        <v>85</v>
      </c>
    </row>
    <row r="5" s="1" customFormat="1" ht="6.96" customHeight="1">
      <c r="B5" s="21"/>
      <c r="L5" s="21"/>
      <c r="AZ5" s="147" t="s">
        <v>1896</v>
      </c>
      <c r="BA5" s="147" t="s">
        <v>1</v>
      </c>
      <c r="BB5" s="147" t="s">
        <v>1</v>
      </c>
      <c r="BC5" s="147" t="s">
        <v>1897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119</v>
      </c>
      <c r="BA6" s="147" t="s">
        <v>110</v>
      </c>
      <c r="BB6" s="147" t="s">
        <v>1</v>
      </c>
      <c r="BC6" s="147" t="s">
        <v>1898</v>
      </c>
      <c r="BD6" s="147" t="s">
        <v>85</v>
      </c>
    </row>
    <row r="7" s="1" customFormat="1" ht="26.25" customHeight="1">
      <c r="B7" s="21"/>
      <c r="E7" s="153" t="str">
        <f>'Rekapitulace stavby'!K6</f>
        <v>OBNOVA – VODOVODNÍ ŘAD V UL. SOKOLSKÁ, OD Č.P. 97 PO Č.P. 151 Z PE 225, DN 184 – 799 m</v>
      </c>
      <c r="F7" s="152"/>
      <c r="G7" s="152"/>
      <c r="H7" s="152"/>
      <c r="L7" s="21"/>
      <c r="AZ7" s="147" t="s">
        <v>121</v>
      </c>
      <c r="BA7" s="147" t="s">
        <v>110</v>
      </c>
      <c r="BB7" s="147" t="s">
        <v>1</v>
      </c>
      <c r="BC7" s="147" t="s">
        <v>1899</v>
      </c>
      <c r="BD7" s="147" t="s">
        <v>85</v>
      </c>
    </row>
    <row r="8" s="1" customFormat="1" ht="12" customHeight="1">
      <c r="B8" s="21"/>
      <c r="D8" s="152" t="s">
        <v>123</v>
      </c>
      <c r="L8" s="21"/>
      <c r="AZ8" s="147" t="s">
        <v>124</v>
      </c>
      <c r="BA8" s="147" t="s">
        <v>1</v>
      </c>
      <c r="BB8" s="147" t="s">
        <v>1</v>
      </c>
      <c r="BC8" s="147" t="s">
        <v>1900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1901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127</v>
      </c>
      <c r="BA9" s="147" t="s">
        <v>1</v>
      </c>
      <c r="BB9" s="147" t="s">
        <v>1</v>
      </c>
      <c r="BC9" s="147" t="s">
        <v>1902</v>
      </c>
      <c r="BD9" s="147" t="s">
        <v>85</v>
      </c>
    </row>
    <row r="10" s="2" customFormat="1" ht="12" customHeight="1">
      <c r="A10" s="39"/>
      <c r="B10" s="45"/>
      <c r="C10" s="39"/>
      <c r="D10" s="152" t="s">
        <v>129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138</v>
      </c>
      <c r="BA10" s="147" t="s">
        <v>1</v>
      </c>
      <c r="BB10" s="147" t="s">
        <v>1</v>
      </c>
      <c r="BC10" s="147" t="s">
        <v>222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1903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142</v>
      </c>
      <c r="BA11" s="147" t="s">
        <v>1</v>
      </c>
      <c r="BB11" s="147" t="s">
        <v>1</v>
      </c>
      <c r="BC11" s="147" t="s">
        <v>597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144</v>
      </c>
      <c r="BA12" s="147" t="s">
        <v>1</v>
      </c>
      <c r="BB12" s="147" t="s">
        <v>1</v>
      </c>
      <c r="BC12" s="147" t="s">
        <v>653</v>
      </c>
      <c r="BD12" s="147" t="s">
        <v>85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90</v>
      </c>
      <c r="G13" s="39"/>
      <c r="H13" s="39"/>
      <c r="I13" s="152" t="s">
        <v>19</v>
      </c>
      <c r="J13" s="142" t="s">
        <v>137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146</v>
      </c>
      <c r="BA13" s="147" t="s">
        <v>1</v>
      </c>
      <c r="BB13" s="147" t="s">
        <v>1</v>
      </c>
      <c r="BC13" s="147" t="s">
        <v>1904</v>
      </c>
      <c r="BD13" s="147" t="s">
        <v>85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1. 7. 2024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148</v>
      </c>
      <c r="BA14" s="147" t="s">
        <v>149</v>
      </c>
      <c r="BB14" s="147" t="s">
        <v>1</v>
      </c>
      <c r="BC14" s="147" t="s">
        <v>1905</v>
      </c>
      <c r="BD14" s="147" t="s">
        <v>85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151</v>
      </c>
      <c r="BA15" s="147" t="s">
        <v>1</v>
      </c>
      <c r="BB15" s="147" t="s">
        <v>1</v>
      </c>
      <c r="BC15" s="147" t="s">
        <v>1906</v>
      </c>
      <c r="BD15" s="147" t="s">
        <v>85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7" t="s">
        <v>155</v>
      </c>
      <c r="BA16" s="147" t="s">
        <v>1</v>
      </c>
      <c r="BB16" s="147" t="s">
        <v>1</v>
      </c>
      <c r="BC16" s="147" t="s">
        <v>1907</v>
      </c>
      <c r="BD16" s="147" t="s">
        <v>85</v>
      </c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7" t="s">
        <v>157</v>
      </c>
      <c r="BA17" s="147" t="s">
        <v>1</v>
      </c>
      <c r="BB17" s="147" t="s">
        <v>1</v>
      </c>
      <c r="BC17" s="147" t="s">
        <v>1908</v>
      </c>
      <c r="BD17" s="147" t="s">
        <v>85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7" t="s">
        <v>159</v>
      </c>
      <c r="BA18" s="147" t="s">
        <v>160</v>
      </c>
      <c r="BB18" s="147" t="s">
        <v>1</v>
      </c>
      <c r="BC18" s="147" t="s">
        <v>1909</v>
      </c>
      <c r="BD18" s="147" t="s">
        <v>85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7" t="s">
        <v>166</v>
      </c>
      <c r="BA19" s="147" t="s">
        <v>1</v>
      </c>
      <c r="BB19" s="147" t="s">
        <v>1</v>
      </c>
      <c r="BC19" s="147" t="s">
        <v>1910</v>
      </c>
      <c r="BD19" s="147" t="s">
        <v>85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47" t="s">
        <v>170</v>
      </c>
      <c r="BA20" s="147" t="s">
        <v>1</v>
      </c>
      <c r="BB20" s="147" t="s">
        <v>1</v>
      </c>
      <c r="BC20" s="147" t="s">
        <v>1911</v>
      </c>
      <c r="BD20" s="147" t="s">
        <v>85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ROUND((SUM(BE132:BE531)),  2)</f>
        <v>0</v>
      </c>
      <c r="G35" s="39"/>
      <c r="H35" s="39"/>
      <c r="I35" s="166">
        <v>0.20999999999999999</v>
      </c>
      <c r="J35" s="165">
        <f>ROUND(((SUM(BE132:BE531))*I35),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ROUND((SUM(BF132:BF531)),  2)</f>
        <v>0</v>
      </c>
      <c r="G36" s="39"/>
      <c r="H36" s="39"/>
      <c r="I36" s="166">
        <v>0.12</v>
      </c>
      <c r="J36" s="165">
        <f>ROUND(((SUM(BF132:BF531))*I36),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ROUND((SUM(BG132:BG531)),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ROUND((SUM(BH132:BH531)),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ROUND((SUM(BI132:BI531)),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OBNOVA – VODOVODNÍ ŘAD V UL. SOKOLSKÁ, OD Č.P. 97 PO Č.P. 151 Z PE 225, DN 184 – 799 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1901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1.2.1 - Vodovodní řad S1-1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Kerhartice</v>
      </c>
      <c r="G91" s="41"/>
      <c r="H91" s="41"/>
      <c r="I91" s="33" t="s">
        <v>22</v>
      </c>
      <c r="J91" s="80" t="str">
        <f>IF(J14="","",J14)</f>
        <v>1. 7. 2024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173</v>
      </c>
      <c r="D96" s="187"/>
      <c r="E96" s="187"/>
      <c r="F96" s="187"/>
      <c r="G96" s="187"/>
      <c r="H96" s="187"/>
      <c r="I96" s="187"/>
      <c r="J96" s="188" t="s">
        <v>174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175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176</v>
      </c>
    </row>
    <row r="99" s="9" customFormat="1" ht="24.96" customHeight="1">
      <c r="A99" s="9"/>
      <c r="B99" s="190"/>
      <c r="C99" s="191"/>
      <c r="D99" s="192" t="s">
        <v>177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178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179</v>
      </c>
      <c r="E101" s="198"/>
      <c r="F101" s="198"/>
      <c r="G101" s="198"/>
      <c r="H101" s="198"/>
      <c r="I101" s="198"/>
      <c r="J101" s="199">
        <f>J277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180</v>
      </c>
      <c r="E102" s="198"/>
      <c r="F102" s="198"/>
      <c r="G102" s="198"/>
      <c r="H102" s="198"/>
      <c r="I102" s="198"/>
      <c r="J102" s="199">
        <f>J281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181</v>
      </c>
      <c r="E103" s="198"/>
      <c r="F103" s="198"/>
      <c r="G103" s="198"/>
      <c r="H103" s="198"/>
      <c r="I103" s="198"/>
      <c r="J103" s="199">
        <f>J286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182</v>
      </c>
      <c r="E104" s="198"/>
      <c r="F104" s="198"/>
      <c r="G104" s="198"/>
      <c r="H104" s="198"/>
      <c r="I104" s="198"/>
      <c r="J104" s="199">
        <f>J299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183</v>
      </c>
      <c r="E105" s="198"/>
      <c r="F105" s="198"/>
      <c r="G105" s="198"/>
      <c r="H105" s="198"/>
      <c r="I105" s="198"/>
      <c r="J105" s="199">
        <f>J324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184</v>
      </c>
      <c r="E106" s="198"/>
      <c r="F106" s="198"/>
      <c r="G106" s="198"/>
      <c r="H106" s="198"/>
      <c r="I106" s="198"/>
      <c r="J106" s="199">
        <f>J484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185</v>
      </c>
      <c r="E107" s="198"/>
      <c r="F107" s="198"/>
      <c r="G107" s="198"/>
      <c r="H107" s="198"/>
      <c r="I107" s="198"/>
      <c r="J107" s="199">
        <f>J499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186</v>
      </c>
      <c r="E108" s="193"/>
      <c r="F108" s="193"/>
      <c r="G108" s="193"/>
      <c r="H108" s="193"/>
      <c r="I108" s="193"/>
      <c r="J108" s="194">
        <f>J502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187</v>
      </c>
      <c r="E109" s="193"/>
      <c r="F109" s="193"/>
      <c r="G109" s="193"/>
      <c r="H109" s="193"/>
      <c r="I109" s="193"/>
      <c r="J109" s="194">
        <f>J520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188</v>
      </c>
      <c r="E110" s="193"/>
      <c r="F110" s="193"/>
      <c r="G110" s="193"/>
      <c r="H110" s="193"/>
      <c r="I110" s="193"/>
      <c r="J110" s="194">
        <f>J523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189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6.25" customHeight="1">
      <c r="A120" s="39"/>
      <c r="B120" s="40"/>
      <c r="C120" s="41"/>
      <c r="D120" s="41"/>
      <c r="E120" s="185" t="str">
        <f>E7</f>
        <v>OBNOVA – VODOVODNÍ ŘAD V UL. SOKOLSKÁ, OD Č.P. 97 PO Č.P. 151 Z PE 225, DN 184 – 799 m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123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1901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129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1.2.1 - Vodovodní řad S1-1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Kerhartice</v>
      </c>
      <c r="G126" s="41"/>
      <c r="H126" s="41"/>
      <c r="I126" s="33" t="s">
        <v>22</v>
      </c>
      <c r="J126" s="80" t="str">
        <f>IF(J14="","",J14)</f>
        <v>1. 7. 2024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 xml:space="preserve"> </v>
      </c>
      <c r="G128" s="41"/>
      <c r="H128" s="41"/>
      <c r="I128" s="33" t="s">
        <v>30</v>
      </c>
      <c r="J128" s="37" t="str">
        <f>E23</f>
        <v>Ing. Pravec František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>Kašparová Věra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190</v>
      </c>
      <c r="D131" s="204" t="s">
        <v>61</v>
      </c>
      <c r="E131" s="204" t="s">
        <v>57</v>
      </c>
      <c r="F131" s="204" t="s">
        <v>58</v>
      </c>
      <c r="G131" s="204" t="s">
        <v>191</v>
      </c>
      <c r="H131" s="204" t="s">
        <v>192</v>
      </c>
      <c r="I131" s="204" t="s">
        <v>193</v>
      </c>
      <c r="J131" s="204" t="s">
        <v>174</v>
      </c>
      <c r="K131" s="205" t="s">
        <v>194</v>
      </c>
      <c r="L131" s="206"/>
      <c r="M131" s="101" t="s">
        <v>1</v>
      </c>
      <c r="N131" s="102" t="s">
        <v>40</v>
      </c>
      <c r="O131" s="102" t="s">
        <v>195</v>
      </c>
      <c r="P131" s="102" t="s">
        <v>196</v>
      </c>
      <c r="Q131" s="102" t="s">
        <v>197</v>
      </c>
      <c r="R131" s="102" t="s">
        <v>198</v>
      </c>
      <c r="S131" s="102" t="s">
        <v>199</v>
      </c>
      <c r="T131" s="103" t="s">
        <v>200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201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P133+P502+P520+P523</f>
        <v>0</v>
      </c>
      <c r="Q132" s="105"/>
      <c r="R132" s="209">
        <f>R133+R502+R520+R523</f>
        <v>112.31446461000002</v>
      </c>
      <c r="S132" s="105"/>
      <c r="T132" s="210">
        <f>T133+T502+T520+T523</f>
        <v>67.429384000000013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176</v>
      </c>
      <c r="BK132" s="211">
        <f>BK133+BK502+BK520+BK523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202</v>
      </c>
      <c r="F133" s="215" t="s">
        <v>203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P134+P277+P281+P286+P299+P324+P484+P499</f>
        <v>0</v>
      </c>
      <c r="Q133" s="220"/>
      <c r="R133" s="221">
        <f>R134+R277+R281+R286+R299+R324+R484+R499</f>
        <v>112.31432086000001</v>
      </c>
      <c r="S133" s="220"/>
      <c r="T133" s="222">
        <f>T134+T277+T281+T286+T299+T324+T484+T499</f>
        <v>67.429384000000013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204</v>
      </c>
      <c r="BK133" s="225">
        <f>BK134+BK277+BK281+BK286+BK299+BK324+BK484+BK499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205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SUM(P135:P276)</f>
        <v>0</v>
      </c>
      <c r="Q134" s="220"/>
      <c r="R134" s="221">
        <f>SUM(R135:R276)</f>
        <v>0.47386781999999994</v>
      </c>
      <c r="S134" s="220"/>
      <c r="T134" s="222">
        <f>SUM(T135:T276)</f>
        <v>67.046384000000003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204</v>
      </c>
      <c r="BK134" s="225">
        <f>SUM(BK135:BK276)</f>
        <v>0</v>
      </c>
    </row>
    <row r="135" s="2" customFormat="1" ht="33" customHeight="1">
      <c r="A135" s="39"/>
      <c r="B135" s="40"/>
      <c r="C135" s="228" t="s">
        <v>83</v>
      </c>
      <c r="D135" s="228" t="s">
        <v>206</v>
      </c>
      <c r="E135" s="229" t="s">
        <v>1912</v>
      </c>
      <c r="F135" s="230" t="s">
        <v>1913</v>
      </c>
      <c r="G135" s="231" t="s">
        <v>209</v>
      </c>
      <c r="H135" s="232">
        <v>75.859999999999999</v>
      </c>
      <c r="I135" s="233"/>
      <c r="J135" s="234">
        <f>ROUND(I135*H135,2)</f>
        <v>0</v>
      </c>
      <c r="K135" s="230" t="s">
        <v>210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0.32000000000000001</v>
      </c>
      <c r="T135" s="238">
        <f>S135*H135</f>
        <v>24.275200000000002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211</v>
      </c>
      <c r="AT135" s="239" t="s">
        <v>206</v>
      </c>
      <c r="AU135" s="239" t="s">
        <v>85</v>
      </c>
      <c r="AY135" s="18" t="s">
        <v>204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211</v>
      </c>
      <c r="BM135" s="239" t="s">
        <v>1914</v>
      </c>
    </row>
    <row r="136" s="13" customFormat="1">
      <c r="A136" s="13"/>
      <c r="B136" s="241"/>
      <c r="C136" s="242"/>
      <c r="D136" s="243" t="s">
        <v>213</v>
      </c>
      <c r="E136" s="244" t="s">
        <v>1</v>
      </c>
      <c r="F136" s="245" t="s">
        <v>524</v>
      </c>
      <c r="G136" s="242"/>
      <c r="H136" s="244" t="s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213</v>
      </c>
      <c r="AU136" s="251" t="s">
        <v>85</v>
      </c>
      <c r="AV136" s="13" t="s">
        <v>83</v>
      </c>
      <c r="AW136" s="13" t="s">
        <v>32</v>
      </c>
      <c r="AX136" s="13" t="s">
        <v>76</v>
      </c>
      <c r="AY136" s="251" t="s">
        <v>204</v>
      </c>
    </row>
    <row r="137" s="14" customFormat="1">
      <c r="A137" s="14"/>
      <c r="B137" s="252"/>
      <c r="C137" s="253"/>
      <c r="D137" s="243" t="s">
        <v>213</v>
      </c>
      <c r="E137" s="254" t="s">
        <v>1896</v>
      </c>
      <c r="F137" s="255" t="s">
        <v>1915</v>
      </c>
      <c r="G137" s="253"/>
      <c r="H137" s="256">
        <v>75.859999999999999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213</v>
      </c>
      <c r="AU137" s="262" t="s">
        <v>85</v>
      </c>
      <c r="AV137" s="14" t="s">
        <v>85</v>
      </c>
      <c r="AW137" s="14" t="s">
        <v>32</v>
      </c>
      <c r="AX137" s="14" t="s">
        <v>83</v>
      </c>
      <c r="AY137" s="262" t="s">
        <v>204</v>
      </c>
    </row>
    <row r="138" s="2" customFormat="1" ht="24.15" customHeight="1">
      <c r="A138" s="39"/>
      <c r="B138" s="40"/>
      <c r="C138" s="228" t="s">
        <v>85</v>
      </c>
      <c r="D138" s="228" t="s">
        <v>206</v>
      </c>
      <c r="E138" s="229" t="s">
        <v>216</v>
      </c>
      <c r="F138" s="230" t="s">
        <v>217</v>
      </c>
      <c r="G138" s="231" t="s">
        <v>209</v>
      </c>
      <c r="H138" s="232">
        <v>69.790000000000006</v>
      </c>
      <c r="I138" s="233"/>
      <c r="J138" s="234">
        <f>ROUND(I138*H138,2)</f>
        <v>0</v>
      </c>
      <c r="K138" s="230" t="s">
        <v>210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0.44</v>
      </c>
      <c r="T138" s="238">
        <f>S138*H138</f>
        <v>30.707600000000003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211</v>
      </c>
      <c r="AT138" s="239" t="s">
        <v>206</v>
      </c>
      <c r="AU138" s="239" t="s">
        <v>85</v>
      </c>
      <c r="AY138" s="18" t="s">
        <v>204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211</v>
      </c>
      <c r="BM138" s="239" t="s">
        <v>218</v>
      </c>
    </row>
    <row r="139" s="13" customFormat="1">
      <c r="A139" s="13"/>
      <c r="B139" s="241"/>
      <c r="C139" s="242"/>
      <c r="D139" s="243" t="s">
        <v>213</v>
      </c>
      <c r="E139" s="244" t="s">
        <v>1</v>
      </c>
      <c r="F139" s="245" t="s">
        <v>214</v>
      </c>
      <c r="G139" s="242"/>
      <c r="H139" s="244" t="s">
        <v>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213</v>
      </c>
      <c r="AU139" s="251" t="s">
        <v>85</v>
      </c>
      <c r="AV139" s="13" t="s">
        <v>83</v>
      </c>
      <c r="AW139" s="13" t="s">
        <v>32</v>
      </c>
      <c r="AX139" s="13" t="s">
        <v>76</v>
      </c>
      <c r="AY139" s="251" t="s">
        <v>204</v>
      </c>
    </row>
    <row r="140" s="14" customFormat="1">
      <c r="A140" s="14"/>
      <c r="B140" s="252"/>
      <c r="C140" s="253"/>
      <c r="D140" s="243" t="s">
        <v>213</v>
      </c>
      <c r="E140" s="254" t="s">
        <v>1</v>
      </c>
      <c r="F140" s="255" t="s">
        <v>1916</v>
      </c>
      <c r="G140" s="253"/>
      <c r="H140" s="256">
        <v>35.158000000000001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213</v>
      </c>
      <c r="AU140" s="262" t="s">
        <v>85</v>
      </c>
      <c r="AV140" s="14" t="s">
        <v>85</v>
      </c>
      <c r="AW140" s="14" t="s">
        <v>32</v>
      </c>
      <c r="AX140" s="14" t="s">
        <v>76</v>
      </c>
      <c r="AY140" s="262" t="s">
        <v>204</v>
      </c>
    </row>
    <row r="141" s="14" customFormat="1">
      <c r="A141" s="14"/>
      <c r="B141" s="252"/>
      <c r="C141" s="253"/>
      <c r="D141" s="243" t="s">
        <v>213</v>
      </c>
      <c r="E141" s="254" t="s">
        <v>1</v>
      </c>
      <c r="F141" s="255" t="s">
        <v>1917</v>
      </c>
      <c r="G141" s="253"/>
      <c r="H141" s="256">
        <v>34.631999999999998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213</v>
      </c>
      <c r="AU141" s="262" t="s">
        <v>85</v>
      </c>
      <c r="AV141" s="14" t="s">
        <v>85</v>
      </c>
      <c r="AW141" s="14" t="s">
        <v>32</v>
      </c>
      <c r="AX141" s="14" t="s">
        <v>76</v>
      </c>
      <c r="AY141" s="262" t="s">
        <v>204</v>
      </c>
    </row>
    <row r="142" s="15" customFormat="1">
      <c r="A142" s="15"/>
      <c r="B142" s="263"/>
      <c r="C142" s="264"/>
      <c r="D142" s="243" t="s">
        <v>213</v>
      </c>
      <c r="E142" s="265" t="s">
        <v>1</v>
      </c>
      <c r="F142" s="266" t="s">
        <v>160</v>
      </c>
      <c r="G142" s="264"/>
      <c r="H142" s="267">
        <v>69.790000000000006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3" t="s">
        <v>213</v>
      </c>
      <c r="AU142" s="273" t="s">
        <v>85</v>
      </c>
      <c r="AV142" s="15" t="s">
        <v>211</v>
      </c>
      <c r="AW142" s="15" t="s">
        <v>32</v>
      </c>
      <c r="AX142" s="15" t="s">
        <v>83</v>
      </c>
      <c r="AY142" s="273" t="s">
        <v>204</v>
      </c>
    </row>
    <row r="143" s="2" customFormat="1" ht="24.15" customHeight="1">
      <c r="A143" s="39"/>
      <c r="B143" s="40"/>
      <c r="C143" s="228" t="s">
        <v>222</v>
      </c>
      <c r="D143" s="228" t="s">
        <v>206</v>
      </c>
      <c r="E143" s="229" t="s">
        <v>223</v>
      </c>
      <c r="F143" s="230" t="s">
        <v>224</v>
      </c>
      <c r="G143" s="231" t="s">
        <v>209</v>
      </c>
      <c r="H143" s="232">
        <v>35.158000000000001</v>
      </c>
      <c r="I143" s="233"/>
      <c r="J143" s="234">
        <f>ROUND(I143*H143,2)</f>
        <v>0</v>
      </c>
      <c r="K143" s="230" t="s">
        <v>210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0.098000000000000004</v>
      </c>
      <c r="T143" s="238">
        <f>S143*H143</f>
        <v>3.4454840000000004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211</v>
      </c>
      <c r="AT143" s="239" t="s">
        <v>206</v>
      </c>
      <c r="AU143" s="239" t="s">
        <v>85</v>
      </c>
      <c r="AY143" s="18" t="s">
        <v>204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211</v>
      </c>
      <c r="BM143" s="239" t="s">
        <v>225</v>
      </c>
    </row>
    <row r="144" s="13" customFormat="1">
      <c r="A144" s="13"/>
      <c r="B144" s="241"/>
      <c r="C144" s="242"/>
      <c r="D144" s="243" t="s">
        <v>213</v>
      </c>
      <c r="E144" s="244" t="s">
        <v>1</v>
      </c>
      <c r="F144" s="245" t="s">
        <v>214</v>
      </c>
      <c r="G144" s="242"/>
      <c r="H144" s="244" t="s">
        <v>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213</v>
      </c>
      <c r="AU144" s="251" t="s">
        <v>85</v>
      </c>
      <c r="AV144" s="13" t="s">
        <v>83</v>
      </c>
      <c r="AW144" s="13" t="s">
        <v>32</v>
      </c>
      <c r="AX144" s="13" t="s">
        <v>76</v>
      </c>
      <c r="AY144" s="251" t="s">
        <v>204</v>
      </c>
    </row>
    <row r="145" s="14" customFormat="1">
      <c r="A145" s="14"/>
      <c r="B145" s="252"/>
      <c r="C145" s="253"/>
      <c r="D145" s="243" t="s">
        <v>213</v>
      </c>
      <c r="E145" s="254" t="s">
        <v>1</v>
      </c>
      <c r="F145" s="255" t="s">
        <v>1916</v>
      </c>
      <c r="G145" s="253"/>
      <c r="H145" s="256">
        <v>35.158000000000001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213</v>
      </c>
      <c r="AU145" s="262" t="s">
        <v>85</v>
      </c>
      <c r="AV145" s="14" t="s">
        <v>85</v>
      </c>
      <c r="AW145" s="14" t="s">
        <v>32</v>
      </c>
      <c r="AX145" s="14" t="s">
        <v>83</v>
      </c>
      <c r="AY145" s="262" t="s">
        <v>204</v>
      </c>
    </row>
    <row r="146" s="2" customFormat="1" ht="33" customHeight="1">
      <c r="A146" s="39"/>
      <c r="B146" s="40"/>
      <c r="C146" s="228" t="s">
        <v>211</v>
      </c>
      <c r="D146" s="228" t="s">
        <v>206</v>
      </c>
      <c r="E146" s="229" t="s">
        <v>232</v>
      </c>
      <c r="F146" s="230" t="s">
        <v>233</v>
      </c>
      <c r="G146" s="231" t="s">
        <v>209</v>
      </c>
      <c r="H146" s="232">
        <v>74.939999999999998</v>
      </c>
      <c r="I146" s="233"/>
      <c r="J146" s="234">
        <f>ROUND(I146*H146,2)</f>
        <v>0</v>
      </c>
      <c r="K146" s="230" t="s">
        <v>210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9.0000000000000006E-05</v>
      </c>
      <c r="R146" s="237">
        <f>Q146*H146</f>
        <v>0.0067445999999999999</v>
      </c>
      <c r="S146" s="237">
        <v>0.11500000000000001</v>
      </c>
      <c r="T146" s="238">
        <f>S146*H146</f>
        <v>8.6181000000000001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211</v>
      </c>
      <c r="AT146" s="239" t="s">
        <v>206</v>
      </c>
      <c r="AU146" s="239" t="s">
        <v>85</v>
      </c>
      <c r="AY146" s="18" t="s">
        <v>204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211</v>
      </c>
      <c r="BM146" s="239" t="s">
        <v>234</v>
      </c>
    </row>
    <row r="147" s="13" customFormat="1">
      <c r="A147" s="13"/>
      <c r="B147" s="241"/>
      <c r="C147" s="242"/>
      <c r="D147" s="243" t="s">
        <v>213</v>
      </c>
      <c r="E147" s="244" t="s">
        <v>1</v>
      </c>
      <c r="F147" s="245" t="s">
        <v>214</v>
      </c>
      <c r="G147" s="242"/>
      <c r="H147" s="244" t="s">
        <v>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213</v>
      </c>
      <c r="AU147" s="251" t="s">
        <v>85</v>
      </c>
      <c r="AV147" s="13" t="s">
        <v>83</v>
      </c>
      <c r="AW147" s="13" t="s">
        <v>32</v>
      </c>
      <c r="AX147" s="13" t="s">
        <v>76</v>
      </c>
      <c r="AY147" s="251" t="s">
        <v>204</v>
      </c>
    </row>
    <row r="148" s="14" customFormat="1">
      <c r="A148" s="14"/>
      <c r="B148" s="252"/>
      <c r="C148" s="253"/>
      <c r="D148" s="243" t="s">
        <v>213</v>
      </c>
      <c r="E148" s="254" t="s">
        <v>1</v>
      </c>
      <c r="F148" s="255" t="s">
        <v>1918</v>
      </c>
      <c r="G148" s="253"/>
      <c r="H148" s="256">
        <v>74.939999999999998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213</v>
      </c>
      <c r="AU148" s="262" t="s">
        <v>85</v>
      </c>
      <c r="AV148" s="14" t="s">
        <v>85</v>
      </c>
      <c r="AW148" s="14" t="s">
        <v>32</v>
      </c>
      <c r="AX148" s="14" t="s">
        <v>83</v>
      </c>
      <c r="AY148" s="262" t="s">
        <v>204</v>
      </c>
    </row>
    <row r="149" s="2" customFormat="1" ht="24.15" customHeight="1">
      <c r="A149" s="39"/>
      <c r="B149" s="40"/>
      <c r="C149" s="228" t="s">
        <v>231</v>
      </c>
      <c r="D149" s="228" t="s">
        <v>206</v>
      </c>
      <c r="E149" s="229" t="s">
        <v>252</v>
      </c>
      <c r="F149" s="230" t="s">
        <v>253</v>
      </c>
      <c r="G149" s="231" t="s">
        <v>254</v>
      </c>
      <c r="H149" s="232">
        <v>36</v>
      </c>
      <c r="I149" s="233"/>
      <c r="J149" s="234">
        <f>ROUND(I149*H149,2)</f>
        <v>0</v>
      </c>
      <c r="K149" s="230" t="s">
        <v>210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3.0000000000000001E-05</v>
      </c>
      <c r="R149" s="237">
        <f>Q149*H149</f>
        <v>0.00108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211</v>
      </c>
      <c r="AT149" s="239" t="s">
        <v>206</v>
      </c>
      <c r="AU149" s="239" t="s">
        <v>85</v>
      </c>
      <c r="AY149" s="18" t="s">
        <v>204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211</v>
      </c>
      <c r="BM149" s="239" t="s">
        <v>255</v>
      </c>
    </row>
    <row r="150" s="13" customFormat="1">
      <c r="A150" s="13"/>
      <c r="B150" s="241"/>
      <c r="C150" s="242"/>
      <c r="D150" s="243" t="s">
        <v>213</v>
      </c>
      <c r="E150" s="244" t="s">
        <v>1</v>
      </c>
      <c r="F150" s="245" t="s">
        <v>214</v>
      </c>
      <c r="G150" s="242"/>
      <c r="H150" s="244" t="s">
        <v>1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213</v>
      </c>
      <c r="AU150" s="251" t="s">
        <v>85</v>
      </c>
      <c r="AV150" s="13" t="s">
        <v>83</v>
      </c>
      <c r="AW150" s="13" t="s">
        <v>32</v>
      </c>
      <c r="AX150" s="13" t="s">
        <v>76</v>
      </c>
      <c r="AY150" s="251" t="s">
        <v>204</v>
      </c>
    </row>
    <row r="151" s="14" customFormat="1">
      <c r="A151" s="14"/>
      <c r="B151" s="252"/>
      <c r="C151" s="253"/>
      <c r="D151" s="243" t="s">
        <v>213</v>
      </c>
      <c r="E151" s="254" t="s">
        <v>1</v>
      </c>
      <c r="F151" s="255" t="s">
        <v>143</v>
      </c>
      <c r="G151" s="253"/>
      <c r="H151" s="256">
        <v>36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213</v>
      </c>
      <c r="AU151" s="262" t="s">
        <v>85</v>
      </c>
      <c r="AV151" s="14" t="s">
        <v>85</v>
      </c>
      <c r="AW151" s="14" t="s">
        <v>32</v>
      </c>
      <c r="AX151" s="14" t="s">
        <v>83</v>
      </c>
      <c r="AY151" s="262" t="s">
        <v>204</v>
      </c>
    </row>
    <row r="152" s="2" customFormat="1" ht="24.15" customHeight="1">
      <c r="A152" s="39"/>
      <c r="B152" s="40"/>
      <c r="C152" s="228" t="s">
        <v>236</v>
      </c>
      <c r="D152" s="228" t="s">
        <v>206</v>
      </c>
      <c r="E152" s="229" t="s">
        <v>258</v>
      </c>
      <c r="F152" s="230" t="s">
        <v>259</v>
      </c>
      <c r="G152" s="231" t="s">
        <v>260</v>
      </c>
      <c r="H152" s="232">
        <v>3.6000000000000001</v>
      </c>
      <c r="I152" s="233"/>
      <c r="J152" s="234">
        <f>ROUND(I152*H152,2)</f>
        <v>0</v>
      </c>
      <c r="K152" s="230" t="s">
        <v>210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211</v>
      </c>
      <c r="AT152" s="239" t="s">
        <v>206</v>
      </c>
      <c r="AU152" s="239" t="s">
        <v>85</v>
      </c>
      <c r="AY152" s="18" t="s">
        <v>204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211</v>
      </c>
      <c r="BM152" s="239" t="s">
        <v>261</v>
      </c>
    </row>
    <row r="153" s="13" customFormat="1">
      <c r="A153" s="13"/>
      <c r="B153" s="241"/>
      <c r="C153" s="242"/>
      <c r="D153" s="243" t="s">
        <v>213</v>
      </c>
      <c r="E153" s="244" t="s">
        <v>1</v>
      </c>
      <c r="F153" s="245" t="s">
        <v>214</v>
      </c>
      <c r="G153" s="242"/>
      <c r="H153" s="244" t="s">
        <v>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213</v>
      </c>
      <c r="AU153" s="251" t="s">
        <v>85</v>
      </c>
      <c r="AV153" s="13" t="s">
        <v>83</v>
      </c>
      <c r="AW153" s="13" t="s">
        <v>32</v>
      </c>
      <c r="AX153" s="13" t="s">
        <v>76</v>
      </c>
      <c r="AY153" s="251" t="s">
        <v>204</v>
      </c>
    </row>
    <row r="154" s="14" customFormat="1">
      <c r="A154" s="14"/>
      <c r="B154" s="252"/>
      <c r="C154" s="253"/>
      <c r="D154" s="243" t="s">
        <v>213</v>
      </c>
      <c r="E154" s="254" t="s">
        <v>1</v>
      </c>
      <c r="F154" s="255" t="s">
        <v>1919</v>
      </c>
      <c r="G154" s="253"/>
      <c r="H154" s="256">
        <v>3.6000000000000001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213</v>
      </c>
      <c r="AU154" s="262" t="s">
        <v>85</v>
      </c>
      <c r="AV154" s="14" t="s">
        <v>85</v>
      </c>
      <c r="AW154" s="14" t="s">
        <v>32</v>
      </c>
      <c r="AX154" s="14" t="s">
        <v>83</v>
      </c>
      <c r="AY154" s="262" t="s">
        <v>204</v>
      </c>
    </row>
    <row r="155" s="2" customFormat="1" ht="24.15" customHeight="1">
      <c r="A155" s="39"/>
      <c r="B155" s="40"/>
      <c r="C155" s="228" t="s">
        <v>242</v>
      </c>
      <c r="D155" s="228" t="s">
        <v>206</v>
      </c>
      <c r="E155" s="229" t="s">
        <v>264</v>
      </c>
      <c r="F155" s="230" t="s">
        <v>265</v>
      </c>
      <c r="G155" s="231" t="s">
        <v>239</v>
      </c>
      <c r="H155" s="232">
        <v>1.6200000000000001</v>
      </c>
      <c r="I155" s="233"/>
      <c r="J155" s="234">
        <f>ROUND(I155*H155,2)</f>
        <v>0</v>
      </c>
      <c r="K155" s="230" t="s">
        <v>210</v>
      </c>
      <c r="L155" s="45"/>
      <c r="M155" s="235" t="s">
        <v>1</v>
      </c>
      <c r="N155" s="236" t="s">
        <v>41</v>
      </c>
      <c r="O155" s="92"/>
      <c r="P155" s="237">
        <f>O155*H155</f>
        <v>0</v>
      </c>
      <c r="Q155" s="237">
        <v>0.0086800000000000002</v>
      </c>
      <c r="R155" s="237">
        <f>Q155*H155</f>
        <v>0.014061600000000001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211</v>
      </c>
      <c r="AT155" s="239" t="s">
        <v>206</v>
      </c>
      <c r="AU155" s="239" t="s">
        <v>85</v>
      </c>
      <c r="AY155" s="18" t="s">
        <v>204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211</v>
      </c>
      <c r="BM155" s="239" t="s">
        <v>266</v>
      </c>
    </row>
    <row r="156" s="13" customFormat="1">
      <c r="A156" s="13"/>
      <c r="B156" s="241"/>
      <c r="C156" s="242"/>
      <c r="D156" s="243" t="s">
        <v>213</v>
      </c>
      <c r="E156" s="244" t="s">
        <v>1</v>
      </c>
      <c r="F156" s="245" t="s">
        <v>214</v>
      </c>
      <c r="G156" s="242"/>
      <c r="H156" s="244" t="s">
        <v>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213</v>
      </c>
      <c r="AU156" s="251" t="s">
        <v>85</v>
      </c>
      <c r="AV156" s="13" t="s">
        <v>83</v>
      </c>
      <c r="AW156" s="13" t="s">
        <v>32</v>
      </c>
      <c r="AX156" s="13" t="s">
        <v>76</v>
      </c>
      <c r="AY156" s="251" t="s">
        <v>204</v>
      </c>
    </row>
    <row r="157" s="14" customFormat="1">
      <c r="A157" s="14"/>
      <c r="B157" s="252"/>
      <c r="C157" s="253"/>
      <c r="D157" s="243" t="s">
        <v>213</v>
      </c>
      <c r="E157" s="254" t="s">
        <v>1</v>
      </c>
      <c r="F157" s="255" t="s">
        <v>1920</v>
      </c>
      <c r="G157" s="253"/>
      <c r="H157" s="256">
        <v>1.6200000000000001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213</v>
      </c>
      <c r="AU157" s="262" t="s">
        <v>85</v>
      </c>
      <c r="AV157" s="14" t="s">
        <v>85</v>
      </c>
      <c r="AW157" s="14" t="s">
        <v>32</v>
      </c>
      <c r="AX157" s="14" t="s">
        <v>83</v>
      </c>
      <c r="AY157" s="262" t="s">
        <v>204</v>
      </c>
    </row>
    <row r="158" s="2" customFormat="1" ht="24.15" customHeight="1">
      <c r="A158" s="39"/>
      <c r="B158" s="40"/>
      <c r="C158" s="228" t="s">
        <v>247</v>
      </c>
      <c r="D158" s="228" t="s">
        <v>206</v>
      </c>
      <c r="E158" s="229" t="s">
        <v>273</v>
      </c>
      <c r="F158" s="230" t="s">
        <v>274</v>
      </c>
      <c r="G158" s="231" t="s">
        <v>239</v>
      </c>
      <c r="H158" s="232">
        <v>0.81000000000000005</v>
      </c>
      <c r="I158" s="233"/>
      <c r="J158" s="234">
        <f>ROUND(I158*H158,2)</f>
        <v>0</v>
      </c>
      <c r="K158" s="230" t="s">
        <v>210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0.01269</v>
      </c>
      <c r="R158" s="237">
        <f>Q158*H158</f>
        <v>0.010278900000000001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211</v>
      </c>
      <c r="AT158" s="239" t="s">
        <v>206</v>
      </c>
      <c r="AU158" s="239" t="s">
        <v>85</v>
      </c>
      <c r="AY158" s="18" t="s">
        <v>204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211</v>
      </c>
      <c r="BM158" s="239" t="s">
        <v>275</v>
      </c>
    </row>
    <row r="159" s="13" customFormat="1">
      <c r="A159" s="13"/>
      <c r="B159" s="241"/>
      <c r="C159" s="242"/>
      <c r="D159" s="243" t="s">
        <v>213</v>
      </c>
      <c r="E159" s="244" t="s">
        <v>1</v>
      </c>
      <c r="F159" s="245" t="s">
        <v>214</v>
      </c>
      <c r="G159" s="242"/>
      <c r="H159" s="244" t="s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213</v>
      </c>
      <c r="AU159" s="251" t="s">
        <v>85</v>
      </c>
      <c r="AV159" s="13" t="s">
        <v>83</v>
      </c>
      <c r="AW159" s="13" t="s">
        <v>32</v>
      </c>
      <c r="AX159" s="13" t="s">
        <v>76</v>
      </c>
      <c r="AY159" s="251" t="s">
        <v>204</v>
      </c>
    </row>
    <row r="160" s="14" customFormat="1">
      <c r="A160" s="14"/>
      <c r="B160" s="252"/>
      <c r="C160" s="253"/>
      <c r="D160" s="243" t="s">
        <v>213</v>
      </c>
      <c r="E160" s="254" t="s">
        <v>1</v>
      </c>
      <c r="F160" s="255" t="s">
        <v>1921</v>
      </c>
      <c r="G160" s="253"/>
      <c r="H160" s="256">
        <v>0.81000000000000005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213</v>
      </c>
      <c r="AU160" s="262" t="s">
        <v>85</v>
      </c>
      <c r="AV160" s="14" t="s">
        <v>85</v>
      </c>
      <c r="AW160" s="14" t="s">
        <v>32</v>
      </c>
      <c r="AX160" s="14" t="s">
        <v>83</v>
      </c>
      <c r="AY160" s="262" t="s">
        <v>204</v>
      </c>
    </row>
    <row r="161" s="2" customFormat="1" ht="24.15" customHeight="1">
      <c r="A161" s="39"/>
      <c r="B161" s="40"/>
      <c r="C161" s="228" t="s">
        <v>251</v>
      </c>
      <c r="D161" s="228" t="s">
        <v>206</v>
      </c>
      <c r="E161" s="229" t="s">
        <v>278</v>
      </c>
      <c r="F161" s="230" t="s">
        <v>279</v>
      </c>
      <c r="G161" s="231" t="s">
        <v>239</v>
      </c>
      <c r="H161" s="232">
        <v>4.0499999999999998</v>
      </c>
      <c r="I161" s="233"/>
      <c r="J161" s="234">
        <f>ROUND(I161*H161,2)</f>
        <v>0</v>
      </c>
      <c r="K161" s="230" t="s">
        <v>210</v>
      </c>
      <c r="L161" s="45"/>
      <c r="M161" s="235" t="s">
        <v>1</v>
      </c>
      <c r="N161" s="236" t="s">
        <v>41</v>
      </c>
      <c r="O161" s="92"/>
      <c r="P161" s="237">
        <f>O161*H161</f>
        <v>0</v>
      </c>
      <c r="Q161" s="237">
        <v>0.036900000000000002</v>
      </c>
      <c r="R161" s="237">
        <f>Q161*H161</f>
        <v>0.149445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211</v>
      </c>
      <c r="AT161" s="239" t="s">
        <v>206</v>
      </c>
      <c r="AU161" s="239" t="s">
        <v>85</v>
      </c>
      <c r="AY161" s="18" t="s">
        <v>204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83</v>
      </c>
      <c r="BK161" s="240">
        <f>ROUND(I161*H161,2)</f>
        <v>0</v>
      </c>
      <c r="BL161" s="18" t="s">
        <v>211</v>
      </c>
      <c r="BM161" s="239" t="s">
        <v>280</v>
      </c>
    </row>
    <row r="162" s="13" customFormat="1">
      <c r="A162" s="13"/>
      <c r="B162" s="241"/>
      <c r="C162" s="242"/>
      <c r="D162" s="243" t="s">
        <v>213</v>
      </c>
      <c r="E162" s="244" t="s">
        <v>1</v>
      </c>
      <c r="F162" s="245" t="s">
        <v>214</v>
      </c>
      <c r="G162" s="242"/>
      <c r="H162" s="244" t="s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213</v>
      </c>
      <c r="AU162" s="251" t="s">
        <v>85</v>
      </c>
      <c r="AV162" s="13" t="s">
        <v>83</v>
      </c>
      <c r="AW162" s="13" t="s">
        <v>32</v>
      </c>
      <c r="AX162" s="13" t="s">
        <v>76</v>
      </c>
      <c r="AY162" s="251" t="s">
        <v>204</v>
      </c>
    </row>
    <row r="163" s="14" customFormat="1">
      <c r="A163" s="14"/>
      <c r="B163" s="252"/>
      <c r="C163" s="253"/>
      <c r="D163" s="243" t="s">
        <v>213</v>
      </c>
      <c r="E163" s="254" t="s">
        <v>1</v>
      </c>
      <c r="F163" s="255" t="s">
        <v>1922</v>
      </c>
      <c r="G163" s="253"/>
      <c r="H163" s="256">
        <v>4.0499999999999998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213</v>
      </c>
      <c r="AU163" s="262" t="s">
        <v>85</v>
      </c>
      <c r="AV163" s="14" t="s">
        <v>85</v>
      </c>
      <c r="AW163" s="14" t="s">
        <v>32</v>
      </c>
      <c r="AX163" s="14" t="s">
        <v>83</v>
      </c>
      <c r="AY163" s="262" t="s">
        <v>204</v>
      </c>
    </row>
    <row r="164" s="2" customFormat="1" ht="16.5" customHeight="1">
      <c r="A164" s="39"/>
      <c r="B164" s="40"/>
      <c r="C164" s="228" t="s">
        <v>257</v>
      </c>
      <c r="D164" s="228" t="s">
        <v>206</v>
      </c>
      <c r="E164" s="229" t="s">
        <v>283</v>
      </c>
      <c r="F164" s="230" t="s">
        <v>284</v>
      </c>
      <c r="G164" s="231" t="s">
        <v>239</v>
      </c>
      <c r="H164" s="232">
        <v>142</v>
      </c>
      <c r="I164" s="233"/>
      <c r="J164" s="234">
        <f>ROUND(I164*H164,2)</f>
        <v>0</v>
      </c>
      <c r="K164" s="230" t="s">
        <v>210</v>
      </c>
      <c r="L164" s="45"/>
      <c r="M164" s="235" t="s">
        <v>1</v>
      </c>
      <c r="N164" s="236" t="s">
        <v>41</v>
      </c>
      <c r="O164" s="92"/>
      <c r="P164" s="237">
        <f>O164*H164</f>
        <v>0</v>
      </c>
      <c r="Q164" s="237">
        <v>0.00055999999999999995</v>
      </c>
      <c r="R164" s="237">
        <f>Q164*H164</f>
        <v>0.079519999999999993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211</v>
      </c>
      <c r="AT164" s="239" t="s">
        <v>206</v>
      </c>
      <c r="AU164" s="239" t="s">
        <v>85</v>
      </c>
      <c r="AY164" s="18" t="s">
        <v>204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211</v>
      </c>
      <c r="BM164" s="239" t="s">
        <v>285</v>
      </c>
    </row>
    <row r="165" s="13" customFormat="1">
      <c r="A165" s="13"/>
      <c r="B165" s="241"/>
      <c r="C165" s="242"/>
      <c r="D165" s="243" t="s">
        <v>213</v>
      </c>
      <c r="E165" s="244" t="s">
        <v>1</v>
      </c>
      <c r="F165" s="245" t="s">
        <v>214</v>
      </c>
      <c r="G165" s="242"/>
      <c r="H165" s="244" t="s">
        <v>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213</v>
      </c>
      <c r="AU165" s="251" t="s">
        <v>85</v>
      </c>
      <c r="AV165" s="13" t="s">
        <v>83</v>
      </c>
      <c r="AW165" s="13" t="s">
        <v>32</v>
      </c>
      <c r="AX165" s="13" t="s">
        <v>76</v>
      </c>
      <c r="AY165" s="251" t="s">
        <v>204</v>
      </c>
    </row>
    <row r="166" s="14" customFormat="1">
      <c r="A166" s="14"/>
      <c r="B166" s="252"/>
      <c r="C166" s="253"/>
      <c r="D166" s="243" t="s">
        <v>213</v>
      </c>
      <c r="E166" s="254" t="s">
        <v>1</v>
      </c>
      <c r="F166" s="255" t="s">
        <v>1923</v>
      </c>
      <c r="G166" s="253"/>
      <c r="H166" s="256">
        <v>142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213</v>
      </c>
      <c r="AU166" s="262" t="s">
        <v>85</v>
      </c>
      <c r="AV166" s="14" t="s">
        <v>85</v>
      </c>
      <c r="AW166" s="14" t="s">
        <v>32</v>
      </c>
      <c r="AX166" s="14" t="s">
        <v>83</v>
      </c>
      <c r="AY166" s="262" t="s">
        <v>204</v>
      </c>
    </row>
    <row r="167" s="2" customFormat="1" ht="21.75" customHeight="1">
      <c r="A167" s="39"/>
      <c r="B167" s="40"/>
      <c r="C167" s="228" t="s">
        <v>263</v>
      </c>
      <c r="D167" s="228" t="s">
        <v>206</v>
      </c>
      <c r="E167" s="229" t="s">
        <v>288</v>
      </c>
      <c r="F167" s="230" t="s">
        <v>289</v>
      </c>
      <c r="G167" s="231" t="s">
        <v>239</v>
      </c>
      <c r="H167" s="232">
        <v>142</v>
      </c>
      <c r="I167" s="233"/>
      <c r="J167" s="234">
        <f>ROUND(I167*H167,2)</f>
        <v>0</v>
      </c>
      <c r="K167" s="230" t="s">
        <v>210</v>
      </c>
      <c r="L167" s="45"/>
      <c r="M167" s="235" t="s">
        <v>1</v>
      </c>
      <c r="N167" s="236" t="s">
        <v>41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211</v>
      </c>
      <c r="AT167" s="239" t="s">
        <v>206</v>
      </c>
      <c r="AU167" s="239" t="s">
        <v>85</v>
      </c>
      <c r="AY167" s="18" t="s">
        <v>204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83</v>
      </c>
      <c r="BK167" s="240">
        <f>ROUND(I167*H167,2)</f>
        <v>0</v>
      </c>
      <c r="BL167" s="18" t="s">
        <v>211</v>
      </c>
      <c r="BM167" s="239" t="s">
        <v>290</v>
      </c>
    </row>
    <row r="168" s="13" customFormat="1">
      <c r="A168" s="13"/>
      <c r="B168" s="241"/>
      <c r="C168" s="242"/>
      <c r="D168" s="243" t="s">
        <v>213</v>
      </c>
      <c r="E168" s="244" t="s">
        <v>1</v>
      </c>
      <c r="F168" s="245" t="s">
        <v>214</v>
      </c>
      <c r="G168" s="242"/>
      <c r="H168" s="244" t="s">
        <v>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213</v>
      </c>
      <c r="AU168" s="251" t="s">
        <v>85</v>
      </c>
      <c r="AV168" s="13" t="s">
        <v>83</v>
      </c>
      <c r="AW168" s="13" t="s">
        <v>32</v>
      </c>
      <c r="AX168" s="13" t="s">
        <v>76</v>
      </c>
      <c r="AY168" s="251" t="s">
        <v>204</v>
      </c>
    </row>
    <row r="169" s="14" customFormat="1">
      <c r="A169" s="14"/>
      <c r="B169" s="252"/>
      <c r="C169" s="253"/>
      <c r="D169" s="243" t="s">
        <v>213</v>
      </c>
      <c r="E169" s="254" t="s">
        <v>1</v>
      </c>
      <c r="F169" s="255" t="s">
        <v>1923</v>
      </c>
      <c r="G169" s="253"/>
      <c r="H169" s="256">
        <v>142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213</v>
      </c>
      <c r="AU169" s="262" t="s">
        <v>85</v>
      </c>
      <c r="AV169" s="14" t="s">
        <v>85</v>
      </c>
      <c r="AW169" s="14" t="s">
        <v>32</v>
      </c>
      <c r="AX169" s="14" t="s">
        <v>83</v>
      </c>
      <c r="AY169" s="262" t="s">
        <v>204</v>
      </c>
    </row>
    <row r="170" s="2" customFormat="1" ht="24.15" customHeight="1">
      <c r="A170" s="39"/>
      <c r="B170" s="40"/>
      <c r="C170" s="228" t="s">
        <v>8</v>
      </c>
      <c r="D170" s="228" t="s">
        <v>206</v>
      </c>
      <c r="E170" s="229" t="s">
        <v>301</v>
      </c>
      <c r="F170" s="230" t="s">
        <v>302</v>
      </c>
      <c r="G170" s="231" t="s">
        <v>239</v>
      </c>
      <c r="H170" s="232">
        <v>1.7</v>
      </c>
      <c r="I170" s="233"/>
      <c r="J170" s="234">
        <f>ROUND(I170*H170,2)</f>
        <v>0</v>
      </c>
      <c r="K170" s="230" t="s">
        <v>210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0.00046999999999999999</v>
      </c>
      <c r="R170" s="237">
        <f>Q170*H170</f>
        <v>0.00079899999999999991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211</v>
      </c>
      <c r="AT170" s="239" t="s">
        <v>206</v>
      </c>
      <c r="AU170" s="239" t="s">
        <v>85</v>
      </c>
      <c r="AY170" s="18" t="s">
        <v>204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211</v>
      </c>
      <c r="BM170" s="239" t="s">
        <v>303</v>
      </c>
    </row>
    <row r="171" s="13" customFormat="1">
      <c r="A171" s="13"/>
      <c r="B171" s="241"/>
      <c r="C171" s="242"/>
      <c r="D171" s="243" t="s">
        <v>213</v>
      </c>
      <c r="E171" s="244" t="s">
        <v>1</v>
      </c>
      <c r="F171" s="245" t="s">
        <v>214</v>
      </c>
      <c r="G171" s="242"/>
      <c r="H171" s="244" t="s">
        <v>1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213</v>
      </c>
      <c r="AU171" s="251" t="s">
        <v>85</v>
      </c>
      <c r="AV171" s="13" t="s">
        <v>83</v>
      </c>
      <c r="AW171" s="13" t="s">
        <v>32</v>
      </c>
      <c r="AX171" s="13" t="s">
        <v>76</v>
      </c>
      <c r="AY171" s="251" t="s">
        <v>204</v>
      </c>
    </row>
    <row r="172" s="14" customFormat="1">
      <c r="A172" s="14"/>
      <c r="B172" s="252"/>
      <c r="C172" s="253"/>
      <c r="D172" s="243" t="s">
        <v>213</v>
      </c>
      <c r="E172" s="254" t="s">
        <v>1</v>
      </c>
      <c r="F172" s="255" t="s">
        <v>304</v>
      </c>
      <c r="G172" s="253"/>
      <c r="H172" s="256">
        <v>1.7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213</v>
      </c>
      <c r="AU172" s="262" t="s">
        <v>85</v>
      </c>
      <c r="AV172" s="14" t="s">
        <v>85</v>
      </c>
      <c r="AW172" s="14" t="s">
        <v>32</v>
      </c>
      <c r="AX172" s="14" t="s">
        <v>83</v>
      </c>
      <c r="AY172" s="262" t="s">
        <v>204</v>
      </c>
    </row>
    <row r="173" s="2" customFormat="1" ht="24.15" customHeight="1">
      <c r="A173" s="39"/>
      <c r="B173" s="40"/>
      <c r="C173" s="228" t="s">
        <v>272</v>
      </c>
      <c r="D173" s="228" t="s">
        <v>206</v>
      </c>
      <c r="E173" s="229" t="s">
        <v>306</v>
      </c>
      <c r="F173" s="230" t="s">
        <v>307</v>
      </c>
      <c r="G173" s="231" t="s">
        <v>239</v>
      </c>
      <c r="H173" s="232">
        <v>1.7</v>
      </c>
      <c r="I173" s="233"/>
      <c r="J173" s="234">
        <f>ROUND(I173*H173,2)</f>
        <v>0</v>
      </c>
      <c r="K173" s="230" t="s">
        <v>210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211</v>
      </c>
      <c r="AT173" s="239" t="s">
        <v>206</v>
      </c>
      <c r="AU173" s="239" t="s">
        <v>85</v>
      </c>
      <c r="AY173" s="18" t="s">
        <v>204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211</v>
      </c>
      <c r="BM173" s="239" t="s">
        <v>308</v>
      </c>
    </row>
    <row r="174" s="13" customFormat="1">
      <c r="A174" s="13"/>
      <c r="B174" s="241"/>
      <c r="C174" s="242"/>
      <c r="D174" s="243" t="s">
        <v>213</v>
      </c>
      <c r="E174" s="244" t="s">
        <v>1</v>
      </c>
      <c r="F174" s="245" t="s">
        <v>214</v>
      </c>
      <c r="G174" s="242"/>
      <c r="H174" s="244" t="s">
        <v>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213</v>
      </c>
      <c r="AU174" s="251" t="s">
        <v>85</v>
      </c>
      <c r="AV174" s="13" t="s">
        <v>83</v>
      </c>
      <c r="AW174" s="13" t="s">
        <v>32</v>
      </c>
      <c r="AX174" s="13" t="s">
        <v>76</v>
      </c>
      <c r="AY174" s="251" t="s">
        <v>204</v>
      </c>
    </row>
    <row r="175" s="14" customFormat="1">
      <c r="A175" s="14"/>
      <c r="B175" s="252"/>
      <c r="C175" s="253"/>
      <c r="D175" s="243" t="s">
        <v>213</v>
      </c>
      <c r="E175" s="254" t="s">
        <v>1</v>
      </c>
      <c r="F175" s="255" t="s">
        <v>304</v>
      </c>
      <c r="G175" s="253"/>
      <c r="H175" s="256">
        <v>1.7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213</v>
      </c>
      <c r="AU175" s="262" t="s">
        <v>85</v>
      </c>
      <c r="AV175" s="14" t="s">
        <v>85</v>
      </c>
      <c r="AW175" s="14" t="s">
        <v>32</v>
      </c>
      <c r="AX175" s="14" t="s">
        <v>83</v>
      </c>
      <c r="AY175" s="262" t="s">
        <v>204</v>
      </c>
    </row>
    <row r="176" s="2" customFormat="1" ht="24.15" customHeight="1">
      <c r="A176" s="39"/>
      <c r="B176" s="40"/>
      <c r="C176" s="228" t="s">
        <v>277</v>
      </c>
      <c r="D176" s="228" t="s">
        <v>206</v>
      </c>
      <c r="E176" s="229" t="s">
        <v>309</v>
      </c>
      <c r="F176" s="230" t="s">
        <v>310</v>
      </c>
      <c r="G176" s="231" t="s">
        <v>311</v>
      </c>
      <c r="H176" s="232">
        <v>14.256</v>
      </c>
      <c r="I176" s="233"/>
      <c r="J176" s="234">
        <f>ROUND(I176*H176,2)</f>
        <v>0</v>
      </c>
      <c r="K176" s="230" t="s">
        <v>210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211</v>
      </c>
      <c r="AT176" s="239" t="s">
        <v>206</v>
      </c>
      <c r="AU176" s="239" t="s">
        <v>85</v>
      </c>
      <c r="AY176" s="18" t="s">
        <v>204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211</v>
      </c>
      <c r="BM176" s="239" t="s">
        <v>312</v>
      </c>
    </row>
    <row r="177" s="13" customFormat="1">
      <c r="A177" s="13"/>
      <c r="B177" s="241"/>
      <c r="C177" s="242"/>
      <c r="D177" s="243" t="s">
        <v>213</v>
      </c>
      <c r="E177" s="244" t="s">
        <v>1</v>
      </c>
      <c r="F177" s="245" t="s">
        <v>214</v>
      </c>
      <c r="G177" s="242"/>
      <c r="H177" s="244" t="s">
        <v>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213</v>
      </c>
      <c r="AU177" s="251" t="s">
        <v>85</v>
      </c>
      <c r="AV177" s="13" t="s">
        <v>83</v>
      </c>
      <c r="AW177" s="13" t="s">
        <v>32</v>
      </c>
      <c r="AX177" s="13" t="s">
        <v>76</v>
      </c>
      <c r="AY177" s="251" t="s">
        <v>204</v>
      </c>
    </row>
    <row r="178" s="14" customFormat="1">
      <c r="A178" s="14"/>
      <c r="B178" s="252"/>
      <c r="C178" s="253"/>
      <c r="D178" s="243" t="s">
        <v>213</v>
      </c>
      <c r="E178" s="254" t="s">
        <v>1</v>
      </c>
      <c r="F178" s="255" t="s">
        <v>1924</v>
      </c>
      <c r="G178" s="253"/>
      <c r="H178" s="256">
        <v>14.256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213</v>
      </c>
      <c r="AU178" s="262" t="s">
        <v>85</v>
      </c>
      <c r="AV178" s="14" t="s">
        <v>85</v>
      </c>
      <c r="AW178" s="14" t="s">
        <v>32</v>
      </c>
      <c r="AX178" s="14" t="s">
        <v>83</v>
      </c>
      <c r="AY178" s="262" t="s">
        <v>204</v>
      </c>
    </row>
    <row r="179" s="2" customFormat="1" ht="33" customHeight="1">
      <c r="A179" s="39"/>
      <c r="B179" s="40"/>
      <c r="C179" s="228" t="s">
        <v>282</v>
      </c>
      <c r="D179" s="228" t="s">
        <v>206</v>
      </c>
      <c r="E179" s="229" t="s">
        <v>328</v>
      </c>
      <c r="F179" s="230" t="s">
        <v>329</v>
      </c>
      <c r="G179" s="231" t="s">
        <v>311</v>
      </c>
      <c r="H179" s="232">
        <v>0.19500000000000001</v>
      </c>
      <c r="I179" s="233"/>
      <c r="J179" s="234">
        <f>ROUND(I179*H179,2)</f>
        <v>0</v>
      </c>
      <c r="K179" s="230" t="s">
        <v>210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211</v>
      </c>
      <c r="AT179" s="239" t="s">
        <v>206</v>
      </c>
      <c r="AU179" s="239" t="s">
        <v>85</v>
      </c>
      <c r="AY179" s="18" t="s">
        <v>204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211</v>
      </c>
      <c r="BM179" s="239" t="s">
        <v>330</v>
      </c>
    </row>
    <row r="180" s="13" customFormat="1">
      <c r="A180" s="13"/>
      <c r="B180" s="241"/>
      <c r="C180" s="242"/>
      <c r="D180" s="243" t="s">
        <v>213</v>
      </c>
      <c r="E180" s="244" t="s">
        <v>1</v>
      </c>
      <c r="F180" s="245" t="s">
        <v>214</v>
      </c>
      <c r="G180" s="242"/>
      <c r="H180" s="244" t="s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213</v>
      </c>
      <c r="AU180" s="251" t="s">
        <v>85</v>
      </c>
      <c r="AV180" s="13" t="s">
        <v>83</v>
      </c>
      <c r="AW180" s="13" t="s">
        <v>32</v>
      </c>
      <c r="AX180" s="13" t="s">
        <v>76</v>
      </c>
      <c r="AY180" s="251" t="s">
        <v>204</v>
      </c>
    </row>
    <row r="181" s="14" customFormat="1">
      <c r="A181" s="14"/>
      <c r="B181" s="252"/>
      <c r="C181" s="253"/>
      <c r="D181" s="243" t="s">
        <v>213</v>
      </c>
      <c r="E181" s="254" t="s">
        <v>1</v>
      </c>
      <c r="F181" s="255" t="s">
        <v>1925</v>
      </c>
      <c r="G181" s="253"/>
      <c r="H181" s="256">
        <v>0.84999999999999998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213</v>
      </c>
      <c r="AU181" s="262" t="s">
        <v>85</v>
      </c>
      <c r="AV181" s="14" t="s">
        <v>85</v>
      </c>
      <c r="AW181" s="14" t="s">
        <v>32</v>
      </c>
      <c r="AX181" s="14" t="s">
        <v>76</v>
      </c>
      <c r="AY181" s="262" t="s">
        <v>204</v>
      </c>
    </row>
    <row r="182" s="14" customFormat="1">
      <c r="A182" s="14"/>
      <c r="B182" s="252"/>
      <c r="C182" s="253"/>
      <c r="D182" s="243" t="s">
        <v>213</v>
      </c>
      <c r="E182" s="254" t="s">
        <v>1</v>
      </c>
      <c r="F182" s="255" t="s">
        <v>1926</v>
      </c>
      <c r="G182" s="253"/>
      <c r="H182" s="256">
        <v>-0.20000000000000001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213</v>
      </c>
      <c r="AU182" s="262" t="s">
        <v>85</v>
      </c>
      <c r="AV182" s="14" t="s">
        <v>85</v>
      </c>
      <c r="AW182" s="14" t="s">
        <v>32</v>
      </c>
      <c r="AX182" s="14" t="s">
        <v>76</v>
      </c>
      <c r="AY182" s="262" t="s">
        <v>204</v>
      </c>
    </row>
    <row r="183" s="15" customFormat="1">
      <c r="A183" s="15"/>
      <c r="B183" s="263"/>
      <c r="C183" s="264"/>
      <c r="D183" s="243" t="s">
        <v>213</v>
      </c>
      <c r="E183" s="265" t="s">
        <v>170</v>
      </c>
      <c r="F183" s="266" t="s">
        <v>160</v>
      </c>
      <c r="G183" s="264"/>
      <c r="H183" s="267">
        <v>0.65000000000000002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3" t="s">
        <v>213</v>
      </c>
      <c r="AU183" s="273" t="s">
        <v>85</v>
      </c>
      <c r="AV183" s="15" t="s">
        <v>211</v>
      </c>
      <c r="AW183" s="15" t="s">
        <v>32</v>
      </c>
      <c r="AX183" s="15" t="s">
        <v>76</v>
      </c>
      <c r="AY183" s="273" t="s">
        <v>204</v>
      </c>
    </row>
    <row r="184" s="14" customFormat="1">
      <c r="A184" s="14"/>
      <c r="B184" s="252"/>
      <c r="C184" s="253"/>
      <c r="D184" s="243" t="s">
        <v>213</v>
      </c>
      <c r="E184" s="254" t="s">
        <v>1</v>
      </c>
      <c r="F184" s="255" t="s">
        <v>333</v>
      </c>
      <c r="G184" s="253"/>
      <c r="H184" s="256">
        <v>0.19500000000000001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213</v>
      </c>
      <c r="AU184" s="262" t="s">
        <v>85</v>
      </c>
      <c r="AV184" s="14" t="s">
        <v>85</v>
      </c>
      <c r="AW184" s="14" t="s">
        <v>32</v>
      </c>
      <c r="AX184" s="14" t="s">
        <v>83</v>
      </c>
      <c r="AY184" s="262" t="s">
        <v>204</v>
      </c>
    </row>
    <row r="185" s="2" customFormat="1" ht="33" customHeight="1">
      <c r="A185" s="39"/>
      <c r="B185" s="40"/>
      <c r="C185" s="228" t="s">
        <v>287</v>
      </c>
      <c r="D185" s="228" t="s">
        <v>206</v>
      </c>
      <c r="E185" s="229" t="s">
        <v>335</v>
      </c>
      <c r="F185" s="230" t="s">
        <v>336</v>
      </c>
      <c r="G185" s="231" t="s">
        <v>311</v>
      </c>
      <c r="H185" s="232">
        <v>0.45500000000000002</v>
      </c>
      <c r="I185" s="233"/>
      <c r="J185" s="234">
        <f>ROUND(I185*H185,2)</f>
        <v>0</v>
      </c>
      <c r="K185" s="230" t="s">
        <v>210</v>
      </c>
      <c r="L185" s="45"/>
      <c r="M185" s="235" t="s">
        <v>1</v>
      </c>
      <c r="N185" s="236" t="s">
        <v>41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211</v>
      </c>
      <c r="AT185" s="239" t="s">
        <v>206</v>
      </c>
      <c r="AU185" s="239" t="s">
        <v>85</v>
      </c>
      <c r="AY185" s="18" t="s">
        <v>204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211</v>
      </c>
      <c r="BM185" s="239" t="s">
        <v>337</v>
      </c>
    </row>
    <row r="186" s="14" customFormat="1">
      <c r="A186" s="14"/>
      <c r="B186" s="252"/>
      <c r="C186" s="253"/>
      <c r="D186" s="243" t="s">
        <v>213</v>
      </c>
      <c r="E186" s="254" t="s">
        <v>1</v>
      </c>
      <c r="F186" s="255" t="s">
        <v>338</v>
      </c>
      <c r="G186" s="253"/>
      <c r="H186" s="256">
        <v>0.45500000000000002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213</v>
      </c>
      <c r="AU186" s="262" t="s">
        <v>85</v>
      </c>
      <c r="AV186" s="14" t="s">
        <v>85</v>
      </c>
      <c r="AW186" s="14" t="s">
        <v>32</v>
      </c>
      <c r="AX186" s="14" t="s">
        <v>83</v>
      </c>
      <c r="AY186" s="262" t="s">
        <v>204</v>
      </c>
    </row>
    <row r="187" s="2" customFormat="1" ht="33" customHeight="1">
      <c r="A187" s="39"/>
      <c r="B187" s="40"/>
      <c r="C187" s="228" t="s">
        <v>291</v>
      </c>
      <c r="D187" s="228" t="s">
        <v>206</v>
      </c>
      <c r="E187" s="229" t="s">
        <v>340</v>
      </c>
      <c r="F187" s="230" t="s">
        <v>341</v>
      </c>
      <c r="G187" s="231" t="s">
        <v>311</v>
      </c>
      <c r="H187" s="232">
        <v>25.890999999999998</v>
      </c>
      <c r="I187" s="233"/>
      <c r="J187" s="234">
        <f>ROUND(I187*H187,2)</f>
        <v>0</v>
      </c>
      <c r="K187" s="230" t="s">
        <v>210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211</v>
      </c>
      <c r="AT187" s="239" t="s">
        <v>206</v>
      </c>
      <c r="AU187" s="239" t="s">
        <v>85</v>
      </c>
      <c r="AY187" s="18" t="s">
        <v>204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211</v>
      </c>
      <c r="BM187" s="239" t="s">
        <v>342</v>
      </c>
    </row>
    <row r="188" s="13" customFormat="1">
      <c r="A188" s="13"/>
      <c r="B188" s="241"/>
      <c r="C188" s="242"/>
      <c r="D188" s="243" t="s">
        <v>213</v>
      </c>
      <c r="E188" s="244" t="s">
        <v>1</v>
      </c>
      <c r="F188" s="245" t="s">
        <v>214</v>
      </c>
      <c r="G188" s="242"/>
      <c r="H188" s="244" t="s">
        <v>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213</v>
      </c>
      <c r="AU188" s="251" t="s">
        <v>85</v>
      </c>
      <c r="AV188" s="13" t="s">
        <v>83</v>
      </c>
      <c r="AW188" s="13" t="s">
        <v>32</v>
      </c>
      <c r="AX188" s="13" t="s">
        <v>76</v>
      </c>
      <c r="AY188" s="251" t="s">
        <v>204</v>
      </c>
    </row>
    <row r="189" s="13" customFormat="1">
      <c r="A189" s="13"/>
      <c r="B189" s="241"/>
      <c r="C189" s="242"/>
      <c r="D189" s="243" t="s">
        <v>213</v>
      </c>
      <c r="E189" s="244" t="s">
        <v>1</v>
      </c>
      <c r="F189" s="245" t="s">
        <v>343</v>
      </c>
      <c r="G189" s="242"/>
      <c r="H189" s="244" t="s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213</v>
      </c>
      <c r="AU189" s="251" t="s">
        <v>85</v>
      </c>
      <c r="AV189" s="13" t="s">
        <v>83</v>
      </c>
      <c r="AW189" s="13" t="s">
        <v>32</v>
      </c>
      <c r="AX189" s="13" t="s">
        <v>76</v>
      </c>
      <c r="AY189" s="251" t="s">
        <v>204</v>
      </c>
    </row>
    <row r="190" s="14" customFormat="1">
      <c r="A190" s="14"/>
      <c r="B190" s="252"/>
      <c r="C190" s="253"/>
      <c r="D190" s="243" t="s">
        <v>213</v>
      </c>
      <c r="E190" s="254" t="s">
        <v>1</v>
      </c>
      <c r="F190" s="255" t="s">
        <v>1927</v>
      </c>
      <c r="G190" s="253"/>
      <c r="H190" s="256">
        <v>93.739999999999995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213</v>
      </c>
      <c r="AU190" s="262" t="s">
        <v>85</v>
      </c>
      <c r="AV190" s="14" t="s">
        <v>85</v>
      </c>
      <c r="AW190" s="14" t="s">
        <v>32</v>
      </c>
      <c r="AX190" s="14" t="s">
        <v>76</v>
      </c>
      <c r="AY190" s="262" t="s">
        <v>204</v>
      </c>
    </row>
    <row r="191" s="14" customFormat="1">
      <c r="A191" s="14"/>
      <c r="B191" s="252"/>
      <c r="C191" s="253"/>
      <c r="D191" s="243" t="s">
        <v>213</v>
      </c>
      <c r="E191" s="254" t="s">
        <v>1</v>
      </c>
      <c r="F191" s="255" t="s">
        <v>1928</v>
      </c>
      <c r="G191" s="253"/>
      <c r="H191" s="256">
        <v>2.8399999999999999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213</v>
      </c>
      <c r="AU191" s="262" t="s">
        <v>85</v>
      </c>
      <c r="AV191" s="14" t="s">
        <v>85</v>
      </c>
      <c r="AW191" s="14" t="s">
        <v>32</v>
      </c>
      <c r="AX191" s="14" t="s">
        <v>76</v>
      </c>
      <c r="AY191" s="262" t="s">
        <v>204</v>
      </c>
    </row>
    <row r="192" s="14" customFormat="1">
      <c r="A192" s="14"/>
      <c r="B192" s="252"/>
      <c r="C192" s="253"/>
      <c r="D192" s="243" t="s">
        <v>213</v>
      </c>
      <c r="E192" s="254" t="s">
        <v>1</v>
      </c>
      <c r="F192" s="255" t="s">
        <v>1929</v>
      </c>
      <c r="G192" s="253"/>
      <c r="H192" s="256">
        <v>6.7999999999999998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213</v>
      </c>
      <c r="AU192" s="262" t="s">
        <v>85</v>
      </c>
      <c r="AV192" s="14" t="s">
        <v>85</v>
      </c>
      <c r="AW192" s="14" t="s">
        <v>32</v>
      </c>
      <c r="AX192" s="14" t="s">
        <v>76</v>
      </c>
      <c r="AY192" s="262" t="s">
        <v>204</v>
      </c>
    </row>
    <row r="193" s="14" customFormat="1">
      <c r="A193" s="14"/>
      <c r="B193" s="252"/>
      <c r="C193" s="253"/>
      <c r="D193" s="243" t="s">
        <v>213</v>
      </c>
      <c r="E193" s="254" t="s">
        <v>1</v>
      </c>
      <c r="F193" s="255" t="s">
        <v>1930</v>
      </c>
      <c r="G193" s="253"/>
      <c r="H193" s="256">
        <v>9.1080000000000005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213</v>
      </c>
      <c r="AU193" s="262" t="s">
        <v>85</v>
      </c>
      <c r="AV193" s="14" t="s">
        <v>85</v>
      </c>
      <c r="AW193" s="14" t="s">
        <v>32</v>
      </c>
      <c r="AX193" s="14" t="s">
        <v>76</v>
      </c>
      <c r="AY193" s="262" t="s">
        <v>204</v>
      </c>
    </row>
    <row r="194" s="14" customFormat="1">
      <c r="A194" s="14"/>
      <c r="B194" s="252"/>
      <c r="C194" s="253"/>
      <c r="D194" s="243" t="s">
        <v>213</v>
      </c>
      <c r="E194" s="254" t="s">
        <v>1</v>
      </c>
      <c r="F194" s="255" t="s">
        <v>1931</v>
      </c>
      <c r="G194" s="253"/>
      <c r="H194" s="256">
        <v>-14.063000000000001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213</v>
      </c>
      <c r="AU194" s="262" t="s">
        <v>85</v>
      </c>
      <c r="AV194" s="14" t="s">
        <v>85</v>
      </c>
      <c r="AW194" s="14" t="s">
        <v>32</v>
      </c>
      <c r="AX194" s="14" t="s">
        <v>76</v>
      </c>
      <c r="AY194" s="262" t="s">
        <v>204</v>
      </c>
    </row>
    <row r="195" s="14" customFormat="1">
      <c r="A195" s="14"/>
      <c r="B195" s="252"/>
      <c r="C195" s="253"/>
      <c r="D195" s="243" t="s">
        <v>213</v>
      </c>
      <c r="E195" s="254" t="s">
        <v>1</v>
      </c>
      <c r="F195" s="255" t="s">
        <v>1932</v>
      </c>
      <c r="G195" s="253"/>
      <c r="H195" s="256">
        <v>-12.121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213</v>
      </c>
      <c r="AU195" s="262" t="s">
        <v>85</v>
      </c>
      <c r="AV195" s="14" t="s">
        <v>85</v>
      </c>
      <c r="AW195" s="14" t="s">
        <v>32</v>
      </c>
      <c r="AX195" s="14" t="s">
        <v>76</v>
      </c>
      <c r="AY195" s="262" t="s">
        <v>204</v>
      </c>
    </row>
    <row r="196" s="15" customFormat="1">
      <c r="A196" s="15"/>
      <c r="B196" s="263"/>
      <c r="C196" s="264"/>
      <c r="D196" s="243" t="s">
        <v>213</v>
      </c>
      <c r="E196" s="265" t="s">
        <v>166</v>
      </c>
      <c r="F196" s="266" t="s">
        <v>160</v>
      </c>
      <c r="G196" s="264"/>
      <c r="H196" s="267">
        <v>86.304000000000002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3" t="s">
        <v>213</v>
      </c>
      <c r="AU196" s="273" t="s">
        <v>85</v>
      </c>
      <c r="AV196" s="15" t="s">
        <v>211</v>
      </c>
      <c r="AW196" s="15" t="s">
        <v>32</v>
      </c>
      <c r="AX196" s="15" t="s">
        <v>76</v>
      </c>
      <c r="AY196" s="273" t="s">
        <v>204</v>
      </c>
    </row>
    <row r="197" s="14" customFormat="1">
      <c r="A197" s="14"/>
      <c r="B197" s="252"/>
      <c r="C197" s="253"/>
      <c r="D197" s="243" t="s">
        <v>213</v>
      </c>
      <c r="E197" s="254" t="s">
        <v>1</v>
      </c>
      <c r="F197" s="255" t="s">
        <v>355</v>
      </c>
      <c r="G197" s="253"/>
      <c r="H197" s="256">
        <v>25.890999999999998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213</v>
      </c>
      <c r="AU197" s="262" t="s">
        <v>85</v>
      </c>
      <c r="AV197" s="14" t="s">
        <v>85</v>
      </c>
      <c r="AW197" s="14" t="s">
        <v>32</v>
      </c>
      <c r="AX197" s="14" t="s">
        <v>83</v>
      </c>
      <c r="AY197" s="262" t="s">
        <v>204</v>
      </c>
    </row>
    <row r="198" s="2" customFormat="1" ht="33" customHeight="1">
      <c r="A198" s="39"/>
      <c r="B198" s="40"/>
      <c r="C198" s="228" t="s">
        <v>296</v>
      </c>
      <c r="D198" s="228" t="s">
        <v>206</v>
      </c>
      <c r="E198" s="229" t="s">
        <v>356</v>
      </c>
      <c r="F198" s="230" t="s">
        <v>357</v>
      </c>
      <c r="G198" s="231" t="s">
        <v>311</v>
      </c>
      <c r="H198" s="232">
        <v>60.412999999999997</v>
      </c>
      <c r="I198" s="233"/>
      <c r="J198" s="234">
        <f>ROUND(I198*H198,2)</f>
        <v>0</v>
      </c>
      <c r="K198" s="230" t="s">
        <v>210</v>
      </c>
      <c r="L198" s="45"/>
      <c r="M198" s="235" t="s">
        <v>1</v>
      </c>
      <c r="N198" s="236" t="s">
        <v>41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211</v>
      </c>
      <c r="AT198" s="239" t="s">
        <v>206</v>
      </c>
      <c r="AU198" s="239" t="s">
        <v>85</v>
      </c>
      <c r="AY198" s="18" t="s">
        <v>204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211</v>
      </c>
      <c r="BM198" s="239" t="s">
        <v>358</v>
      </c>
    </row>
    <row r="199" s="14" customFormat="1">
      <c r="A199" s="14"/>
      <c r="B199" s="252"/>
      <c r="C199" s="253"/>
      <c r="D199" s="243" t="s">
        <v>213</v>
      </c>
      <c r="E199" s="254" t="s">
        <v>1</v>
      </c>
      <c r="F199" s="255" t="s">
        <v>359</v>
      </c>
      <c r="G199" s="253"/>
      <c r="H199" s="256">
        <v>60.412999999999997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213</v>
      </c>
      <c r="AU199" s="262" t="s">
        <v>85</v>
      </c>
      <c r="AV199" s="14" t="s">
        <v>85</v>
      </c>
      <c r="AW199" s="14" t="s">
        <v>32</v>
      </c>
      <c r="AX199" s="14" t="s">
        <v>83</v>
      </c>
      <c r="AY199" s="262" t="s">
        <v>204</v>
      </c>
    </row>
    <row r="200" s="2" customFormat="1" ht="21.75" customHeight="1">
      <c r="A200" s="39"/>
      <c r="B200" s="40"/>
      <c r="C200" s="228" t="s">
        <v>300</v>
      </c>
      <c r="D200" s="228" t="s">
        <v>206</v>
      </c>
      <c r="E200" s="229" t="s">
        <v>361</v>
      </c>
      <c r="F200" s="230" t="s">
        <v>362</v>
      </c>
      <c r="G200" s="231" t="s">
        <v>209</v>
      </c>
      <c r="H200" s="232">
        <v>252.30799999999999</v>
      </c>
      <c r="I200" s="233"/>
      <c r="J200" s="234">
        <f>ROUND(I200*H200,2)</f>
        <v>0</v>
      </c>
      <c r="K200" s="230" t="s">
        <v>210</v>
      </c>
      <c r="L200" s="45"/>
      <c r="M200" s="235" t="s">
        <v>1</v>
      </c>
      <c r="N200" s="236" t="s">
        <v>41</v>
      </c>
      <c r="O200" s="92"/>
      <c r="P200" s="237">
        <f>O200*H200</f>
        <v>0</v>
      </c>
      <c r="Q200" s="237">
        <v>0.00084000000000000003</v>
      </c>
      <c r="R200" s="237">
        <f>Q200*H200</f>
        <v>0.21193872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211</v>
      </c>
      <c r="AT200" s="239" t="s">
        <v>206</v>
      </c>
      <c r="AU200" s="239" t="s">
        <v>85</v>
      </c>
      <c r="AY200" s="18" t="s">
        <v>204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83</v>
      </c>
      <c r="BK200" s="240">
        <f>ROUND(I200*H200,2)</f>
        <v>0</v>
      </c>
      <c r="BL200" s="18" t="s">
        <v>211</v>
      </c>
      <c r="BM200" s="239" t="s">
        <v>363</v>
      </c>
    </row>
    <row r="201" s="13" customFormat="1">
      <c r="A201" s="13"/>
      <c r="B201" s="241"/>
      <c r="C201" s="242"/>
      <c r="D201" s="243" t="s">
        <v>213</v>
      </c>
      <c r="E201" s="244" t="s">
        <v>1</v>
      </c>
      <c r="F201" s="245" t="s">
        <v>214</v>
      </c>
      <c r="G201" s="242"/>
      <c r="H201" s="244" t="s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213</v>
      </c>
      <c r="AU201" s="251" t="s">
        <v>85</v>
      </c>
      <c r="AV201" s="13" t="s">
        <v>83</v>
      </c>
      <c r="AW201" s="13" t="s">
        <v>32</v>
      </c>
      <c r="AX201" s="13" t="s">
        <v>76</v>
      </c>
      <c r="AY201" s="251" t="s">
        <v>204</v>
      </c>
    </row>
    <row r="202" s="14" customFormat="1">
      <c r="A202" s="14"/>
      <c r="B202" s="252"/>
      <c r="C202" s="253"/>
      <c r="D202" s="243" t="s">
        <v>213</v>
      </c>
      <c r="E202" s="254" t="s">
        <v>1</v>
      </c>
      <c r="F202" s="255" t="s">
        <v>1933</v>
      </c>
      <c r="G202" s="253"/>
      <c r="H202" s="256">
        <v>231.40000000000001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213</v>
      </c>
      <c r="AU202" s="262" t="s">
        <v>85</v>
      </c>
      <c r="AV202" s="14" t="s">
        <v>85</v>
      </c>
      <c r="AW202" s="14" t="s">
        <v>32</v>
      </c>
      <c r="AX202" s="14" t="s">
        <v>76</v>
      </c>
      <c r="AY202" s="262" t="s">
        <v>204</v>
      </c>
    </row>
    <row r="203" s="14" customFormat="1">
      <c r="A203" s="14"/>
      <c r="B203" s="252"/>
      <c r="C203" s="253"/>
      <c r="D203" s="243" t="s">
        <v>213</v>
      </c>
      <c r="E203" s="254" t="s">
        <v>1</v>
      </c>
      <c r="F203" s="255" t="s">
        <v>1934</v>
      </c>
      <c r="G203" s="253"/>
      <c r="H203" s="256">
        <v>13.6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213</v>
      </c>
      <c r="AU203" s="262" t="s">
        <v>85</v>
      </c>
      <c r="AV203" s="14" t="s">
        <v>85</v>
      </c>
      <c r="AW203" s="14" t="s">
        <v>32</v>
      </c>
      <c r="AX203" s="14" t="s">
        <v>76</v>
      </c>
      <c r="AY203" s="262" t="s">
        <v>204</v>
      </c>
    </row>
    <row r="204" s="14" customFormat="1">
      <c r="A204" s="14"/>
      <c r="B204" s="252"/>
      <c r="C204" s="253"/>
      <c r="D204" s="243" t="s">
        <v>213</v>
      </c>
      <c r="E204" s="254" t="s">
        <v>1</v>
      </c>
      <c r="F204" s="255" t="s">
        <v>1935</v>
      </c>
      <c r="G204" s="253"/>
      <c r="H204" s="256">
        <v>5.0999999999999996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213</v>
      </c>
      <c r="AU204" s="262" t="s">
        <v>85</v>
      </c>
      <c r="AV204" s="14" t="s">
        <v>85</v>
      </c>
      <c r="AW204" s="14" t="s">
        <v>32</v>
      </c>
      <c r="AX204" s="14" t="s">
        <v>76</v>
      </c>
      <c r="AY204" s="262" t="s">
        <v>204</v>
      </c>
    </row>
    <row r="205" s="14" customFormat="1">
      <c r="A205" s="14"/>
      <c r="B205" s="252"/>
      <c r="C205" s="253"/>
      <c r="D205" s="243" t="s">
        <v>213</v>
      </c>
      <c r="E205" s="254" t="s">
        <v>1</v>
      </c>
      <c r="F205" s="255" t="s">
        <v>1936</v>
      </c>
      <c r="G205" s="253"/>
      <c r="H205" s="256">
        <v>2.2080000000000002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213</v>
      </c>
      <c r="AU205" s="262" t="s">
        <v>85</v>
      </c>
      <c r="AV205" s="14" t="s">
        <v>85</v>
      </c>
      <c r="AW205" s="14" t="s">
        <v>32</v>
      </c>
      <c r="AX205" s="14" t="s">
        <v>76</v>
      </c>
      <c r="AY205" s="262" t="s">
        <v>204</v>
      </c>
    </row>
    <row r="206" s="15" customFormat="1">
      <c r="A206" s="15"/>
      <c r="B206" s="263"/>
      <c r="C206" s="264"/>
      <c r="D206" s="243" t="s">
        <v>213</v>
      </c>
      <c r="E206" s="265" t="s">
        <v>127</v>
      </c>
      <c r="F206" s="266" t="s">
        <v>160</v>
      </c>
      <c r="G206" s="264"/>
      <c r="H206" s="267">
        <v>252.30799999999999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3" t="s">
        <v>213</v>
      </c>
      <c r="AU206" s="273" t="s">
        <v>85</v>
      </c>
      <c r="AV206" s="15" t="s">
        <v>211</v>
      </c>
      <c r="AW206" s="15" t="s">
        <v>32</v>
      </c>
      <c r="AX206" s="15" t="s">
        <v>76</v>
      </c>
      <c r="AY206" s="273" t="s">
        <v>204</v>
      </c>
    </row>
    <row r="207" s="14" customFormat="1">
      <c r="A207" s="14"/>
      <c r="B207" s="252"/>
      <c r="C207" s="253"/>
      <c r="D207" s="243" t="s">
        <v>213</v>
      </c>
      <c r="E207" s="254" t="s">
        <v>1</v>
      </c>
      <c r="F207" s="255" t="s">
        <v>127</v>
      </c>
      <c r="G207" s="253"/>
      <c r="H207" s="256">
        <v>252.30799999999999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213</v>
      </c>
      <c r="AU207" s="262" t="s">
        <v>85</v>
      </c>
      <c r="AV207" s="14" t="s">
        <v>85</v>
      </c>
      <c r="AW207" s="14" t="s">
        <v>32</v>
      </c>
      <c r="AX207" s="14" t="s">
        <v>83</v>
      </c>
      <c r="AY207" s="262" t="s">
        <v>204</v>
      </c>
    </row>
    <row r="208" s="2" customFormat="1" ht="24.15" customHeight="1">
      <c r="A208" s="39"/>
      <c r="B208" s="40"/>
      <c r="C208" s="228" t="s">
        <v>305</v>
      </c>
      <c r="D208" s="228" t="s">
        <v>206</v>
      </c>
      <c r="E208" s="229" t="s">
        <v>371</v>
      </c>
      <c r="F208" s="230" t="s">
        <v>372</v>
      </c>
      <c r="G208" s="231" t="s">
        <v>209</v>
      </c>
      <c r="H208" s="232">
        <v>252.30799999999999</v>
      </c>
      <c r="I208" s="233"/>
      <c r="J208" s="234">
        <f>ROUND(I208*H208,2)</f>
        <v>0</v>
      </c>
      <c r="K208" s="230" t="s">
        <v>210</v>
      </c>
      <c r="L208" s="45"/>
      <c r="M208" s="235" t="s">
        <v>1</v>
      </c>
      <c r="N208" s="236" t="s">
        <v>41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211</v>
      </c>
      <c r="AT208" s="239" t="s">
        <v>206</v>
      </c>
      <c r="AU208" s="239" t="s">
        <v>85</v>
      </c>
      <c r="AY208" s="18" t="s">
        <v>204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83</v>
      </c>
      <c r="BK208" s="240">
        <f>ROUND(I208*H208,2)</f>
        <v>0</v>
      </c>
      <c r="BL208" s="18" t="s">
        <v>211</v>
      </c>
      <c r="BM208" s="239" t="s">
        <v>373</v>
      </c>
    </row>
    <row r="209" s="14" customFormat="1">
      <c r="A209" s="14"/>
      <c r="B209" s="252"/>
      <c r="C209" s="253"/>
      <c r="D209" s="243" t="s">
        <v>213</v>
      </c>
      <c r="E209" s="254" t="s">
        <v>1</v>
      </c>
      <c r="F209" s="255" t="s">
        <v>127</v>
      </c>
      <c r="G209" s="253"/>
      <c r="H209" s="256">
        <v>252.30799999999999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213</v>
      </c>
      <c r="AU209" s="262" t="s">
        <v>85</v>
      </c>
      <c r="AV209" s="14" t="s">
        <v>85</v>
      </c>
      <c r="AW209" s="14" t="s">
        <v>32</v>
      </c>
      <c r="AX209" s="14" t="s">
        <v>83</v>
      </c>
      <c r="AY209" s="262" t="s">
        <v>204</v>
      </c>
    </row>
    <row r="210" s="2" customFormat="1" ht="37.8" customHeight="1">
      <c r="A210" s="39"/>
      <c r="B210" s="40"/>
      <c r="C210" s="228" t="s">
        <v>7</v>
      </c>
      <c r="D210" s="228" t="s">
        <v>206</v>
      </c>
      <c r="E210" s="229" t="s">
        <v>375</v>
      </c>
      <c r="F210" s="230" t="s">
        <v>376</v>
      </c>
      <c r="G210" s="231" t="s">
        <v>311</v>
      </c>
      <c r="H210" s="232">
        <v>26.085999999999999</v>
      </c>
      <c r="I210" s="233"/>
      <c r="J210" s="234">
        <f>ROUND(I210*H210,2)</f>
        <v>0</v>
      </c>
      <c r="K210" s="230" t="s">
        <v>210</v>
      </c>
      <c r="L210" s="45"/>
      <c r="M210" s="235" t="s">
        <v>1</v>
      </c>
      <c r="N210" s="236" t="s">
        <v>41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211</v>
      </c>
      <c r="AT210" s="239" t="s">
        <v>206</v>
      </c>
      <c r="AU210" s="239" t="s">
        <v>85</v>
      </c>
      <c r="AY210" s="18" t="s">
        <v>204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211</v>
      </c>
      <c r="BM210" s="239" t="s">
        <v>377</v>
      </c>
    </row>
    <row r="211" s="14" customFormat="1">
      <c r="A211" s="14"/>
      <c r="B211" s="252"/>
      <c r="C211" s="253"/>
      <c r="D211" s="243" t="s">
        <v>213</v>
      </c>
      <c r="E211" s="254" t="s">
        <v>1</v>
      </c>
      <c r="F211" s="255" t="s">
        <v>378</v>
      </c>
      <c r="G211" s="253"/>
      <c r="H211" s="256">
        <v>26.085999999999999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213</v>
      </c>
      <c r="AU211" s="262" t="s">
        <v>85</v>
      </c>
      <c r="AV211" s="14" t="s">
        <v>85</v>
      </c>
      <c r="AW211" s="14" t="s">
        <v>32</v>
      </c>
      <c r="AX211" s="14" t="s">
        <v>83</v>
      </c>
      <c r="AY211" s="262" t="s">
        <v>204</v>
      </c>
    </row>
    <row r="212" s="2" customFormat="1" ht="37.8" customHeight="1">
      <c r="A212" s="39"/>
      <c r="B212" s="40"/>
      <c r="C212" s="228" t="s">
        <v>314</v>
      </c>
      <c r="D212" s="228" t="s">
        <v>206</v>
      </c>
      <c r="E212" s="229" t="s">
        <v>380</v>
      </c>
      <c r="F212" s="230" t="s">
        <v>381</v>
      </c>
      <c r="G212" s="231" t="s">
        <v>311</v>
      </c>
      <c r="H212" s="232">
        <v>60.868000000000002</v>
      </c>
      <c r="I212" s="233"/>
      <c r="J212" s="234">
        <f>ROUND(I212*H212,2)</f>
        <v>0</v>
      </c>
      <c r="K212" s="230" t="s">
        <v>210</v>
      </c>
      <c r="L212" s="45"/>
      <c r="M212" s="235" t="s">
        <v>1</v>
      </c>
      <c r="N212" s="236" t="s">
        <v>41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211</v>
      </c>
      <c r="AT212" s="239" t="s">
        <v>206</v>
      </c>
      <c r="AU212" s="239" t="s">
        <v>85</v>
      </c>
      <c r="AY212" s="18" t="s">
        <v>204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83</v>
      </c>
      <c r="BK212" s="240">
        <f>ROUND(I212*H212,2)</f>
        <v>0</v>
      </c>
      <c r="BL212" s="18" t="s">
        <v>211</v>
      </c>
      <c r="BM212" s="239" t="s">
        <v>382</v>
      </c>
    </row>
    <row r="213" s="14" customFormat="1">
      <c r="A213" s="14"/>
      <c r="B213" s="252"/>
      <c r="C213" s="253"/>
      <c r="D213" s="243" t="s">
        <v>213</v>
      </c>
      <c r="E213" s="254" t="s">
        <v>1</v>
      </c>
      <c r="F213" s="255" t="s">
        <v>383</v>
      </c>
      <c r="G213" s="253"/>
      <c r="H213" s="256">
        <v>60.868000000000002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213</v>
      </c>
      <c r="AU213" s="262" t="s">
        <v>85</v>
      </c>
      <c r="AV213" s="14" t="s">
        <v>85</v>
      </c>
      <c r="AW213" s="14" t="s">
        <v>32</v>
      </c>
      <c r="AX213" s="14" t="s">
        <v>83</v>
      </c>
      <c r="AY213" s="262" t="s">
        <v>204</v>
      </c>
    </row>
    <row r="214" s="2" customFormat="1" ht="33" customHeight="1">
      <c r="A214" s="39"/>
      <c r="B214" s="40"/>
      <c r="C214" s="228" t="s">
        <v>322</v>
      </c>
      <c r="D214" s="228" t="s">
        <v>206</v>
      </c>
      <c r="E214" s="229" t="s">
        <v>385</v>
      </c>
      <c r="F214" s="230" t="s">
        <v>386</v>
      </c>
      <c r="G214" s="231" t="s">
        <v>311</v>
      </c>
      <c r="H214" s="232">
        <v>26.085999999999999</v>
      </c>
      <c r="I214" s="233"/>
      <c r="J214" s="234">
        <f>ROUND(I214*H214,2)</f>
        <v>0</v>
      </c>
      <c r="K214" s="230" t="s">
        <v>210</v>
      </c>
      <c r="L214" s="45"/>
      <c r="M214" s="235" t="s">
        <v>1</v>
      </c>
      <c r="N214" s="236" t="s">
        <v>41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211</v>
      </c>
      <c r="AT214" s="239" t="s">
        <v>206</v>
      </c>
      <c r="AU214" s="239" t="s">
        <v>85</v>
      </c>
      <c r="AY214" s="18" t="s">
        <v>204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211</v>
      </c>
      <c r="BM214" s="239" t="s">
        <v>387</v>
      </c>
    </row>
    <row r="215" s="13" customFormat="1">
      <c r="A215" s="13"/>
      <c r="B215" s="241"/>
      <c r="C215" s="242"/>
      <c r="D215" s="243" t="s">
        <v>213</v>
      </c>
      <c r="E215" s="244" t="s">
        <v>1</v>
      </c>
      <c r="F215" s="245" t="s">
        <v>214</v>
      </c>
      <c r="G215" s="242"/>
      <c r="H215" s="244" t="s">
        <v>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213</v>
      </c>
      <c r="AU215" s="251" t="s">
        <v>85</v>
      </c>
      <c r="AV215" s="13" t="s">
        <v>83</v>
      </c>
      <c r="AW215" s="13" t="s">
        <v>32</v>
      </c>
      <c r="AX215" s="13" t="s">
        <v>76</v>
      </c>
      <c r="AY215" s="251" t="s">
        <v>204</v>
      </c>
    </row>
    <row r="216" s="13" customFormat="1">
      <c r="A216" s="13"/>
      <c r="B216" s="241"/>
      <c r="C216" s="242"/>
      <c r="D216" s="243" t="s">
        <v>213</v>
      </c>
      <c r="E216" s="244" t="s">
        <v>1</v>
      </c>
      <c r="F216" s="245" t="s">
        <v>388</v>
      </c>
      <c r="G216" s="242"/>
      <c r="H216" s="244" t="s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213</v>
      </c>
      <c r="AU216" s="251" t="s">
        <v>85</v>
      </c>
      <c r="AV216" s="13" t="s">
        <v>83</v>
      </c>
      <c r="AW216" s="13" t="s">
        <v>32</v>
      </c>
      <c r="AX216" s="13" t="s">
        <v>76</v>
      </c>
      <c r="AY216" s="251" t="s">
        <v>204</v>
      </c>
    </row>
    <row r="217" s="13" customFormat="1">
      <c r="A217" s="13"/>
      <c r="B217" s="241"/>
      <c r="C217" s="242"/>
      <c r="D217" s="243" t="s">
        <v>213</v>
      </c>
      <c r="E217" s="244" t="s">
        <v>1</v>
      </c>
      <c r="F217" s="245" t="s">
        <v>389</v>
      </c>
      <c r="G217" s="242"/>
      <c r="H217" s="244" t="s">
        <v>1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213</v>
      </c>
      <c r="AU217" s="251" t="s">
        <v>85</v>
      </c>
      <c r="AV217" s="13" t="s">
        <v>83</v>
      </c>
      <c r="AW217" s="13" t="s">
        <v>32</v>
      </c>
      <c r="AX217" s="13" t="s">
        <v>76</v>
      </c>
      <c r="AY217" s="251" t="s">
        <v>204</v>
      </c>
    </row>
    <row r="218" s="14" customFormat="1">
      <c r="A218" s="14"/>
      <c r="B218" s="252"/>
      <c r="C218" s="253"/>
      <c r="D218" s="243" t="s">
        <v>213</v>
      </c>
      <c r="E218" s="254" t="s">
        <v>1</v>
      </c>
      <c r="F218" s="255" t="s">
        <v>1937</v>
      </c>
      <c r="G218" s="253"/>
      <c r="H218" s="256">
        <v>5.7510000000000003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213</v>
      </c>
      <c r="AU218" s="262" t="s">
        <v>85</v>
      </c>
      <c r="AV218" s="14" t="s">
        <v>85</v>
      </c>
      <c r="AW218" s="14" t="s">
        <v>32</v>
      </c>
      <c r="AX218" s="14" t="s">
        <v>76</v>
      </c>
      <c r="AY218" s="262" t="s">
        <v>204</v>
      </c>
    </row>
    <row r="219" s="16" customFormat="1">
      <c r="A219" s="16"/>
      <c r="B219" s="274"/>
      <c r="C219" s="275"/>
      <c r="D219" s="243" t="s">
        <v>213</v>
      </c>
      <c r="E219" s="276" t="s">
        <v>119</v>
      </c>
      <c r="F219" s="277" t="s">
        <v>110</v>
      </c>
      <c r="G219" s="275"/>
      <c r="H219" s="278">
        <v>5.7510000000000003</v>
      </c>
      <c r="I219" s="279"/>
      <c r="J219" s="275"/>
      <c r="K219" s="275"/>
      <c r="L219" s="280"/>
      <c r="M219" s="281"/>
      <c r="N219" s="282"/>
      <c r="O219" s="282"/>
      <c r="P219" s="282"/>
      <c r="Q219" s="282"/>
      <c r="R219" s="282"/>
      <c r="S219" s="282"/>
      <c r="T219" s="283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84" t="s">
        <v>213</v>
      </c>
      <c r="AU219" s="284" t="s">
        <v>85</v>
      </c>
      <c r="AV219" s="16" t="s">
        <v>222</v>
      </c>
      <c r="AW219" s="16" t="s">
        <v>32</v>
      </c>
      <c r="AX219" s="16" t="s">
        <v>76</v>
      </c>
      <c r="AY219" s="284" t="s">
        <v>204</v>
      </c>
    </row>
    <row r="220" s="13" customFormat="1">
      <c r="A220" s="13"/>
      <c r="B220" s="241"/>
      <c r="C220" s="242"/>
      <c r="D220" s="243" t="s">
        <v>213</v>
      </c>
      <c r="E220" s="244" t="s">
        <v>1</v>
      </c>
      <c r="F220" s="245" t="s">
        <v>393</v>
      </c>
      <c r="G220" s="242"/>
      <c r="H220" s="244" t="s">
        <v>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213</v>
      </c>
      <c r="AU220" s="251" t="s">
        <v>85</v>
      </c>
      <c r="AV220" s="13" t="s">
        <v>83</v>
      </c>
      <c r="AW220" s="13" t="s">
        <v>32</v>
      </c>
      <c r="AX220" s="13" t="s">
        <v>76</v>
      </c>
      <c r="AY220" s="251" t="s">
        <v>204</v>
      </c>
    </row>
    <row r="221" s="14" customFormat="1">
      <c r="A221" s="14"/>
      <c r="B221" s="252"/>
      <c r="C221" s="253"/>
      <c r="D221" s="243" t="s">
        <v>213</v>
      </c>
      <c r="E221" s="254" t="s">
        <v>1</v>
      </c>
      <c r="F221" s="255" t="s">
        <v>1938</v>
      </c>
      <c r="G221" s="253"/>
      <c r="H221" s="256">
        <v>23.004000000000001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213</v>
      </c>
      <c r="AU221" s="262" t="s">
        <v>85</v>
      </c>
      <c r="AV221" s="14" t="s">
        <v>85</v>
      </c>
      <c r="AW221" s="14" t="s">
        <v>32</v>
      </c>
      <c r="AX221" s="14" t="s">
        <v>76</v>
      </c>
      <c r="AY221" s="262" t="s">
        <v>204</v>
      </c>
    </row>
    <row r="222" s="16" customFormat="1">
      <c r="A222" s="16"/>
      <c r="B222" s="274"/>
      <c r="C222" s="275"/>
      <c r="D222" s="243" t="s">
        <v>213</v>
      </c>
      <c r="E222" s="276" t="s">
        <v>121</v>
      </c>
      <c r="F222" s="277" t="s">
        <v>110</v>
      </c>
      <c r="G222" s="275"/>
      <c r="H222" s="278">
        <v>23.004000000000001</v>
      </c>
      <c r="I222" s="279"/>
      <c r="J222" s="275"/>
      <c r="K222" s="275"/>
      <c r="L222" s="280"/>
      <c r="M222" s="281"/>
      <c r="N222" s="282"/>
      <c r="O222" s="282"/>
      <c r="P222" s="282"/>
      <c r="Q222" s="282"/>
      <c r="R222" s="282"/>
      <c r="S222" s="282"/>
      <c r="T222" s="283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84" t="s">
        <v>213</v>
      </c>
      <c r="AU222" s="284" t="s">
        <v>85</v>
      </c>
      <c r="AV222" s="16" t="s">
        <v>222</v>
      </c>
      <c r="AW222" s="16" t="s">
        <v>32</v>
      </c>
      <c r="AX222" s="16" t="s">
        <v>76</v>
      </c>
      <c r="AY222" s="284" t="s">
        <v>204</v>
      </c>
    </row>
    <row r="223" s="13" customFormat="1">
      <c r="A223" s="13"/>
      <c r="B223" s="241"/>
      <c r="C223" s="242"/>
      <c r="D223" s="243" t="s">
        <v>213</v>
      </c>
      <c r="E223" s="244" t="s">
        <v>1</v>
      </c>
      <c r="F223" s="245" t="s">
        <v>397</v>
      </c>
      <c r="G223" s="242"/>
      <c r="H223" s="244" t="s">
        <v>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213</v>
      </c>
      <c r="AU223" s="251" t="s">
        <v>85</v>
      </c>
      <c r="AV223" s="13" t="s">
        <v>83</v>
      </c>
      <c r="AW223" s="13" t="s">
        <v>32</v>
      </c>
      <c r="AX223" s="13" t="s">
        <v>76</v>
      </c>
      <c r="AY223" s="251" t="s">
        <v>204</v>
      </c>
    </row>
    <row r="224" s="14" customFormat="1">
      <c r="A224" s="14"/>
      <c r="B224" s="252"/>
      <c r="C224" s="253"/>
      <c r="D224" s="243" t="s">
        <v>213</v>
      </c>
      <c r="E224" s="254" t="s">
        <v>1</v>
      </c>
      <c r="F224" s="255" t="s">
        <v>1939</v>
      </c>
      <c r="G224" s="253"/>
      <c r="H224" s="256">
        <v>0.081000000000000003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213</v>
      </c>
      <c r="AU224" s="262" t="s">
        <v>85</v>
      </c>
      <c r="AV224" s="14" t="s">
        <v>85</v>
      </c>
      <c r="AW224" s="14" t="s">
        <v>32</v>
      </c>
      <c r="AX224" s="14" t="s">
        <v>76</v>
      </c>
      <c r="AY224" s="262" t="s">
        <v>204</v>
      </c>
    </row>
    <row r="225" s="16" customFormat="1">
      <c r="A225" s="16"/>
      <c r="B225" s="274"/>
      <c r="C225" s="275"/>
      <c r="D225" s="243" t="s">
        <v>213</v>
      </c>
      <c r="E225" s="276" t="s">
        <v>109</v>
      </c>
      <c r="F225" s="277" t="s">
        <v>110</v>
      </c>
      <c r="G225" s="275"/>
      <c r="H225" s="278">
        <v>0.081000000000000003</v>
      </c>
      <c r="I225" s="279"/>
      <c r="J225" s="275"/>
      <c r="K225" s="275"/>
      <c r="L225" s="280"/>
      <c r="M225" s="281"/>
      <c r="N225" s="282"/>
      <c r="O225" s="282"/>
      <c r="P225" s="282"/>
      <c r="Q225" s="282"/>
      <c r="R225" s="282"/>
      <c r="S225" s="282"/>
      <c r="T225" s="283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4" t="s">
        <v>213</v>
      </c>
      <c r="AU225" s="284" t="s">
        <v>85</v>
      </c>
      <c r="AV225" s="16" t="s">
        <v>222</v>
      </c>
      <c r="AW225" s="16" t="s">
        <v>32</v>
      </c>
      <c r="AX225" s="16" t="s">
        <v>76</v>
      </c>
      <c r="AY225" s="284" t="s">
        <v>204</v>
      </c>
    </row>
    <row r="226" s="14" customFormat="1">
      <c r="A226" s="14"/>
      <c r="B226" s="252"/>
      <c r="C226" s="253"/>
      <c r="D226" s="243" t="s">
        <v>213</v>
      </c>
      <c r="E226" s="254" t="s">
        <v>1</v>
      </c>
      <c r="F226" s="255" t="s">
        <v>1928</v>
      </c>
      <c r="G226" s="253"/>
      <c r="H226" s="256">
        <v>2.8399999999999999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213</v>
      </c>
      <c r="AU226" s="262" t="s">
        <v>85</v>
      </c>
      <c r="AV226" s="14" t="s">
        <v>85</v>
      </c>
      <c r="AW226" s="14" t="s">
        <v>32</v>
      </c>
      <c r="AX226" s="14" t="s">
        <v>76</v>
      </c>
      <c r="AY226" s="262" t="s">
        <v>204</v>
      </c>
    </row>
    <row r="227" s="14" customFormat="1">
      <c r="A227" s="14"/>
      <c r="B227" s="252"/>
      <c r="C227" s="253"/>
      <c r="D227" s="243" t="s">
        <v>213</v>
      </c>
      <c r="E227" s="254" t="s">
        <v>1</v>
      </c>
      <c r="F227" s="255" t="s">
        <v>1940</v>
      </c>
      <c r="G227" s="253"/>
      <c r="H227" s="256">
        <v>0.25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213</v>
      </c>
      <c r="AU227" s="262" t="s">
        <v>85</v>
      </c>
      <c r="AV227" s="14" t="s">
        <v>85</v>
      </c>
      <c r="AW227" s="14" t="s">
        <v>32</v>
      </c>
      <c r="AX227" s="14" t="s">
        <v>76</v>
      </c>
      <c r="AY227" s="262" t="s">
        <v>204</v>
      </c>
    </row>
    <row r="228" s="14" customFormat="1">
      <c r="A228" s="14"/>
      <c r="B228" s="252"/>
      <c r="C228" s="253"/>
      <c r="D228" s="243" t="s">
        <v>213</v>
      </c>
      <c r="E228" s="254" t="s">
        <v>1</v>
      </c>
      <c r="F228" s="255" t="s">
        <v>1941</v>
      </c>
      <c r="G228" s="253"/>
      <c r="H228" s="256">
        <v>0.019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213</v>
      </c>
      <c r="AU228" s="262" t="s">
        <v>85</v>
      </c>
      <c r="AV228" s="14" t="s">
        <v>85</v>
      </c>
      <c r="AW228" s="14" t="s">
        <v>32</v>
      </c>
      <c r="AX228" s="14" t="s">
        <v>76</v>
      </c>
      <c r="AY228" s="262" t="s">
        <v>204</v>
      </c>
    </row>
    <row r="229" s="15" customFormat="1">
      <c r="A229" s="15"/>
      <c r="B229" s="263"/>
      <c r="C229" s="264"/>
      <c r="D229" s="243" t="s">
        <v>213</v>
      </c>
      <c r="E229" s="265" t="s">
        <v>159</v>
      </c>
      <c r="F229" s="266" t="s">
        <v>160</v>
      </c>
      <c r="G229" s="264"/>
      <c r="H229" s="267">
        <v>31.945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3" t="s">
        <v>213</v>
      </c>
      <c r="AU229" s="273" t="s">
        <v>85</v>
      </c>
      <c r="AV229" s="15" t="s">
        <v>211</v>
      </c>
      <c r="AW229" s="15" t="s">
        <v>32</v>
      </c>
      <c r="AX229" s="15" t="s">
        <v>76</v>
      </c>
      <c r="AY229" s="273" t="s">
        <v>204</v>
      </c>
    </row>
    <row r="230" s="14" customFormat="1">
      <c r="A230" s="14"/>
      <c r="B230" s="252"/>
      <c r="C230" s="253"/>
      <c r="D230" s="243" t="s">
        <v>213</v>
      </c>
      <c r="E230" s="254" t="s">
        <v>151</v>
      </c>
      <c r="F230" s="255" t="s">
        <v>1942</v>
      </c>
      <c r="G230" s="253"/>
      <c r="H230" s="256">
        <v>55.009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213</v>
      </c>
      <c r="AU230" s="262" t="s">
        <v>85</v>
      </c>
      <c r="AV230" s="14" t="s">
        <v>85</v>
      </c>
      <c r="AW230" s="14" t="s">
        <v>32</v>
      </c>
      <c r="AX230" s="14" t="s">
        <v>76</v>
      </c>
      <c r="AY230" s="262" t="s">
        <v>204</v>
      </c>
    </row>
    <row r="231" s="14" customFormat="1">
      <c r="A231" s="14"/>
      <c r="B231" s="252"/>
      <c r="C231" s="253"/>
      <c r="D231" s="243" t="s">
        <v>213</v>
      </c>
      <c r="E231" s="254" t="s">
        <v>155</v>
      </c>
      <c r="F231" s="255" t="s">
        <v>1577</v>
      </c>
      <c r="G231" s="253"/>
      <c r="H231" s="256">
        <v>86.953999999999994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213</v>
      </c>
      <c r="AU231" s="262" t="s">
        <v>85</v>
      </c>
      <c r="AV231" s="14" t="s">
        <v>85</v>
      </c>
      <c r="AW231" s="14" t="s">
        <v>32</v>
      </c>
      <c r="AX231" s="14" t="s">
        <v>76</v>
      </c>
      <c r="AY231" s="262" t="s">
        <v>204</v>
      </c>
    </row>
    <row r="232" s="14" customFormat="1">
      <c r="A232" s="14"/>
      <c r="B232" s="252"/>
      <c r="C232" s="253"/>
      <c r="D232" s="243" t="s">
        <v>213</v>
      </c>
      <c r="E232" s="254" t="s">
        <v>1</v>
      </c>
      <c r="F232" s="255" t="s">
        <v>407</v>
      </c>
      <c r="G232" s="253"/>
      <c r="H232" s="256">
        <v>26.085999999999999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213</v>
      </c>
      <c r="AU232" s="262" t="s">
        <v>85</v>
      </c>
      <c r="AV232" s="14" t="s">
        <v>85</v>
      </c>
      <c r="AW232" s="14" t="s">
        <v>32</v>
      </c>
      <c r="AX232" s="14" t="s">
        <v>83</v>
      </c>
      <c r="AY232" s="262" t="s">
        <v>204</v>
      </c>
    </row>
    <row r="233" s="2" customFormat="1" ht="37.8" customHeight="1">
      <c r="A233" s="39"/>
      <c r="B233" s="40"/>
      <c r="C233" s="228" t="s">
        <v>327</v>
      </c>
      <c r="D233" s="228" t="s">
        <v>206</v>
      </c>
      <c r="E233" s="229" t="s">
        <v>409</v>
      </c>
      <c r="F233" s="230" t="s">
        <v>410</v>
      </c>
      <c r="G233" s="231" t="s">
        <v>311</v>
      </c>
      <c r="H233" s="232">
        <v>26.085999999999999</v>
      </c>
      <c r="I233" s="233"/>
      <c r="J233" s="234">
        <f>ROUND(I233*H233,2)</f>
        <v>0</v>
      </c>
      <c r="K233" s="230" t="s">
        <v>210</v>
      </c>
      <c r="L233" s="45"/>
      <c r="M233" s="235" t="s">
        <v>1</v>
      </c>
      <c r="N233" s="236" t="s">
        <v>41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211</v>
      </c>
      <c r="AT233" s="239" t="s">
        <v>206</v>
      </c>
      <c r="AU233" s="239" t="s">
        <v>85</v>
      </c>
      <c r="AY233" s="18" t="s">
        <v>204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83</v>
      </c>
      <c r="BK233" s="240">
        <f>ROUND(I233*H233,2)</f>
        <v>0</v>
      </c>
      <c r="BL233" s="18" t="s">
        <v>211</v>
      </c>
      <c r="BM233" s="239" t="s">
        <v>411</v>
      </c>
    </row>
    <row r="234" s="14" customFormat="1">
      <c r="A234" s="14"/>
      <c r="B234" s="252"/>
      <c r="C234" s="253"/>
      <c r="D234" s="243" t="s">
        <v>213</v>
      </c>
      <c r="E234" s="254" t="s">
        <v>1</v>
      </c>
      <c r="F234" s="255" t="s">
        <v>412</v>
      </c>
      <c r="G234" s="253"/>
      <c r="H234" s="256">
        <v>26.085999999999999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213</v>
      </c>
      <c r="AU234" s="262" t="s">
        <v>85</v>
      </c>
      <c r="AV234" s="14" t="s">
        <v>85</v>
      </c>
      <c r="AW234" s="14" t="s">
        <v>32</v>
      </c>
      <c r="AX234" s="14" t="s">
        <v>83</v>
      </c>
      <c r="AY234" s="262" t="s">
        <v>204</v>
      </c>
    </row>
    <row r="235" s="2" customFormat="1" ht="33" customHeight="1">
      <c r="A235" s="39"/>
      <c r="B235" s="40"/>
      <c r="C235" s="228" t="s">
        <v>334</v>
      </c>
      <c r="D235" s="228" t="s">
        <v>206</v>
      </c>
      <c r="E235" s="229" t="s">
        <v>414</v>
      </c>
      <c r="F235" s="230" t="s">
        <v>415</v>
      </c>
      <c r="G235" s="231" t="s">
        <v>311</v>
      </c>
      <c r="H235" s="232">
        <v>60.868000000000002</v>
      </c>
      <c r="I235" s="233"/>
      <c r="J235" s="234">
        <f>ROUND(I235*H235,2)</f>
        <v>0</v>
      </c>
      <c r="K235" s="230" t="s">
        <v>210</v>
      </c>
      <c r="L235" s="45"/>
      <c r="M235" s="235" t="s">
        <v>1</v>
      </c>
      <c r="N235" s="236" t="s">
        <v>41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211</v>
      </c>
      <c r="AT235" s="239" t="s">
        <v>206</v>
      </c>
      <c r="AU235" s="239" t="s">
        <v>85</v>
      </c>
      <c r="AY235" s="18" t="s">
        <v>204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83</v>
      </c>
      <c r="BK235" s="240">
        <f>ROUND(I235*H235,2)</f>
        <v>0</v>
      </c>
      <c r="BL235" s="18" t="s">
        <v>211</v>
      </c>
      <c r="BM235" s="239" t="s">
        <v>416</v>
      </c>
    </row>
    <row r="236" s="14" customFormat="1">
      <c r="A236" s="14"/>
      <c r="B236" s="252"/>
      <c r="C236" s="253"/>
      <c r="D236" s="243" t="s">
        <v>213</v>
      </c>
      <c r="E236" s="254" t="s">
        <v>1</v>
      </c>
      <c r="F236" s="255" t="s">
        <v>417</v>
      </c>
      <c r="G236" s="253"/>
      <c r="H236" s="256">
        <v>60.868000000000002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213</v>
      </c>
      <c r="AU236" s="262" t="s">
        <v>85</v>
      </c>
      <c r="AV236" s="14" t="s">
        <v>85</v>
      </c>
      <c r="AW236" s="14" t="s">
        <v>32</v>
      </c>
      <c r="AX236" s="14" t="s">
        <v>83</v>
      </c>
      <c r="AY236" s="262" t="s">
        <v>204</v>
      </c>
    </row>
    <row r="237" s="2" customFormat="1" ht="37.8" customHeight="1">
      <c r="A237" s="39"/>
      <c r="B237" s="40"/>
      <c r="C237" s="228" t="s">
        <v>339</v>
      </c>
      <c r="D237" s="228" t="s">
        <v>206</v>
      </c>
      <c r="E237" s="229" t="s">
        <v>419</v>
      </c>
      <c r="F237" s="230" t="s">
        <v>420</v>
      </c>
      <c r="G237" s="231" t="s">
        <v>311</v>
      </c>
      <c r="H237" s="232">
        <v>60.868000000000002</v>
      </c>
      <c r="I237" s="233"/>
      <c r="J237" s="234">
        <f>ROUND(I237*H237,2)</f>
        <v>0</v>
      </c>
      <c r="K237" s="230" t="s">
        <v>210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211</v>
      </c>
      <c r="AT237" s="239" t="s">
        <v>206</v>
      </c>
      <c r="AU237" s="239" t="s">
        <v>85</v>
      </c>
      <c r="AY237" s="18" t="s">
        <v>204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211</v>
      </c>
      <c r="BM237" s="239" t="s">
        <v>421</v>
      </c>
    </row>
    <row r="238" s="14" customFormat="1">
      <c r="A238" s="14"/>
      <c r="B238" s="252"/>
      <c r="C238" s="253"/>
      <c r="D238" s="243" t="s">
        <v>213</v>
      </c>
      <c r="E238" s="254" t="s">
        <v>1</v>
      </c>
      <c r="F238" s="255" t="s">
        <v>422</v>
      </c>
      <c r="G238" s="253"/>
      <c r="H238" s="256">
        <v>60.868000000000002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213</v>
      </c>
      <c r="AU238" s="262" t="s">
        <v>85</v>
      </c>
      <c r="AV238" s="14" t="s">
        <v>85</v>
      </c>
      <c r="AW238" s="14" t="s">
        <v>32</v>
      </c>
      <c r="AX238" s="14" t="s">
        <v>83</v>
      </c>
      <c r="AY238" s="262" t="s">
        <v>204</v>
      </c>
    </row>
    <row r="239" s="2" customFormat="1" ht="24.15" customHeight="1">
      <c r="A239" s="39"/>
      <c r="B239" s="40"/>
      <c r="C239" s="228" t="s">
        <v>139</v>
      </c>
      <c r="D239" s="228" t="s">
        <v>206</v>
      </c>
      <c r="E239" s="229" t="s">
        <v>423</v>
      </c>
      <c r="F239" s="230" t="s">
        <v>424</v>
      </c>
      <c r="G239" s="231" t="s">
        <v>311</v>
      </c>
      <c r="H239" s="232">
        <v>52.171999999999997</v>
      </c>
      <c r="I239" s="233"/>
      <c r="J239" s="234">
        <f>ROUND(I239*H239,2)</f>
        <v>0</v>
      </c>
      <c r="K239" s="230" t="s">
        <v>210</v>
      </c>
      <c r="L239" s="45"/>
      <c r="M239" s="235" t="s">
        <v>1</v>
      </c>
      <c r="N239" s="236" t="s">
        <v>41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211</v>
      </c>
      <c r="AT239" s="239" t="s">
        <v>206</v>
      </c>
      <c r="AU239" s="239" t="s">
        <v>85</v>
      </c>
      <c r="AY239" s="18" t="s">
        <v>204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83</v>
      </c>
      <c r="BK239" s="240">
        <f>ROUND(I239*H239,2)</f>
        <v>0</v>
      </c>
      <c r="BL239" s="18" t="s">
        <v>211</v>
      </c>
      <c r="BM239" s="239" t="s">
        <v>425</v>
      </c>
    </row>
    <row r="240" s="14" customFormat="1">
      <c r="A240" s="14"/>
      <c r="B240" s="252"/>
      <c r="C240" s="253"/>
      <c r="D240" s="243" t="s">
        <v>213</v>
      </c>
      <c r="E240" s="254" t="s">
        <v>1</v>
      </c>
      <c r="F240" s="255" t="s">
        <v>426</v>
      </c>
      <c r="G240" s="253"/>
      <c r="H240" s="256">
        <v>26.085999999999999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213</v>
      </c>
      <c r="AU240" s="262" t="s">
        <v>85</v>
      </c>
      <c r="AV240" s="14" t="s">
        <v>85</v>
      </c>
      <c r="AW240" s="14" t="s">
        <v>32</v>
      </c>
      <c r="AX240" s="14" t="s">
        <v>76</v>
      </c>
      <c r="AY240" s="262" t="s">
        <v>204</v>
      </c>
    </row>
    <row r="241" s="14" customFormat="1">
      <c r="A241" s="14"/>
      <c r="B241" s="252"/>
      <c r="C241" s="253"/>
      <c r="D241" s="243" t="s">
        <v>213</v>
      </c>
      <c r="E241" s="254" t="s">
        <v>1</v>
      </c>
      <c r="F241" s="255" t="s">
        <v>427</v>
      </c>
      <c r="G241" s="253"/>
      <c r="H241" s="256">
        <v>26.085999999999999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213</v>
      </c>
      <c r="AU241" s="262" t="s">
        <v>85</v>
      </c>
      <c r="AV241" s="14" t="s">
        <v>85</v>
      </c>
      <c r="AW241" s="14" t="s">
        <v>32</v>
      </c>
      <c r="AX241" s="14" t="s">
        <v>76</v>
      </c>
      <c r="AY241" s="262" t="s">
        <v>204</v>
      </c>
    </row>
    <row r="242" s="15" customFormat="1">
      <c r="A242" s="15"/>
      <c r="B242" s="263"/>
      <c r="C242" s="264"/>
      <c r="D242" s="243" t="s">
        <v>213</v>
      </c>
      <c r="E242" s="265" t="s">
        <v>1</v>
      </c>
      <c r="F242" s="266" t="s">
        <v>160</v>
      </c>
      <c r="G242" s="264"/>
      <c r="H242" s="267">
        <v>52.171999999999997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3" t="s">
        <v>213</v>
      </c>
      <c r="AU242" s="273" t="s">
        <v>85</v>
      </c>
      <c r="AV242" s="15" t="s">
        <v>211</v>
      </c>
      <c r="AW242" s="15" t="s">
        <v>32</v>
      </c>
      <c r="AX242" s="15" t="s">
        <v>83</v>
      </c>
      <c r="AY242" s="273" t="s">
        <v>204</v>
      </c>
    </row>
    <row r="243" s="2" customFormat="1" ht="24.15" customHeight="1">
      <c r="A243" s="39"/>
      <c r="B243" s="40"/>
      <c r="C243" s="228" t="s">
        <v>360</v>
      </c>
      <c r="D243" s="228" t="s">
        <v>206</v>
      </c>
      <c r="E243" s="229" t="s">
        <v>429</v>
      </c>
      <c r="F243" s="230" t="s">
        <v>430</v>
      </c>
      <c r="G243" s="231" t="s">
        <v>311</v>
      </c>
      <c r="H243" s="232">
        <v>121.736</v>
      </c>
      <c r="I243" s="233"/>
      <c r="J243" s="234">
        <f>ROUND(I243*H243,2)</f>
        <v>0</v>
      </c>
      <c r="K243" s="230" t="s">
        <v>210</v>
      </c>
      <c r="L243" s="45"/>
      <c r="M243" s="235" t="s">
        <v>1</v>
      </c>
      <c r="N243" s="236" t="s">
        <v>41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211</v>
      </c>
      <c r="AT243" s="239" t="s">
        <v>206</v>
      </c>
      <c r="AU243" s="239" t="s">
        <v>85</v>
      </c>
      <c r="AY243" s="18" t="s">
        <v>204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211</v>
      </c>
      <c r="BM243" s="239" t="s">
        <v>431</v>
      </c>
    </row>
    <row r="244" s="14" customFormat="1">
      <c r="A244" s="14"/>
      <c r="B244" s="252"/>
      <c r="C244" s="253"/>
      <c r="D244" s="243" t="s">
        <v>213</v>
      </c>
      <c r="E244" s="254" t="s">
        <v>1</v>
      </c>
      <c r="F244" s="255" t="s">
        <v>432</v>
      </c>
      <c r="G244" s="253"/>
      <c r="H244" s="256">
        <v>60.868000000000002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213</v>
      </c>
      <c r="AU244" s="262" t="s">
        <v>85</v>
      </c>
      <c r="AV244" s="14" t="s">
        <v>85</v>
      </c>
      <c r="AW244" s="14" t="s">
        <v>32</v>
      </c>
      <c r="AX244" s="14" t="s">
        <v>76</v>
      </c>
      <c r="AY244" s="262" t="s">
        <v>204</v>
      </c>
    </row>
    <row r="245" s="14" customFormat="1">
      <c r="A245" s="14"/>
      <c r="B245" s="252"/>
      <c r="C245" s="253"/>
      <c r="D245" s="243" t="s">
        <v>213</v>
      </c>
      <c r="E245" s="254" t="s">
        <v>1</v>
      </c>
      <c r="F245" s="255" t="s">
        <v>433</v>
      </c>
      <c r="G245" s="253"/>
      <c r="H245" s="256">
        <v>60.868000000000002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213</v>
      </c>
      <c r="AU245" s="262" t="s">
        <v>85</v>
      </c>
      <c r="AV245" s="14" t="s">
        <v>85</v>
      </c>
      <c r="AW245" s="14" t="s">
        <v>32</v>
      </c>
      <c r="AX245" s="14" t="s">
        <v>76</v>
      </c>
      <c r="AY245" s="262" t="s">
        <v>204</v>
      </c>
    </row>
    <row r="246" s="15" customFormat="1">
      <c r="A246" s="15"/>
      <c r="B246" s="263"/>
      <c r="C246" s="264"/>
      <c r="D246" s="243" t="s">
        <v>213</v>
      </c>
      <c r="E246" s="265" t="s">
        <v>1</v>
      </c>
      <c r="F246" s="266" t="s">
        <v>160</v>
      </c>
      <c r="G246" s="264"/>
      <c r="H246" s="267">
        <v>121.736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3" t="s">
        <v>213</v>
      </c>
      <c r="AU246" s="273" t="s">
        <v>85</v>
      </c>
      <c r="AV246" s="15" t="s">
        <v>211</v>
      </c>
      <c r="AW246" s="15" t="s">
        <v>32</v>
      </c>
      <c r="AX246" s="15" t="s">
        <v>83</v>
      </c>
      <c r="AY246" s="273" t="s">
        <v>204</v>
      </c>
    </row>
    <row r="247" s="2" customFormat="1" ht="16.5" customHeight="1">
      <c r="A247" s="39"/>
      <c r="B247" s="40"/>
      <c r="C247" s="228" t="s">
        <v>370</v>
      </c>
      <c r="D247" s="228" t="s">
        <v>206</v>
      </c>
      <c r="E247" s="229" t="s">
        <v>435</v>
      </c>
      <c r="F247" s="230" t="s">
        <v>436</v>
      </c>
      <c r="G247" s="231" t="s">
        <v>311</v>
      </c>
      <c r="H247" s="232">
        <v>86.953999999999994</v>
      </c>
      <c r="I247" s="233"/>
      <c r="J247" s="234">
        <f>ROUND(I247*H247,2)</f>
        <v>0</v>
      </c>
      <c r="K247" s="230" t="s">
        <v>210</v>
      </c>
      <c r="L247" s="45"/>
      <c r="M247" s="235" t="s">
        <v>1</v>
      </c>
      <c r="N247" s="236" t="s">
        <v>41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211</v>
      </c>
      <c r="AT247" s="239" t="s">
        <v>206</v>
      </c>
      <c r="AU247" s="239" t="s">
        <v>85</v>
      </c>
      <c r="AY247" s="18" t="s">
        <v>204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83</v>
      </c>
      <c r="BK247" s="240">
        <f>ROUND(I247*H247,2)</f>
        <v>0</v>
      </c>
      <c r="BL247" s="18" t="s">
        <v>211</v>
      </c>
      <c r="BM247" s="239" t="s">
        <v>437</v>
      </c>
    </row>
    <row r="248" s="14" customFormat="1">
      <c r="A248" s="14"/>
      <c r="B248" s="252"/>
      <c r="C248" s="253"/>
      <c r="D248" s="243" t="s">
        <v>213</v>
      </c>
      <c r="E248" s="254" t="s">
        <v>1</v>
      </c>
      <c r="F248" s="255" t="s">
        <v>438</v>
      </c>
      <c r="G248" s="253"/>
      <c r="H248" s="256">
        <v>86.953999999999994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213</v>
      </c>
      <c r="AU248" s="262" t="s">
        <v>85</v>
      </c>
      <c r="AV248" s="14" t="s">
        <v>85</v>
      </c>
      <c r="AW248" s="14" t="s">
        <v>32</v>
      </c>
      <c r="AX248" s="14" t="s">
        <v>83</v>
      </c>
      <c r="AY248" s="262" t="s">
        <v>204</v>
      </c>
    </row>
    <row r="249" s="2" customFormat="1" ht="33" customHeight="1">
      <c r="A249" s="39"/>
      <c r="B249" s="40"/>
      <c r="C249" s="228" t="s">
        <v>374</v>
      </c>
      <c r="D249" s="228" t="s">
        <v>206</v>
      </c>
      <c r="E249" s="229" t="s">
        <v>440</v>
      </c>
      <c r="F249" s="230" t="s">
        <v>441</v>
      </c>
      <c r="G249" s="231" t="s">
        <v>442</v>
      </c>
      <c r="H249" s="232">
        <v>156.517</v>
      </c>
      <c r="I249" s="233"/>
      <c r="J249" s="234">
        <f>ROUND(I249*H249,2)</f>
        <v>0</v>
      </c>
      <c r="K249" s="230" t="s">
        <v>210</v>
      </c>
      <c r="L249" s="45"/>
      <c r="M249" s="235" t="s">
        <v>1</v>
      </c>
      <c r="N249" s="236" t="s">
        <v>41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211</v>
      </c>
      <c r="AT249" s="239" t="s">
        <v>206</v>
      </c>
      <c r="AU249" s="239" t="s">
        <v>85</v>
      </c>
      <c r="AY249" s="18" t="s">
        <v>204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211</v>
      </c>
      <c r="BM249" s="239" t="s">
        <v>443</v>
      </c>
    </row>
    <row r="250" s="13" customFormat="1">
      <c r="A250" s="13"/>
      <c r="B250" s="241"/>
      <c r="C250" s="242"/>
      <c r="D250" s="243" t="s">
        <v>213</v>
      </c>
      <c r="E250" s="244" t="s">
        <v>1</v>
      </c>
      <c r="F250" s="245" t="s">
        <v>444</v>
      </c>
      <c r="G250" s="242"/>
      <c r="H250" s="244" t="s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213</v>
      </c>
      <c r="AU250" s="251" t="s">
        <v>85</v>
      </c>
      <c r="AV250" s="13" t="s">
        <v>83</v>
      </c>
      <c r="AW250" s="13" t="s">
        <v>32</v>
      </c>
      <c r="AX250" s="13" t="s">
        <v>76</v>
      </c>
      <c r="AY250" s="251" t="s">
        <v>204</v>
      </c>
    </row>
    <row r="251" s="14" customFormat="1">
      <c r="A251" s="14"/>
      <c r="B251" s="252"/>
      <c r="C251" s="253"/>
      <c r="D251" s="243" t="s">
        <v>213</v>
      </c>
      <c r="E251" s="254" t="s">
        <v>1</v>
      </c>
      <c r="F251" s="255" t="s">
        <v>445</v>
      </c>
      <c r="G251" s="253"/>
      <c r="H251" s="256">
        <v>156.517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213</v>
      </c>
      <c r="AU251" s="262" t="s">
        <v>85</v>
      </c>
      <c r="AV251" s="14" t="s">
        <v>85</v>
      </c>
      <c r="AW251" s="14" t="s">
        <v>32</v>
      </c>
      <c r="AX251" s="14" t="s">
        <v>83</v>
      </c>
      <c r="AY251" s="262" t="s">
        <v>204</v>
      </c>
    </row>
    <row r="252" s="2" customFormat="1" ht="24.15" customHeight="1">
      <c r="A252" s="39"/>
      <c r="B252" s="40"/>
      <c r="C252" s="228" t="s">
        <v>379</v>
      </c>
      <c r="D252" s="228" t="s">
        <v>206</v>
      </c>
      <c r="E252" s="229" t="s">
        <v>446</v>
      </c>
      <c r="F252" s="230" t="s">
        <v>447</v>
      </c>
      <c r="G252" s="231" t="s">
        <v>448</v>
      </c>
      <c r="H252" s="232">
        <v>55.009</v>
      </c>
      <c r="I252" s="233"/>
      <c r="J252" s="234">
        <f>ROUND(I252*H252,2)</f>
        <v>0</v>
      </c>
      <c r="K252" s="230" t="s">
        <v>210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211</v>
      </c>
      <c r="AT252" s="239" t="s">
        <v>206</v>
      </c>
      <c r="AU252" s="239" t="s">
        <v>85</v>
      </c>
      <c r="AY252" s="18" t="s">
        <v>204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211</v>
      </c>
      <c r="BM252" s="239" t="s">
        <v>449</v>
      </c>
    </row>
    <row r="253" s="14" customFormat="1">
      <c r="A253" s="14"/>
      <c r="B253" s="252"/>
      <c r="C253" s="253"/>
      <c r="D253" s="243" t="s">
        <v>213</v>
      </c>
      <c r="E253" s="254" t="s">
        <v>1</v>
      </c>
      <c r="F253" s="255" t="s">
        <v>451</v>
      </c>
      <c r="G253" s="253"/>
      <c r="H253" s="256">
        <v>55.009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213</v>
      </c>
      <c r="AU253" s="262" t="s">
        <v>85</v>
      </c>
      <c r="AV253" s="14" t="s">
        <v>85</v>
      </c>
      <c r="AW253" s="14" t="s">
        <v>32</v>
      </c>
      <c r="AX253" s="14" t="s">
        <v>83</v>
      </c>
      <c r="AY253" s="262" t="s">
        <v>204</v>
      </c>
    </row>
    <row r="254" s="2" customFormat="1" ht="24.15" customHeight="1">
      <c r="A254" s="39"/>
      <c r="B254" s="40"/>
      <c r="C254" s="228" t="s">
        <v>384</v>
      </c>
      <c r="D254" s="228" t="s">
        <v>206</v>
      </c>
      <c r="E254" s="229" t="s">
        <v>453</v>
      </c>
      <c r="F254" s="230" t="s">
        <v>454</v>
      </c>
      <c r="G254" s="231" t="s">
        <v>311</v>
      </c>
      <c r="H254" s="232">
        <v>0.25</v>
      </c>
      <c r="I254" s="233"/>
      <c r="J254" s="234">
        <f>ROUND(I254*H254,2)</f>
        <v>0</v>
      </c>
      <c r="K254" s="230" t="s">
        <v>210</v>
      </c>
      <c r="L254" s="45"/>
      <c r="M254" s="235" t="s">
        <v>1</v>
      </c>
      <c r="N254" s="236" t="s">
        <v>41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211</v>
      </c>
      <c r="AT254" s="239" t="s">
        <v>206</v>
      </c>
      <c r="AU254" s="239" t="s">
        <v>85</v>
      </c>
      <c r="AY254" s="18" t="s">
        <v>204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83</v>
      </c>
      <c r="BK254" s="240">
        <f>ROUND(I254*H254,2)</f>
        <v>0</v>
      </c>
      <c r="BL254" s="18" t="s">
        <v>211</v>
      </c>
      <c r="BM254" s="239" t="s">
        <v>455</v>
      </c>
    </row>
    <row r="255" s="13" customFormat="1">
      <c r="A255" s="13"/>
      <c r="B255" s="241"/>
      <c r="C255" s="242"/>
      <c r="D255" s="243" t="s">
        <v>213</v>
      </c>
      <c r="E255" s="244" t="s">
        <v>1</v>
      </c>
      <c r="F255" s="245" t="s">
        <v>214</v>
      </c>
      <c r="G255" s="242"/>
      <c r="H255" s="244" t="s">
        <v>1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213</v>
      </c>
      <c r="AU255" s="251" t="s">
        <v>85</v>
      </c>
      <c r="AV255" s="13" t="s">
        <v>83</v>
      </c>
      <c r="AW255" s="13" t="s">
        <v>32</v>
      </c>
      <c r="AX255" s="13" t="s">
        <v>76</v>
      </c>
      <c r="AY255" s="251" t="s">
        <v>204</v>
      </c>
    </row>
    <row r="256" s="13" customFormat="1">
      <c r="A256" s="13"/>
      <c r="B256" s="241"/>
      <c r="C256" s="242"/>
      <c r="D256" s="243" t="s">
        <v>213</v>
      </c>
      <c r="E256" s="244" t="s">
        <v>1</v>
      </c>
      <c r="F256" s="245" t="s">
        <v>456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213</v>
      </c>
      <c r="AU256" s="251" t="s">
        <v>85</v>
      </c>
      <c r="AV256" s="13" t="s">
        <v>83</v>
      </c>
      <c r="AW256" s="13" t="s">
        <v>32</v>
      </c>
      <c r="AX256" s="13" t="s">
        <v>76</v>
      </c>
      <c r="AY256" s="251" t="s">
        <v>204</v>
      </c>
    </row>
    <row r="257" s="14" customFormat="1">
      <c r="A257" s="14"/>
      <c r="B257" s="252"/>
      <c r="C257" s="253"/>
      <c r="D257" s="243" t="s">
        <v>213</v>
      </c>
      <c r="E257" s="254" t="s">
        <v>157</v>
      </c>
      <c r="F257" s="255" t="s">
        <v>1943</v>
      </c>
      <c r="G257" s="253"/>
      <c r="H257" s="256">
        <v>0.25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213</v>
      </c>
      <c r="AU257" s="262" t="s">
        <v>85</v>
      </c>
      <c r="AV257" s="14" t="s">
        <v>85</v>
      </c>
      <c r="AW257" s="14" t="s">
        <v>32</v>
      </c>
      <c r="AX257" s="14" t="s">
        <v>83</v>
      </c>
      <c r="AY257" s="262" t="s">
        <v>204</v>
      </c>
    </row>
    <row r="258" s="2" customFormat="1" ht="24.15" customHeight="1">
      <c r="A258" s="39"/>
      <c r="B258" s="40"/>
      <c r="C258" s="228" t="s">
        <v>408</v>
      </c>
      <c r="D258" s="228" t="s">
        <v>206</v>
      </c>
      <c r="E258" s="229" t="s">
        <v>459</v>
      </c>
      <c r="F258" s="230" t="s">
        <v>460</v>
      </c>
      <c r="G258" s="231" t="s">
        <v>311</v>
      </c>
      <c r="H258" s="232">
        <v>22.553000000000001</v>
      </c>
      <c r="I258" s="233"/>
      <c r="J258" s="234">
        <f>ROUND(I258*H258,2)</f>
        <v>0</v>
      </c>
      <c r="K258" s="230" t="s">
        <v>210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211</v>
      </c>
      <c r="AT258" s="239" t="s">
        <v>206</v>
      </c>
      <c r="AU258" s="239" t="s">
        <v>85</v>
      </c>
      <c r="AY258" s="18" t="s">
        <v>204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83</v>
      </c>
      <c r="BK258" s="240">
        <f>ROUND(I258*H258,2)</f>
        <v>0</v>
      </c>
      <c r="BL258" s="18" t="s">
        <v>211</v>
      </c>
      <c r="BM258" s="239" t="s">
        <v>461</v>
      </c>
    </row>
    <row r="259" s="13" customFormat="1">
      <c r="A259" s="13"/>
      <c r="B259" s="241"/>
      <c r="C259" s="242"/>
      <c r="D259" s="243" t="s">
        <v>213</v>
      </c>
      <c r="E259" s="244" t="s">
        <v>1</v>
      </c>
      <c r="F259" s="245" t="s">
        <v>214</v>
      </c>
      <c r="G259" s="242"/>
      <c r="H259" s="244" t="s">
        <v>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213</v>
      </c>
      <c r="AU259" s="251" t="s">
        <v>85</v>
      </c>
      <c r="AV259" s="13" t="s">
        <v>83</v>
      </c>
      <c r="AW259" s="13" t="s">
        <v>32</v>
      </c>
      <c r="AX259" s="13" t="s">
        <v>76</v>
      </c>
      <c r="AY259" s="251" t="s">
        <v>204</v>
      </c>
    </row>
    <row r="260" s="14" customFormat="1">
      <c r="A260" s="14"/>
      <c r="B260" s="252"/>
      <c r="C260" s="253"/>
      <c r="D260" s="243" t="s">
        <v>213</v>
      </c>
      <c r="E260" s="254" t="s">
        <v>1</v>
      </c>
      <c r="F260" s="255" t="s">
        <v>1944</v>
      </c>
      <c r="G260" s="253"/>
      <c r="H260" s="256">
        <v>0.45100000000000001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213</v>
      </c>
      <c r="AU260" s="262" t="s">
        <v>85</v>
      </c>
      <c r="AV260" s="14" t="s">
        <v>85</v>
      </c>
      <c r="AW260" s="14" t="s">
        <v>32</v>
      </c>
      <c r="AX260" s="14" t="s">
        <v>76</v>
      </c>
      <c r="AY260" s="262" t="s">
        <v>204</v>
      </c>
    </row>
    <row r="261" s="16" customFormat="1">
      <c r="A261" s="16"/>
      <c r="B261" s="274"/>
      <c r="C261" s="275"/>
      <c r="D261" s="243" t="s">
        <v>213</v>
      </c>
      <c r="E261" s="276" t="s">
        <v>1</v>
      </c>
      <c r="F261" s="277" t="s">
        <v>110</v>
      </c>
      <c r="G261" s="275"/>
      <c r="H261" s="278">
        <v>0.45100000000000001</v>
      </c>
      <c r="I261" s="279"/>
      <c r="J261" s="275"/>
      <c r="K261" s="275"/>
      <c r="L261" s="280"/>
      <c r="M261" s="281"/>
      <c r="N261" s="282"/>
      <c r="O261" s="282"/>
      <c r="P261" s="282"/>
      <c r="Q261" s="282"/>
      <c r="R261" s="282"/>
      <c r="S261" s="282"/>
      <c r="T261" s="283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4" t="s">
        <v>213</v>
      </c>
      <c r="AU261" s="284" t="s">
        <v>85</v>
      </c>
      <c r="AV261" s="16" t="s">
        <v>222</v>
      </c>
      <c r="AW261" s="16" t="s">
        <v>32</v>
      </c>
      <c r="AX261" s="16" t="s">
        <v>76</v>
      </c>
      <c r="AY261" s="284" t="s">
        <v>204</v>
      </c>
    </row>
    <row r="262" s="14" customFormat="1">
      <c r="A262" s="14"/>
      <c r="B262" s="252"/>
      <c r="C262" s="253"/>
      <c r="D262" s="243" t="s">
        <v>213</v>
      </c>
      <c r="E262" s="254" t="s">
        <v>148</v>
      </c>
      <c r="F262" s="255" t="s">
        <v>1945</v>
      </c>
      <c r="G262" s="253"/>
      <c r="H262" s="256">
        <v>22.553000000000001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213</v>
      </c>
      <c r="AU262" s="262" t="s">
        <v>85</v>
      </c>
      <c r="AV262" s="14" t="s">
        <v>85</v>
      </c>
      <c r="AW262" s="14" t="s">
        <v>32</v>
      </c>
      <c r="AX262" s="14" t="s">
        <v>83</v>
      </c>
      <c r="AY262" s="262" t="s">
        <v>204</v>
      </c>
    </row>
    <row r="263" s="2" customFormat="1" ht="16.5" customHeight="1">
      <c r="A263" s="39"/>
      <c r="B263" s="40"/>
      <c r="C263" s="285" t="s">
        <v>413</v>
      </c>
      <c r="D263" s="285" t="s">
        <v>467</v>
      </c>
      <c r="E263" s="286" t="s">
        <v>468</v>
      </c>
      <c r="F263" s="287" t="s">
        <v>469</v>
      </c>
      <c r="G263" s="288" t="s">
        <v>442</v>
      </c>
      <c r="H263" s="289">
        <v>0.45000000000000001</v>
      </c>
      <c r="I263" s="290"/>
      <c r="J263" s="291">
        <f>ROUND(I263*H263,2)</f>
        <v>0</v>
      </c>
      <c r="K263" s="287" t="s">
        <v>210</v>
      </c>
      <c r="L263" s="292"/>
      <c r="M263" s="293" t="s">
        <v>1</v>
      </c>
      <c r="N263" s="294" t="s">
        <v>41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247</v>
      </c>
      <c r="AT263" s="239" t="s">
        <v>467</v>
      </c>
      <c r="AU263" s="239" t="s">
        <v>85</v>
      </c>
      <c r="AY263" s="18" t="s">
        <v>204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83</v>
      </c>
      <c r="BK263" s="240">
        <f>ROUND(I263*H263,2)</f>
        <v>0</v>
      </c>
      <c r="BL263" s="18" t="s">
        <v>211</v>
      </c>
      <c r="BM263" s="239" t="s">
        <v>470</v>
      </c>
    </row>
    <row r="264" s="14" customFormat="1">
      <c r="A264" s="14"/>
      <c r="B264" s="252"/>
      <c r="C264" s="253"/>
      <c r="D264" s="243" t="s">
        <v>213</v>
      </c>
      <c r="E264" s="254" t="s">
        <v>1</v>
      </c>
      <c r="F264" s="255" t="s">
        <v>471</v>
      </c>
      <c r="G264" s="253"/>
      <c r="H264" s="256">
        <v>0.45000000000000001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213</v>
      </c>
      <c r="AU264" s="262" t="s">
        <v>85</v>
      </c>
      <c r="AV264" s="14" t="s">
        <v>85</v>
      </c>
      <c r="AW264" s="14" t="s">
        <v>32</v>
      </c>
      <c r="AX264" s="14" t="s">
        <v>83</v>
      </c>
      <c r="AY264" s="262" t="s">
        <v>204</v>
      </c>
    </row>
    <row r="265" s="2" customFormat="1" ht="16.5" customHeight="1">
      <c r="A265" s="39"/>
      <c r="B265" s="40"/>
      <c r="C265" s="285" t="s">
        <v>418</v>
      </c>
      <c r="D265" s="285" t="s">
        <v>467</v>
      </c>
      <c r="E265" s="286" t="s">
        <v>473</v>
      </c>
      <c r="F265" s="287" t="s">
        <v>474</v>
      </c>
      <c r="G265" s="288" t="s">
        <v>442</v>
      </c>
      <c r="H265" s="289">
        <v>40.594999999999999</v>
      </c>
      <c r="I265" s="290"/>
      <c r="J265" s="291">
        <f>ROUND(I265*H265,2)</f>
        <v>0</v>
      </c>
      <c r="K265" s="287" t="s">
        <v>1</v>
      </c>
      <c r="L265" s="292"/>
      <c r="M265" s="293" t="s">
        <v>1</v>
      </c>
      <c r="N265" s="294" t="s">
        <v>41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247</v>
      </c>
      <c r="AT265" s="239" t="s">
        <v>467</v>
      </c>
      <c r="AU265" s="239" t="s">
        <v>85</v>
      </c>
      <c r="AY265" s="18" t="s">
        <v>204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83</v>
      </c>
      <c r="BK265" s="240">
        <f>ROUND(I265*H265,2)</f>
        <v>0</v>
      </c>
      <c r="BL265" s="18" t="s">
        <v>211</v>
      </c>
      <c r="BM265" s="239" t="s">
        <v>475</v>
      </c>
    </row>
    <row r="266" s="14" customFormat="1">
      <c r="A266" s="14"/>
      <c r="B266" s="252"/>
      <c r="C266" s="253"/>
      <c r="D266" s="243" t="s">
        <v>213</v>
      </c>
      <c r="E266" s="254" t="s">
        <v>1</v>
      </c>
      <c r="F266" s="255" t="s">
        <v>476</v>
      </c>
      <c r="G266" s="253"/>
      <c r="H266" s="256">
        <v>40.594999999999999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213</v>
      </c>
      <c r="AU266" s="262" t="s">
        <v>85</v>
      </c>
      <c r="AV266" s="14" t="s">
        <v>85</v>
      </c>
      <c r="AW266" s="14" t="s">
        <v>32</v>
      </c>
      <c r="AX266" s="14" t="s">
        <v>76</v>
      </c>
      <c r="AY266" s="262" t="s">
        <v>204</v>
      </c>
    </row>
    <row r="267" s="15" customFormat="1">
      <c r="A267" s="15"/>
      <c r="B267" s="263"/>
      <c r="C267" s="264"/>
      <c r="D267" s="243" t="s">
        <v>213</v>
      </c>
      <c r="E267" s="265" t="s">
        <v>1</v>
      </c>
      <c r="F267" s="266" t="s">
        <v>160</v>
      </c>
      <c r="G267" s="264"/>
      <c r="H267" s="267">
        <v>40.594999999999999</v>
      </c>
      <c r="I267" s="268"/>
      <c r="J267" s="264"/>
      <c r="K267" s="264"/>
      <c r="L267" s="269"/>
      <c r="M267" s="270"/>
      <c r="N267" s="271"/>
      <c r="O267" s="271"/>
      <c r="P267" s="271"/>
      <c r="Q267" s="271"/>
      <c r="R267" s="271"/>
      <c r="S267" s="271"/>
      <c r="T267" s="27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3" t="s">
        <v>213</v>
      </c>
      <c r="AU267" s="273" t="s">
        <v>85</v>
      </c>
      <c r="AV267" s="15" t="s">
        <v>211</v>
      </c>
      <c r="AW267" s="15" t="s">
        <v>32</v>
      </c>
      <c r="AX267" s="15" t="s">
        <v>83</v>
      </c>
      <c r="AY267" s="273" t="s">
        <v>204</v>
      </c>
    </row>
    <row r="268" s="2" customFormat="1" ht="16.5" customHeight="1">
      <c r="A268" s="39"/>
      <c r="B268" s="40"/>
      <c r="C268" s="285" t="s">
        <v>143</v>
      </c>
      <c r="D268" s="285" t="s">
        <v>467</v>
      </c>
      <c r="E268" s="286" t="s">
        <v>478</v>
      </c>
      <c r="F268" s="287" t="s">
        <v>479</v>
      </c>
      <c r="G268" s="288" t="s">
        <v>442</v>
      </c>
      <c r="H268" s="289">
        <v>99.016000000000005</v>
      </c>
      <c r="I268" s="290"/>
      <c r="J268" s="291">
        <f>ROUND(I268*H268,2)</f>
        <v>0</v>
      </c>
      <c r="K268" s="287" t="s">
        <v>1</v>
      </c>
      <c r="L268" s="292"/>
      <c r="M268" s="293" t="s">
        <v>1</v>
      </c>
      <c r="N268" s="294" t="s">
        <v>41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247</v>
      </c>
      <c r="AT268" s="239" t="s">
        <v>467</v>
      </c>
      <c r="AU268" s="239" t="s">
        <v>85</v>
      </c>
      <c r="AY268" s="18" t="s">
        <v>204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83</v>
      </c>
      <c r="BK268" s="240">
        <f>ROUND(I268*H268,2)</f>
        <v>0</v>
      </c>
      <c r="BL268" s="18" t="s">
        <v>211</v>
      </c>
      <c r="BM268" s="239" t="s">
        <v>480</v>
      </c>
    </row>
    <row r="269" s="14" customFormat="1">
      <c r="A269" s="14"/>
      <c r="B269" s="252"/>
      <c r="C269" s="253"/>
      <c r="D269" s="243" t="s">
        <v>213</v>
      </c>
      <c r="E269" s="254" t="s">
        <v>1</v>
      </c>
      <c r="F269" s="255" t="s">
        <v>1591</v>
      </c>
      <c r="G269" s="253"/>
      <c r="H269" s="256">
        <v>99.016000000000005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213</v>
      </c>
      <c r="AU269" s="262" t="s">
        <v>85</v>
      </c>
      <c r="AV269" s="14" t="s">
        <v>85</v>
      </c>
      <c r="AW269" s="14" t="s">
        <v>32</v>
      </c>
      <c r="AX269" s="14" t="s">
        <v>83</v>
      </c>
      <c r="AY269" s="262" t="s">
        <v>204</v>
      </c>
    </row>
    <row r="270" s="2" customFormat="1" ht="24.15" customHeight="1">
      <c r="A270" s="39"/>
      <c r="B270" s="40"/>
      <c r="C270" s="228" t="s">
        <v>428</v>
      </c>
      <c r="D270" s="228" t="s">
        <v>206</v>
      </c>
      <c r="E270" s="229" t="s">
        <v>423</v>
      </c>
      <c r="F270" s="230" t="s">
        <v>424</v>
      </c>
      <c r="G270" s="231" t="s">
        <v>311</v>
      </c>
      <c r="H270" s="232">
        <v>83.563000000000002</v>
      </c>
      <c r="I270" s="233"/>
      <c r="J270" s="234">
        <f>ROUND(I270*H270,2)</f>
        <v>0</v>
      </c>
      <c r="K270" s="230" t="s">
        <v>210</v>
      </c>
      <c r="L270" s="45"/>
      <c r="M270" s="235" t="s">
        <v>1</v>
      </c>
      <c r="N270" s="236" t="s">
        <v>41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211</v>
      </c>
      <c r="AT270" s="239" t="s">
        <v>206</v>
      </c>
      <c r="AU270" s="239" t="s">
        <v>85</v>
      </c>
      <c r="AY270" s="18" t="s">
        <v>204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83</v>
      </c>
      <c r="BK270" s="240">
        <f>ROUND(I270*H270,2)</f>
        <v>0</v>
      </c>
      <c r="BL270" s="18" t="s">
        <v>211</v>
      </c>
      <c r="BM270" s="239" t="s">
        <v>483</v>
      </c>
    </row>
    <row r="271" s="13" customFormat="1">
      <c r="A271" s="13"/>
      <c r="B271" s="241"/>
      <c r="C271" s="242"/>
      <c r="D271" s="243" t="s">
        <v>213</v>
      </c>
      <c r="E271" s="244" t="s">
        <v>1</v>
      </c>
      <c r="F271" s="245" t="s">
        <v>214</v>
      </c>
      <c r="G271" s="242"/>
      <c r="H271" s="244" t="s">
        <v>1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213</v>
      </c>
      <c r="AU271" s="251" t="s">
        <v>85</v>
      </c>
      <c r="AV271" s="13" t="s">
        <v>83</v>
      </c>
      <c r="AW271" s="13" t="s">
        <v>32</v>
      </c>
      <c r="AX271" s="13" t="s">
        <v>76</v>
      </c>
      <c r="AY271" s="251" t="s">
        <v>204</v>
      </c>
    </row>
    <row r="272" s="13" customFormat="1">
      <c r="A272" s="13"/>
      <c r="B272" s="241"/>
      <c r="C272" s="242"/>
      <c r="D272" s="243" t="s">
        <v>213</v>
      </c>
      <c r="E272" s="244" t="s">
        <v>1</v>
      </c>
      <c r="F272" s="245" t="s">
        <v>484</v>
      </c>
      <c r="G272" s="242"/>
      <c r="H272" s="244" t="s">
        <v>1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213</v>
      </c>
      <c r="AU272" s="251" t="s">
        <v>85</v>
      </c>
      <c r="AV272" s="13" t="s">
        <v>83</v>
      </c>
      <c r="AW272" s="13" t="s">
        <v>32</v>
      </c>
      <c r="AX272" s="13" t="s">
        <v>76</v>
      </c>
      <c r="AY272" s="251" t="s">
        <v>204</v>
      </c>
    </row>
    <row r="273" s="14" customFormat="1">
      <c r="A273" s="14"/>
      <c r="B273" s="252"/>
      <c r="C273" s="253"/>
      <c r="D273" s="243" t="s">
        <v>213</v>
      </c>
      <c r="E273" s="254" t="s">
        <v>1</v>
      </c>
      <c r="F273" s="255" t="s">
        <v>1946</v>
      </c>
      <c r="G273" s="253"/>
      <c r="H273" s="256">
        <v>83.563000000000002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213</v>
      </c>
      <c r="AU273" s="262" t="s">
        <v>85</v>
      </c>
      <c r="AV273" s="14" t="s">
        <v>85</v>
      </c>
      <c r="AW273" s="14" t="s">
        <v>32</v>
      </c>
      <c r="AX273" s="14" t="s">
        <v>76</v>
      </c>
      <c r="AY273" s="262" t="s">
        <v>204</v>
      </c>
    </row>
    <row r="274" s="15" customFormat="1">
      <c r="A274" s="15"/>
      <c r="B274" s="263"/>
      <c r="C274" s="264"/>
      <c r="D274" s="243" t="s">
        <v>213</v>
      </c>
      <c r="E274" s="265" t="s">
        <v>146</v>
      </c>
      <c r="F274" s="266" t="s">
        <v>160</v>
      </c>
      <c r="G274" s="264"/>
      <c r="H274" s="267">
        <v>83.563000000000002</v>
      </c>
      <c r="I274" s="268"/>
      <c r="J274" s="264"/>
      <c r="K274" s="264"/>
      <c r="L274" s="269"/>
      <c r="M274" s="270"/>
      <c r="N274" s="271"/>
      <c r="O274" s="271"/>
      <c r="P274" s="271"/>
      <c r="Q274" s="271"/>
      <c r="R274" s="271"/>
      <c r="S274" s="271"/>
      <c r="T274" s="27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3" t="s">
        <v>213</v>
      </c>
      <c r="AU274" s="273" t="s">
        <v>85</v>
      </c>
      <c r="AV274" s="15" t="s">
        <v>211</v>
      </c>
      <c r="AW274" s="15" t="s">
        <v>32</v>
      </c>
      <c r="AX274" s="15" t="s">
        <v>83</v>
      </c>
      <c r="AY274" s="273" t="s">
        <v>204</v>
      </c>
    </row>
    <row r="275" s="2" customFormat="1" ht="37.8" customHeight="1">
      <c r="A275" s="39"/>
      <c r="B275" s="40"/>
      <c r="C275" s="228" t="s">
        <v>434</v>
      </c>
      <c r="D275" s="228" t="s">
        <v>206</v>
      </c>
      <c r="E275" s="229" t="s">
        <v>375</v>
      </c>
      <c r="F275" s="230" t="s">
        <v>376</v>
      </c>
      <c r="G275" s="231" t="s">
        <v>311</v>
      </c>
      <c r="H275" s="232">
        <v>83.563000000000002</v>
      </c>
      <c r="I275" s="233"/>
      <c r="J275" s="234">
        <f>ROUND(I275*H275,2)</f>
        <v>0</v>
      </c>
      <c r="K275" s="230" t="s">
        <v>210</v>
      </c>
      <c r="L275" s="45"/>
      <c r="M275" s="235" t="s">
        <v>1</v>
      </c>
      <c r="N275" s="236" t="s">
        <v>41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211</v>
      </c>
      <c r="AT275" s="239" t="s">
        <v>206</v>
      </c>
      <c r="AU275" s="239" t="s">
        <v>85</v>
      </c>
      <c r="AY275" s="18" t="s">
        <v>204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83</v>
      </c>
      <c r="BK275" s="240">
        <f>ROUND(I275*H275,2)</f>
        <v>0</v>
      </c>
      <c r="BL275" s="18" t="s">
        <v>211</v>
      </c>
      <c r="BM275" s="239" t="s">
        <v>487</v>
      </c>
    </row>
    <row r="276" s="14" customFormat="1">
      <c r="A276" s="14"/>
      <c r="B276" s="252"/>
      <c r="C276" s="253"/>
      <c r="D276" s="243" t="s">
        <v>213</v>
      </c>
      <c r="E276" s="254" t="s">
        <v>1</v>
      </c>
      <c r="F276" s="255" t="s">
        <v>146</v>
      </c>
      <c r="G276" s="253"/>
      <c r="H276" s="256">
        <v>83.563000000000002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2" t="s">
        <v>213</v>
      </c>
      <c r="AU276" s="262" t="s">
        <v>85</v>
      </c>
      <c r="AV276" s="14" t="s">
        <v>85</v>
      </c>
      <c r="AW276" s="14" t="s">
        <v>32</v>
      </c>
      <c r="AX276" s="14" t="s">
        <v>83</v>
      </c>
      <c r="AY276" s="262" t="s">
        <v>204</v>
      </c>
    </row>
    <row r="277" s="12" customFormat="1" ht="22.8" customHeight="1">
      <c r="A277" s="12"/>
      <c r="B277" s="212"/>
      <c r="C277" s="213"/>
      <c r="D277" s="214" t="s">
        <v>75</v>
      </c>
      <c r="E277" s="226" t="s">
        <v>85</v>
      </c>
      <c r="F277" s="226" t="s">
        <v>512</v>
      </c>
      <c r="G277" s="213"/>
      <c r="H277" s="213"/>
      <c r="I277" s="216"/>
      <c r="J277" s="227">
        <f>BK277</f>
        <v>0</v>
      </c>
      <c r="K277" s="213"/>
      <c r="L277" s="218"/>
      <c r="M277" s="219"/>
      <c r="N277" s="220"/>
      <c r="O277" s="220"/>
      <c r="P277" s="221">
        <f>SUM(P278:P280)</f>
        <v>0</v>
      </c>
      <c r="Q277" s="220"/>
      <c r="R277" s="221">
        <f>SUM(R278:R280)</f>
        <v>14.532990000000002</v>
      </c>
      <c r="S277" s="220"/>
      <c r="T277" s="222">
        <f>SUM(T278:T280)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3" t="s">
        <v>83</v>
      </c>
      <c r="AT277" s="224" t="s">
        <v>75</v>
      </c>
      <c r="AU277" s="224" t="s">
        <v>83</v>
      </c>
      <c r="AY277" s="223" t="s">
        <v>204</v>
      </c>
      <c r="BK277" s="225">
        <f>SUM(BK278:BK280)</f>
        <v>0</v>
      </c>
    </row>
    <row r="278" s="2" customFormat="1" ht="37.8" customHeight="1">
      <c r="A278" s="39"/>
      <c r="B278" s="40"/>
      <c r="C278" s="228" t="s">
        <v>439</v>
      </c>
      <c r="D278" s="228" t="s">
        <v>206</v>
      </c>
      <c r="E278" s="229" t="s">
        <v>514</v>
      </c>
      <c r="F278" s="230" t="s">
        <v>515</v>
      </c>
      <c r="G278" s="231" t="s">
        <v>239</v>
      </c>
      <c r="H278" s="232">
        <v>71</v>
      </c>
      <c r="I278" s="233"/>
      <c r="J278" s="234">
        <f>ROUND(I278*H278,2)</f>
        <v>0</v>
      </c>
      <c r="K278" s="230" t="s">
        <v>210</v>
      </c>
      <c r="L278" s="45"/>
      <c r="M278" s="235" t="s">
        <v>1</v>
      </c>
      <c r="N278" s="236" t="s">
        <v>41</v>
      </c>
      <c r="O278" s="92"/>
      <c r="P278" s="237">
        <f>O278*H278</f>
        <v>0</v>
      </c>
      <c r="Q278" s="237">
        <v>0.20469000000000001</v>
      </c>
      <c r="R278" s="237">
        <f>Q278*H278</f>
        <v>14.532990000000002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211</v>
      </c>
      <c r="AT278" s="239" t="s">
        <v>206</v>
      </c>
      <c r="AU278" s="239" t="s">
        <v>85</v>
      </c>
      <c r="AY278" s="18" t="s">
        <v>204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83</v>
      </c>
      <c r="BK278" s="240">
        <f>ROUND(I278*H278,2)</f>
        <v>0</v>
      </c>
      <c r="BL278" s="18" t="s">
        <v>211</v>
      </c>
      <c r="BM278" s="239" t="s">
        <v>516</v>
      </c>
    </row>
    <row r="279" s="13" customFormat="1">
      <c r="A279" s="13"/>
      <c r="B279" s="241"/>
      <c r="C279" s="242"/>
      <c r="D279" s="243" t="s">
        <v>213</v>
      </c>
      <c r="E279" s="244" t="s">
        <v>1</v>
      </c>
      <c r="F279" s="245" t="s">
        <v>214</v>
      </c>
      <c r="G279" s="242"/>
      <c r="H279" s="244" t="s">
        <v>1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213</v>
      </c>
      <c r="AU279" s="251" t="s">
        <v>85</v>
      </c>
      <c r="AV279" s="13" t="s">
        <v>83</v>
      </c>
      <c r="AW279" s="13" t="s">
        <v>32</v>
      </c>
      <c r="AX279" s="13" t="s">
        <v>76</v>
      </c>
      <c r="AY279" s="251" t="s">
        <v>204</v>
      </c>
    </row>
    <row r="280" s="14" customFormat="1">
      <c r="A280" s="14"/>
      <c r="B280" s="252"/>
      <c r="C280" s="253"/>
      <c r="D280" s="243" t="s">
        <v>213</v>
      </c>
      <c r="E280" s="254" t="s">
        <v>1</v>
      </c>
      <c r="F280" s="255" t="s">
        <v>1947</v>
      </c>
      <c r="G280" s="253"/>
      <c r="H280" s="256">
        <v>71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2" t="s">
        <v>213</v>
      </c>
      <c r="AU280" s="262" t="s">
        <v>85</v>
      </c>
      <c r="AV280" s="14" t="s">
        <v>85</v>
      </c>
      <c r="AW280" s="14" t="s">
        <v>32</v>
      </c>
      <c r="AX280" s="14" t="s">
        <v>83</v>
      </c>
      <c r="AY280" s="262" t="s">
        <v>204</v>
      </c>
    </row>
    <row r="281" s="12" customFormat="1" ht="22.8" customHeight="1">
      <c r="A281" s="12"/>
      <c r="B281" s="212"/>
      <c r="C281" s="213"/>
      <c r="D281" s="214" t="s">
        <v>75</v>
      </c>
      <c r="E281" s="226" t="s">
        <v>222</v>
      </c>
      <c r="F281" s="226" t="s">
        <v>518</v>
      </c>
      <c r="G281" s="213"/>
      <c r="H281" s="213"/>
      <c r="I281" s="216"/>
      <c r="J281" s="227">
        <f>BK281</f>
        <v>0</v>
      </c>
      <c r="K281" s="213"/>
      <c r="L281" s="218"/>
      <c r="M281" s="219"/>
      <c r="N281" s="220"/>
      <c r="O281" s="220"/>
      <c r="P281" s="221">
        <f>SUM(P282:P285)</f>
        <v>0</v>
      </c>
      <c r="Q281" s="220"/>
      <c r="R281" s="221">
        <f>SUM(R282:R285)</f>
        <v>0.10100000000000001</v>
      </c>
      <c r="S281" s="220"/>
      <c r="T281" s="222">
        <f>SUM(T282:T285)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3" t="s">
        <v>83</v>
      </c>
      <c r="AT281" s="224" t="s">
        <v>75</v>
      </c>
      <c r="AU281" s="224" t="s">
        <v>83</v>
      </c>
      <c r="AY281" s="223" t="s">
        <v>204</v>
      </c>
      <c r="BK281" s="225">
        <f>SUM(BK282:BK285)</f>
        <v>0</v>
      </c>
    </row>
    <row r="282" s="2" customFormat="1" ht="16.5" customHeight="1">
      <c r="A282" s="39"/>
      <c r="B282" s="40"/>
      <c r="C282" s="285" t="s">
        <v>262</v>
      </c>
      <c r="D282" s="285" t="s">
        <v>467</v>
      </c>
      <c r="E282" s="286" t="s">
        <v>520</v>
      </c>
      <c r="F282" s="287" t="s">
        <v>521</v>
      </c>
      <c r="G282" s="288" t="s">
        <v>522</v>
      </c>
      <c r="H282" s="289">
        <v>1</v>
      </c>
      <c r="I282" s="290"/>
      <c r="J282" s="291">
        <f>ROUND(I282*H282,2)</f>
        <v>0</v>
      </c>
      <c r="K282" s="287" t="s">
        <v>1</v>
      </c>
      <c r="L282" s="292"/>
      <c r="M282" s="293" t="s">
        <v>1</v>
      </c>
      <c r="N282" s="294" t="s">
        <v>41</v>
      </c>
      <c r="O282" s="92"/>
      <c r="P282" s="237">
        <f>O282*H282</f>
        <v>0</v>
      </c>
      <c r="Q282" s="237">
        <v>0.10100000000000001</v>
      </c>
      <c r="R282" s="237">
        <f>Q282*H282</f>
        <v>0.10100000000000001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247</v>
      </c>
      <c r="AT282" s="239" t="s">
        <v>467</v>
      </c>
      <c r="AU282" s="239" t="s">
        <v>85</v>
      </c>
      <c r="AY282" s="18" t="s">
        <v>204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83</v>
      </c>
      <c r="BK282" s="240">
        <f>ROUND(I282*H282,2)</f>
        <v>0</v>
      </c>
      <c r="BL282" s="18" t="s">
        <v>211</v>
      </c>
      <c r="BM282" s="239" t="s">
        <v>523</v>
      </c>
    </row>
    <row r="283" s="13" customFormat="1">
      <c r="A283" s="13"/>
      <c r="B283" s="241"/>
      <c r="C283" s="242"/>
      <c r="D283" s="243" t="s">
        <v>213</v>
      </c>
      <c r="E283" s="244" t="s">
        <v>1</v>
      </c>
      <c r="F283" s="245" t="s">
        <v>524</v>
      </c>
      <c r="G283" s="242"/>
      <c r="H283" s="244" t="s">
        <v>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213</v>
      </c>
      <c r="AU283" s="251" t="s">
        <v>85</v>
      </c>
      <c r="AV283" s="13" t="s">
        <v>83</v>
      </c>
      <c r="AW283" s="13" t="s">
        <v>32</v>
      </c>
      <c r="AX283" s="13" t="s">
        <v>76</v>
      </c>
      <c r="AY283" s="251" t="s">
        <v>204</v>
      </c>
    </row>
    <row r="284" s="13" customFormat="1">
      <c r="A284" s="13"/>
      <c r="B284" s="241"/>
      <c r="C284" s="242"/>
      <c r="D284" s="243" t="s">
        <v>213</v>
      </c>
      <c r="E284" s="244" t="s">
        <v>1</v>
      </c>
      <c r="F284" s="245" t="s">
        <v>525</v>
      </c>
      <c r="G284" s="242"/>
      <c r="H284" s="244" t="s">
        <v>1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213</v>
      </c>
      <c r="AU284" s="251" t="s">
        <v>85</v>
      </c>
      <c r="AV284" s="13" t="s">
        <v>83</v>
      </c>
      <c r="AW284" s="13" t="s">
        <v>32</v>
      </c>
      <c r="AX284" s="13" t="s">
        <v>76</v>
      </c>
      <c r="AY284" s="251" t="s">
        <v>204</v>
      </c>
    </row>
    <row r="285" s="14" customFormat="1">
      <c r="A285" s="14"/>
      <c r="B285" s="252"/>
      <c r="C285" s="253"/>
      <c r="D285" s="243" t="s">
        <v>213</v>
      </c>
      <c r="E285" s="254" t="s">
        <v>1</v>
      </c>
      <c r="F285" s="255" t="s">
        <v>83</v>
      </c>
      <c r="G285" s="253"/>
      <c r="H285" s="256">
        <v>1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213</v>
      </c>
      <c r="AU285" s="262" t="s">
        <v>85</v>
      </c>
      <c r="AV285" s="14" t="s">
        <v>85</v>
      </c>
      <c r="AW285" s="14" t="s">
        <v>32</v>
      </c>
      <c r="AX285" s="14" t="s">
        <v>83</v>
      </c>
      <c r="AY285" s="262" t="s">
        <v>204</v>
      </c>
    </row>
    <row r="286" s="12" customFormat="1" ht="22.8" customHeight="1">
      <c r="A286" s="12"/>
      <c r="B286" s="212"/>
      <c r="C286" s="213"/>
      <c r="D286" s="214" t="s">
        <v>75</v>
      </c>
      <c r="E286" s="226" t="s">
        <v>211</v>
      </c>
      <c r="F286" s="226" t="s">
        <v>526</v>
      </c>
      <c r="G286" s="213"/>
      <c r="H286" s="213"/>
      <c r="I286" s="216"/>
      <c r="J286" s="227">
        <f>BK286</f>
        <v>0</v>
      </c>
      <c r="K286" s="213"/>
      <c r="L286" s="218"/>
      <c r="M286" s="219"/>
      <c r="N286" s="220"/>
      <c r="O286" s="220"/>
      <c r="P286" s="221">
        <f>SUM(P287:P298)</f>
        <v>0</v>
      </c>
      <c r="Q286" s="220"/>
      <c r="R286" s="221">
        <f>SUM(R287:R298)</f>
        <v>13.893284019999999</v>
      </c>
      <c r="S286" s="220"/>
      <c r="T286" s="222">
        <f>SUM(T287:T298)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3" t="s">
        <v>83</v>
      </c>
      <c r="AT286" s="224" t="s">
        <v>75</v>
      </c>
      <c r="AU286" s="224" t="s">
        <v>83</v>
      </c>
      <c r="AY286" s="223" t="s">
        <v>204</v>
      </c>
      <c r="BK286" s="225">
        <f>SUM(BK287:BK298)</f>
        <v>0</v>
      </c>
    </row>
    <row r="287" s="2" customFormat="1" ht="16.5" customHeight="1">
      <c r="A287" s="39"/>
      <c r="B287" s="40"/>
      <c r="C287" s="228" t="s">
        <v>452</v>
      </c>
      <c r="D287" s="228" t="s">
        <v>206</v>
      </c>
      <c r="E287" s="229" t="s">
        <v>528</v>
      </c>
      <c r="F287" s="230" t="s">
        <v>529</v>
      </c>
      <c r="G287" s="231" t="s">
        <v>448</v>
      </c>
      <c r="H287" s="232">
        <v>5.7510000000000003</v>
      </c>
      <c r="I287" s="233"/>
      <c r="J287" s="234">
        <f>ROUND(I287*H287,2)</f>
        <v>0</v>
      </c>
      <c r="K287" s="230" t="s">
        <v>210</v>
      </c>
      <c r="L287" s="45"/>
      <c r="M287" s="235" t="s">
        <v>1</v>
      </c>
      <c r="N287" s="236" t="s">
        <v>41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211</v>
      </c>
      <c r="AT287" s="239" t="s">
        <v>206</v>
      </c>
      <c r="AU287" s="239" t="s">
        <v>85</v>
      </c>
      <c r="AY287" s="18" t="s">
        <v>204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83</v>
      </c>
      <c r="BK287" s="240">
        <f>ROUND(I287*H287,2)</f>
        <v>0</v>
      </c>
      <c r="BL287" s="18" t="s">
        <v>211</v>
      </c>
      <c r="BM287" s="239" t="s">
        <v>530</v>
      </c>
    </row>
    <row r="288" s="14" customFormat="1">
      <c r="A288" s="14"/>
      <c r="B288" s="252"/>
      <c r="C288" s="253"/>
      <c r="D288" s="243" t="s">
        <v>213</v>
      </c>
      <c r="E288" s="254" t="s">
        <v>1</v>
      </c>
      <c r="F288" s="255" t="s">
        <v>119</v>
      </c>
      <c r="G288" s="253"/>
      <c r="H288" s="256">
        <v>5.7510000000000003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2" t="s">
        <v>213</v>
      </c>
      <c r="AU288" s="262" t="s">
        <v>85</v>
      </c>
      <c r="AV288" s="14" t="s">
        <v>85</v>
      </c>
      <c r="AW288" s="14" t="s">
        <v>32</v>
      </c>
      <c r="AX288" s="14" t="s">
        <v>83</v>
      </c>
      <c r="AY288" s="262" t="s">
        <v>204</v>
      </c>
    </row>
    <row r="289" s="2" customFormat="1" ht="33" customHeight="1">
      <c r="A289" s="39"/>
      <c r="B289" s="40"/>
      <c r="C289" s="228" t="s">
        <v>458</v>
      </c>
      <c r="D289" s="228" t="s">
        <v>206</v>
      </c>
      <c r="E289" s="229" t="s">
        <v>532</v>
      </c>
      <c r="F289" s="230" t="s">
        <v>533</v>
      </c>
      <c r="G289" s="231" t="s">
        <v>209</v>
      </c>
      <c r="H289" s="232">
        <v>75.859999999999999</v>
      </c>
      <c r="I289" s="233"/>
      <c r="J289" s="234">
        <f>ROUND(I289*H289,2)</f>
        <v>0</v>
      </c>
      <c r="K289" s="230" t="s">
        <v>210</v>
      </c>
      <c r="L289" s="45"/>
      <c r="M289" s="235" t="s">
        <v>1</v>
      </c>
      <c r="N289" s="236" t="s">
        <v>41</v>
      </c>
      <c r="O289" s="92"/>
      <c r="P289" s="237">
        <f>O289*H289</f>
        <v>0</v>
      </c>
      <c r="Q289" s="237">
        <v>0.18051</v>
      </c>
      <c r="R289" s="237">
        <f>Q289*H289</f>
        <v>13.6934886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211</v>
      </c>
      <c r="AT289" s="239" t="s">
        <v>206</v>
      </c>
      <c r="AU289" s="239" t="s">
        <v>85</v>
      </c>
      <c r="AY289" s="18" t="s">
        <v>204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83</v>
      </c>
      <c r="BK289" s="240">
        <f>ROUND(I289*H289,2)</f>
        <v>0</v>
      </c>
      <c r="BL289" s="18" t="s">
        <v>211</v>
      </c>
      <c r="BM289" s="239" t="s">
        <v>534</v>
      </c>
    </row>
    <row r="290" s="14" customFormat="1">
      <c r="A290" s="14"/>
      <c r="B290" s="252"/>
      <c r="C290" s="253"/>
      <c r="D290" s="243" t="s">
        <v>213</v>
      </c>
      <c r="E290" s="254" t="s">
        <v>1</v>
      </c>
      <c r="F290" s="255" t="s">
        <v>1896</v>
      </c>
      <c r="G290" s="253"/>
      <c r="H290" s="256">
        <v>75.859999999999999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2" t="s">
        <v>213</v>
      </c>
      <c r="AU290" s="262" t="s">
        <v>85</v>
      </c>
      <c r="AV290" s="14" t="s">
        <v>85</v>
      </c>
      <c r="AW290" s="14" t="s">
        <v>32</v>
      </c>
      <c r="AX290" s="14" t="s">
        <v>83</v>
      </c>
      <c r="AY290" s="262" t="s">
        <v>204</v>
      </c>
    </row>
    <row r="291" s="2" customFormat="1" ht="24.15" customHeight="1">
      <c r="A291" s="39"/>
      <c r="B291" s="40"/>
      <c r="C291" s="228" t="s">
        <v>466</v>
      </c>
      <c r="D291" s="228" t="s">
        <v>206</v>
      </c>
      <c r="E291" s="229" t="s">
        <v>540</v>
      </c>
      <c r="F291" s="230" t="s">
        <v>541</v>
      </c>
      <c r="G291" s="231" t="s">
        <v>448</v>
      </c>
      <c r="H291" s="232">
        <v>0.081000000000000003</v>
      </c>
      <c r="I291" s="233"/>
      <c r="J291" s="234">
        <f>ROUND(I291*H291,2)</f>
        <v>0</v>
      </c>
      <c r="K291" s="230" t="s">
        <v>210</v>
      </c>
      <c r="L291" s="45"/>
      <c r="M291" s="235" t="s">
        <v>1</v>
      </c>
      <c r="N291" s="236" t="s">
        <v>41</v>
      </c>
      <c r="O291" s="92"/>
      <c r="P291" s="237">
        <f>O291*H291</f>
        <v>0</v>
      </c>
      <c r="Q291" s="237">
        <v>2.3010199999999998</v>
      </c>
      <c r="R291" s="237">
        <f>Q291*H291</f>
        <v>0.18638262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211</v>
      </c>
      <c r="AT291" s="239" t="s">
        <v>206</v>
      </c>
      <c r="AU291" s="239" t="s">
        <v>85</v>
      </c>
      <c r="AY291" s="18" t="s">
        <v>204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83</v>
      </c>
      <c r="BK291" s="240">
        <f>ROUND(I291*H291,2)</f>
        <v>0</v>
      </c>
      <c r="BL291" s="18" t="s">
        <v>211</v>
      </c>
      <c r="BM291" s="239" t="s">
        <v>542</v>
      </c>
    </row>
    <row r="292" s="14" customFormat="1">
      <c r="A292" s="14"/>
      <c r="B292" s="252"/>
      <c r="C292" s="253"/>
      <c r="D292" s="243" t="s">
        <v>213</v>
      </c>
      <c r="E292" s="254" t="s">
        <v>1</v>
      </c>
      <c r="F292" s="255" t="s">
        <v>109</v>
      </c>
      <c r="G292" s="253"/>
      <c r="H292" s="256">
        <v>0.081000000000000003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2" t="s">
        <v>213</v>
      </c>
      <c r="AU292" s="262" t="s">
        <v>85</v>
      </c>
      <c r="AV292" s="14" t="s">
        <v>85</v>
      </c>
      <c r="AW292" s="14" t="s">
        <v>32</v>
      </c>
      <c r="AX292" s="14" t="s">
        <v>83</v>
      </c>
      <c r="AY292" s="262" t="s">
        <v>204</v>
      </c>
    </row>
    <row r="293" s="2" customFormat="1" ht="24.15" customHeight="1">
      <c r="A293" s="39"/>
      <c r="B293" s="40"/>
      <c r="C293" s="228" t="s">
        <v>472</v>
      </c>
      <c r="D293" s="228" t="s">
        <v>206</v>
      </c>
      <c r="E293" s="229" t="s">
        <v>544</v>
      </c>
      <c r="F293" s="230" t="s">
        <v>545</v>
      </c>
      <c r="G293" s="231" t="s">
        <v>209</v>
      </c>
      <c r="H293" s="232">
        <v>1.01</v>
      </c>
      <c r="I293" s="233"/>
      <c r="J293" s="234">
        <f>ROUND(I293*H293,2)</f>
        <v>0</v>
      </c>
      <c r="K293" s="230" t="s">
        <v>210</v>
      </c>
      <c r="L293" s="45"/>
      <c r="M293" s="235" t="s">
        <v>1</v>
      </c>
      <c r="N293" s="236" t="s">
        <v>41</v>
      </c>
      <c r="O293" s="92"/>
      <c r="P293" s="237">
        <f>O293*H293</f>
        <v>0</v>
      </c>
      <c r="Q293" s="237">
        <v>0.01328</v>
      </c>
      <c r="R293" s="237">
        <f>Q293*H293</f>
        <v>0.013412800000000001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211</v>
      </c>
      <c r="AT293" s="239" t="s">
        <v>206</v>
      </c>
      <c r="AU293" s="239" t="s">
        <v>85</v>
      </c>
      <c r="AY293" s="18" t="s">
        <v>204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83</v>
      </c>
      <c r="BK293" s="240">
        <f>ROUND(I293*H293,2)</f>
        <v>0</v>
      </c>
      <c r="BL293" s="18" t="s">
        <v>211</v>
      </c>
      <c r="BM293" s="239" t="s">
        <v>546</v>
      </c>
    </row>
    <row r="294" s="13" customFormat="1">
      <c r="A294" s="13"/>
      <c r="B294" s="241"/>
      <c r="C294" s="242"/>
      <c r="D294" s="243" t="s">
        <v>213</v>
      </c>
      <c r="E294" s="244" t="s">
        <v>1</v>
      </c>
      <c r="F294" s="245" t="s">
        <v>492</v>
      </c>
      <c r="G294" s="242"/>
      <c r="H294" s="244" t="s">
        <v>1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213</v>
      </c>
      <c r="AU294" s="251" t="s">
        <v>85</v>
      </c>
      <c r="AV294" s="13" t="s">
        <v>83</v>
      </c>
      <c r="AW294" s="13" t="s">
        <v>32</v>
      </c>
      <c r="AX294" s="13" t="s">
        <v>76</v>
      </c>
      <c r="AY294" s="251" t="s">
        <v>204</v>
      </c>
    </row>
    <row r="295" s="14" customFormat="1">
      <c r="A295" s="14"/>
      <c r="B295" s="252"/>
      <c r="C295" s="253"/>
      <c r="D295" s="243" t="s">
        <v>213</v>
      </c>
      <c r="E295" s="254" t="s">
        <v>1</v>
      </c>
      <c r="F295" s="255" t="s">
        <v>1948</v>
      </c>
      <c r="G295" s="253"/>
      <c r="H295" s="256">
        <v>1.01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213</v>
      </c>
      <c r="AU295" s="262" t="s">
        <v>85</v>
      </c>
      <c r="AV295" s="14" t="s">
        <v>85</v>
      </c>
      <c r="AW295" s="14" t="s">
        <v>32</v>
      </c>
      <c r="AX295" s="14" t="s">
        <v>83</v>
      </c>
      <c r="AY295" s="262" t="s">
        <v>204</v>
      </c>
    </row>
    <row r="296" s="2" customFormat="1" ht="24.15" customHeight="1">
      <c r="A296" s="39"/>
      <c r="B296" s="40"/>
      <c r="C296" s="228" t="s">
        <v>477</v>
      </c>
      <c r="D296" s="228" t="s">
        <v>206</v>
      </c>
      <c r="E296" s="229" t="s">
        <v>549</v>
      </c>
      <c r="F296" s="230" t="s">
        <v>550</v>
      </c>
      <c r="G296" s="231" t="s">
        <v>209</v>
      </c>
      <c r="H296" s="232">
        <v>1.01</v>
      </c>
      <c r="I296" s="233"/>
      <c r="J296" s="234">
        <f>ROUND(I296*H296,2)</f>
        <v>0</v>
      </c>
      <c r="K296" s="230" t="s">
        <v>210</v>
      </c>
      <c r="L296" s="45"/>
      <c r="M296" s="235" t="s">
        <v>1</v>
      </c>
      <c r="N296" s="236" t="s">
        <v>41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211</v>
      </c>
      <c r="AT296" s="239" t="s">
        <v>206</v>
      </c>
      <c r="AU296" s="239" t="s">
        <v>85</v>
      </c>
      <c r="AY296" s="18" t="s">
        <v>204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83</v>
      </c>
      <c r="BK296" s="240">
        <f>ROUND(I296*H296,2)</f>
        <v>0</v>
      </c>
      <c r="BL296" s="18" t="s">
        <v>211</v>
      </c>
      <c r="BM296" s="239" t="s">
        <v>551</v>
      </c>
    </row>
    <row r="297" s="13" customFormat="1">
      <c r="A297" s="13"/>
      <c r="B297" s="241"/>
      <c r="C297" s="242"/>
      <c r="D297" s="243" t="s">
        <v>213</v>
      </c>
      <c r="E297" s="244" t="s">
        <v>1</v>
      </c>
      <c r="F297" s="245" t="s">
        <v>214</v>
      </c>
      <c r="G297" s="242"/>
      <c r="H297" s="244" t="s">
        <v>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213</v>
      </c>
      <c r="AU297" s="251" t="s">
        <v>85</v>
      </c>
      <c r="AV297" s="13" t="s">
        <v>83</v>
      </c>
      <c r="AW297" s="13" t="s">
        <v>32</v>
      </c>
      <c r="AX297" s="13" t="s">
        <v>76</v>
      </c>
      <c r="AY297" s="251" t="s">
        <v>204</v>
      </c>
    </row>
    <row r="298" s="14" customFormat="1">
      <c r="A298" s="14"/>
      <c r="B298" s="252"/>
      <c r="C298" s="253"/>
      <c r="D298" s="243" t="s">
        <v>213</v>
      </c>
      <c r="E298" s="254" t="s">
        <v>1</v>
      </c>
      <c r="F298" s="255" t="s">
        <v>1948</v>
      </c>
      <c r="G298" s="253"/>
      <c r="H298" s="256">
        <v>1.01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2" t="s">
        <v>213</v>
      </c>
      <c r="AU298" s="262" t="s">
        <v>85</v>
      </c>
      <c r="AV298" s="14" t="s">
        <v>85</v>
      </c>
      <c r="AW298" s="14" t="s">
        <v>32</v>
      </c>
      <c r="AX298" s="14" t="s">
        <v>83</v>
      </c>
      <c r="AY298" s="262" t="s">
        <v>204</v>
      </c>
    </row>
    <row r="299" s="12" customFormat="1" ht="22.8" customHeight="1">
      <c r="A299" s="12"/>
      <c r="B299" s="212"/>
      <c r="C299" s="213"/>
      <c r="D299" s="214" t="s">
        <v>75</v>
      </c>
      <c r="E299" s="226" t="s">
        <v>231</v>
      </c>
      <c r="F299" s="226" t="s">
        <v>552</v>
      </c>
      <c r="G299" s="213"/>
      <c r="H299" s="213"/>
      <c r="I299" s="216"/>
      <c r="J299" s="227">
        <f>BK299</f>
        <v>0</v>
      </c>
      <c r="K299" s="213"/>
      <c r="L299" s="218"/>
      <c r="M299" s="219"/>
      <c r="N299" s="220"/>
      <c r="O299" s="220"/>
      <c r="P299" s="221">
        <f>SUM(P300:P323)</f>
        <v>0</v>
      </c>
      <c r="Q299" s="220"/>
      <c r="R299" s="221">
        <f>SUM(R300:R323)</f>
        <v>81.670815919999995</v>
      </c>
      <c r="S299" s="220"/>
      <c r="T299" s="222">
        <f>SUM(T300:T323)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3" t="s">
        <v>83</v>
      </c>
      <c r="AT299" s="224" t="s">
        <v>75</v>
      </c>
      <c r="AU299" s="224" t="s">
        <v>83</v>
      </c>
      <c r="AY299" s="223" t="s">
        <v>204</v>
      </c>
      <c r="BK299" s="225">
        <f>SUM(BK300:BK323)</f>
        <v>0</v>
      </c>
    </row>
    <row r="300" s="2" customFormat="1" ht="24.15" customHeight="1">
      <c r="A300" s="39"/>
      <c r="B300" s="40"/>
      <c r="C300" s="228" t="s">
        <v>482</v>
      </c>
      <c r="D300" s="228" t="s">
        <v>206</v>
      </c>
      <c r="E300" s="229" t="s">
        <v>563</v>
      </c>
      <c r="F300" s="230" t="s">
        <v>564</v>
      </c>
      <c r="G300" s="231" t="s">
        <v>209</v>
      </c>
      <c r="H300" s="232">
        <v>35.158000000000001</v>
      </c>
      <c r="I300" s="233"/>
      <c r="J300" s="234">
        <f>ROUND(I300*H300,2)</f>
        <v>0</v>
      </c>
      <c r="K300" s="230" t="s">
        <v>210</v>
      </c>
      <c r="L300" s="45"/>
      <c r="M300" s="235" t="s">
        <v>1</v>
      </c>
      <c r="N300" s="236" t="s">
        <v>41</v>
      </c>
      <c r="O300" s="92"/>
      <c r="P300" s="237">
        <f>O300*H300</f>
        <v>0</v>
      </c>
      <c r="Q300" s="237">
        <v>0.57499999999999996</v>
      </c>
      <c r="R300" s="237">
        <f>Q300*H300</f>
        <v>20.21585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211</v>
      </c>
      <c r="AT300" s="239" t="s">
        <v>206</v>
      </c>
      <c r="AU300" s="239" t="s">
        <v>85</v>
      </c>
      <c r="AY300" s="18" t="s">
        <v>204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83</v>
      </c>
      <c r="BK300" s="240">
        <f>ROUND(I300*H300,2)</f>
        <v>0</v>
      </c>
      <c r="BL300" s="18" t="s">
        <v>211</v>
      </c>
      <c r="BM300" s="239" t="s">
        <v>565</v>
      </c>
    </row>
    <row r="301" s="13" customFormat="1">
      <c r="A301" s="13"/>
      <c r="B301" s="241"/>
      <c r="C301" s="242"/>
      <c r="D301" s="243" t="s">
        <v>213</v>
      </c>
      <c r="E301" s="244" t="s">
        <v>1</v>
      </c>
      <c r="F301" s="245" t="s">
        <v>557</v>
      </c>
      <c r="G301" s="242"/>
      <c r="H301" s="244" t="s">
        <v>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213</v>
      </c>
      <c r="AU301" s="251" t="s">
        <v>85</v>
      </c>
      <c r="AV301" s="13" t="s">
        <v>83</v>
      </c>
      <c r="AW301" s="13" t="s">
        <v>32</v>
      </c>
      <c r="AX301" s="13" t="s">
        <v>76</v>
      </c>
      <c r="AY301" s="251" t="s">
        <v>204</v>
      </c>
    </row>
    <row r="302" s="14" customFormat="1">
      <c r="A302" s="14"/>
      <c r="B302" s="252"/>
      <c r="C302" s="253"/>
      <c r="D302" s="243" t="s">
        <v>213</v>
      </c>
      <c r="E302" s="254" t="s">
        <v>1</v>
      </c>
      <c r="F302" s="255" t="s">
        <v>1916</v>
      </c>
      <c r="G302" s="253"/>
      <c r="H302" s="256">
        <v>35.158000000000001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213</v>
      </c>
      <c r="AU302" s="262" t="s">
        <v>85</v>
      </c>
      <c r="AV302" s="14" t="s">
        <v>85</v>
      </c>
      <c r="AW302" s="14" t="s">
        <v>32</v>
      </c>
      <c r="AX302" s="14" t="s">
        <v>83</v>
      </c>
      <c r="AY302" s="262" t="s">
        <v>204</v>
      </c>
    </row>
    <row r="303" s="2" customFormat="1" ht="33" customHeight="1">
      <c r="A303" s="39"/>
      <c r="B303" s="40"/>
      <c r="C303" s="228" t="s">
        <v>486</v>
      </c>
      <c r="D303" s="228" t="s">
        <v>206</v>
      </c>
      <c r="E303" s="229" t="s">
        <v>567</v>
      </c>
      <c r="F303" s="230" t="s">
        <v>568</v>
      </c>
      <c r="G303" s="231" t="s">
        <v>209</v>
      </c>
      <c r="H303" s="232">
        <v>35.158000000000001</v>
      </c>
      <c r="I303" s="233"/>
      <c r="J303" s="234">
        <f>ROUND(I303*H303,2)</f>
        <v>0</v>
      </c>
      <c r="K303" s="230" t="s">
        <v>210</v>
      </c>
      <c r="L303" s="45"/>
      <c r="M303" s="235" t="s">
        <v>1</v>
      </c>
      <c r="N303" s="236" t="s">
        <v>41</v>
      </c>
      <c r="O303" s="92"/>
      <c r="P303" s="237">
        <f>O303*H303</f>
        <v>0</v>
      </c>
      <c r="Q303" s="237">
        <v>0.18462999999999999</v>
      </c>
      <c r="R303" s="237">
        <f>Q303*H303</f>
        <v>6.4912215399999997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211</v>
      </c>
      <c r="AT303" s="239" t="s">
        <v>206</v>
      </c>
      <c r="AU303" s="239" t="s">
        <v>85</v>
      </c>
      <c r="AY303" s="18" t="s">
        <v>204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83</v>
      </c>
      <c r="BK303" s="240">
        <f>ROUND(I303*H303,2)</f>
        <v>0</v>
      </c>
      <c r="BL303" s="18" t="s">
        <v>211</v>
      </c>
      <c r="BM303" s="239" t="s">
        <v>569</v>
      </c>
    </row>
    <row r="304" s="13" customFormat="1">
      <c r="A304" s="13"/>
      <c r="B304" s="241"/>
      <c r="C304" s="242"/>
      <c r="D304" s="243" t="s">
        <v>213</v>
      </c>
      <c r="E304" s="244" t="s">
        <v>1</v>
      </c>
      <c r="F304" s="245" t="s">
        <v>557</v>
      </c>
      <c r="G304" s="242"/>
      <c r="H304" s="244" t="s">
        <v>1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213</v>
      </c>
      <c r="AU304" s="251" t="s">
        <v>85</v>
      </c>
      <c r="AV304" s="13" t="s">
        <v>83</v>
      </c>
      <c r="AW304" s="13" t="s">
        <v>32</v>
      </c>
      <c r="AX304" s="13" t="s">
        <v>76</v>
      </c>
      <c r="AY304" s="251" t="s">
        <v>204</v>
      </c>
    </row>
    <row r="305" s="14" customFormat="1">
      <c r="A305" s="14"/>
      <c r="B305" s="252"/>
      <c r="C305" s="253"/>
      <c r="D305" s="243" t="s">
        <v>213</v>
      </c>
      <c r="E305" s="254" t="s">
        <v>1</v>
      </c>
      <c r="F305" s="255" t="s">
        <v>1916</v>
      </c>
      <c r="G305" s="253"/>
      <c r="H305" s="256">
        <v>35.158000000000001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2" t="s">
        <v>213</v>
      </c>
      <c r="AU305" s="262" t="s">
        <v>85</v>
      </c>
      <c r="AV305" s="14" t="s">
        <v>85</v>
      </c>
      <c r="AW305" s="14" t="s">
        <v>32</v>
      </c>
      <c r="AX305" s="14" t="s">
        <v>83</v>
      </c>
      <c r="AY305" s="262" t="s">
        <v>204</v>
      </c>
    </row>
    <row r="306" s="2" customFormat="1" ht="24.15" customHeight="1">
      <c r="A306" s="39"/>
      <c r="B306" s="40"/>
      <c r="C306" s="228" t="s">
        <v>488</v>
      </c>
      <c r="D306" s="228" t="s">
        <v>206</v>
      </c>
      <c r="E306" s="229" t="s">
        <v>577</v>
      </c>
      <c r="F306" s="230" t="s">
        <v>578</v>
      </c>
      <c r="G306" s="231" t="s">
        <v>209</v>
      </c>
      <c r="H306" s="232">
        <v>35.158000000000001</v>
      </c>
      <c r="I306" s="233"/>
      <c r="J306" s="234">
        <f>ROUND(I306*H306,2)</f>
        <v>0</v>
      </c>
      <c r="K306" s="230" t="s">
        <v>210</v>
      </c>
      <c r="L306" s="45"/>
      <c r="M306" s="235" t="s">
        <v>1</v>
      </c>
      <c r="N306" s="236" t="s">
        <v>41</v>
      </c>
      <c r="O306" s="92"/>
      <c r="P306" s="237">
        <f>O306*H306</f>
        <v>0</v>
      </c>
      <c r="Q306" s="237">
        <v>0.33206000000000002</v>
      </c>
      <c r="R306" s="237">
        <f>Q306*H306</f>
        <v>11.674565480000002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211</v>
      </c>
      <c r="AT306" s="239" t="s">
        <v>206</v>
      </c>
      <c r="AU306" s="239" t="s">
        <v>85</v>
      </c>
      <c r="AY306" s="18" t="s">
        <v>204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83</v>
      </c>
      <c r="BK306" s="240">
        <f>ROUND(I306*H306,2)</f>
        <v>0</v>
      </c>
      <c r="BL306" s="18" t="s">
        <v>211</v>
      </c>
      <c r="BM306" s="239" t="s">
        <v>579</v>
      </c>
    </row>
    <row r="307" s="13" customFormat="1">
      <c r="A307" s="13"/>
      <c r="B307" s="241"/>
      <c r="C307" s="242"/>
      <c r="D307" s="243" t="s">
        <v>213</v>
      </c>
      <c r="E307" s="244" t="s">
        <v>1</v>
      </c>
      <c r="F307" s="245" t="s">
        <v>557</v>
      </c>
      <c r="G307" s="242"/>
      <c r="H307" s="244" t="s">
        <v>1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213</v>
      </c>
      <c r="AU307" s="251" t="s">
        <v>85</v>
      </c>
      <c r="AV307" s="13" t="s">
        <v>83</v>
      </c>
      <c r="AW307" s="13" t="s">
        <v>32</v>
      </c>
      <c r="AX307" s="13" t="s">
        <v>76</v>
      </c>
      <c r="AY307" s="251" t="s">
        <v>204</v>
      </c>
    </row>
    <row r="308" s="14" customFormat="1">
      <c r="A308" s="14"/>
      <c r="B308" s="252"/>
      <c r="C308" s="253"/>
      <c r="D308" s="243" t="s">
        <v>213</v>
      </c>
      <c r="E308" s="254" t="s">
        <v>1</v>
      </c>
      <c r="F308" s="255" t="s">
        <v>1916</v>
      </c>
      <c r="G308" s="253"/>
      <c r="H308" s="256">
        <v>35.158000000000001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213</v>
      </c>
      <c r="AU308" s="262" t="s">
        <v>85</v>
      </c>
      <c r="AV308" s="14" t="s">
        <v>85</v>
      </c>
      <c r="AW308" s="14" t="s">
        <v>32</v>
      </c>
      <c r="AX308" s="14" t="s">
        <v>83</v>
      </c>
      <c r="AY308" s="262" t="s">
        <v>204</v>
      </c>
    </row>
    <row r="309" s="2" customFormat="1" ht="24.15" customHeight="1">
      <c r="A309" s="39"/>
      <c r="B309" s="40"/>
      <c r="C309" s="228" t="s">
        <v>494</v>
      </c>
      <c r="D309" s="228" t="s">
        <v>206</v>
      </c>
      <c r="E309" s="229" t="s">
        <v>581</v>
      </c>
      <c r="F309" s="230" t="s">
        <v>582</v>
      </c>
      <c r="G309" s="231" t="s">
        <v>209</v>
      </c>
      <c r="H309" s="232">
        <v>34.631999999999998</v>
      </c>
      <c r="I309" s="233"/>
      <c r="J309" s="234">
        <f>ROUND(I309*H309,2)</f>
        <v>0</v>
      </c>
      <c r="K309" s="230" t="s">
        <v>210</v>
      </c>
      <c r="L309" s="45"/>
      <c r="M309" s="235" t="s">
        <v>1</v>
      </c>
      <c r="N309" s="236" t="s">
        <v>41</v>
      </c>
      <c r="O309" s="92"/>
      <c r="P309" s="237">
        <f>O309*H309</f>
        <v>0</v>
      </c>
      <c r="Q309" s="237">
        <v>0.51085999999999998</v>
      </c>
      <c r="R309" s="237">
        <f>Q309*H309</f>
        <v>17.69210352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211</v>
      </c>
      <c r="AT309" s="239" t="s">
        <v>206</v>
      </c>
      <c r="AU309" s="239" t="s">
        <v>85</v>
      </c>
      <c r="AY309" s="18" t="s">
        <v>204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83</v>
      </c>
      <c r="BK309" s="240">
        <f>ROUND(I309*H309,2)</f>
        <v>0</v>
      </c>
      <c r="BL309" s="18" t="s">
        <v>211</v>
      </c>
      <c r="BM309" s="239" t="s">
        <v>1949</v>
      </c>
    </row>
    <row r="310" s="13" customFormat="1">
      <c r="A310" s="13"/>
      <c r="B310" s="241"/>
      <c r="C310" s="242"/>
      <c r="D310" s="243" t="s">
        <v>213</v>
      </c>
      <c r="E310" s="244" t="s">
        <v>1</v>
      </c>
      <c r="F310" s="245" t="s">
        <v>524</v>
      </c>
      <c r="G310" s="242"/>
      <c r="H310" s="244" t="s">
        <v>1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1" t="s">
        <v>213</v>
      </c>
      <c r="AU310" s="251" t="s">
        <v>85</v>
      </c>
      <c r="AV310" s="13" t="s">
        <v>83</v>
      </c>
      <c r="AW310" s="13" t="s">
        <v>32</v>
      </c>
      <c r="AX310" s="13" t="s">
        <v>76</v>
      </c>
      <c r="AY310" s="251" t="s">
        <v>204</v>
      </c>
    </row>
    <row r="311" s="14" customFormat="1">
      <c r="A311" s="14"/>
      <c r="B311" s="252"/>
      <c r="C311" s="253"/>
      <c r="D311" s="243" t="s">
        <v>213</v>
      </c>
      <c r="E311" s="254" t="s">
        <v>1</v>
      </c>
      <c r="F311" s="255" t="s">
        <v>1917</v>
      </c>
      <c r="G311" s="253"/>
      <c r="H311" s="256">
        <v>34.631999999999998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213</v>
      </c>
      <c r="AU311" s="262" t="s">
        <v>85</v>
      </c>
      <c r="AV311" s="14" t="s">
        <v>85</v>
      </c>
      <c r="AW311" s="14" t="s">
        <v>32</v>
      </c>
      <c r="AX311" s="14" t="s">
        <v>83</v>
      </c>
      <c r="AY311" s="262" t="s">
        <v>204</v>
      </c>
    </row>
    <row r="312" s="2" customFormat="1" ht="24.15" customHeight="1">
      <c r="A312" s="39"/>
      <c r="B312" s="40"/>
      <c r="C312" s="228" t="s">
        <v>498</v>
      </c>
      <c r="D312" s="228" t="s">
        <v>206</v>
      </c>
      <c r="E312" s="229" t="s">
        <v>585</v>
      </c>
      <c r="F312" s="230" t="s">
        <v>586</v>
      </c>
      <c r="G312" s="231" t="s">
        <v>209</v>
      </c>
      <c r="H312" s="232">
        <v>35.158000000000001</v>
      </c>
      <c r="I312" s="233"/>
      <c r="J312" s="234">
        <f>ROUND(I312*H312,2)</f>
        <v>0</v>
      </c>
      <c r="K312" s="230" t="s">
        <v>210</v>
      </c>
      <c r="L312" s="45"/>
      <c r="M312" s="235" t="s">
        <v>1</v>
      </c>
      <c r="N312" s="236" t="s">
        <v>41</v>
      </c>
      <c r="O312" s="92"/>
      <c r="P312" s="237">
        <f>O312*H312</f>
        <v>0</v>
      </c>
      <c r="Q312" s="237">
        <v>0.0060099999999999997</v>
      </c>
      <c r="R312" s="237">
        <f>Q312*H312</f>
        <v>0.21129957999999999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211</v>
      </c>
      <c r="AT312" s="239" t="s">
        <v>206</v>
      </c>
      <c r="AU312" s="239" t="s">
        <v>85</v>
      </c>
      <c r="AY312" s="18" t="s">
        <v>204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83</v>
      </c>
      <c r="BK312" s="240">
        <f>ROUND(I312*H312,2)</f>
        <v>0</v>
      </c>
      <c r="BL312" s="18" t="s">
        <v>211</v>
      </c>
      <c r="BM312" s="239" t="s">
        <v>587</v>
      </c>
    </row>
    <row r="313" s="13" customFormat="1">
      <c r="A313" s="13"/>
      <c r="B313" s="241"/>
      <c r="C313" s="242"/>
      <c r="D313" s="243" t="s">
        <v>213</v>
      </c>
      <c r="E313" s="244" t="s">
        <v>1</v>
      </c>
      <c r="F313" s="245" t="s">
        <v>557</v>
      </c>
      <c r="G313" s="242"/>
      <c r="H313" s="244" t="s">
        <v>1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213</v>
      </c>
      <c r="AU313" s="251" t="s">
        <v>85</v>
      </c>
      <c r="AV313" s="13" t="s">
        <v>83</v>
      </c>
      <c r="AW313" s="13" t="s">
        <v>32</v>
      </c>
      <c r="AX313" s="13" t="s">
        <v>76</v>
      </c>
      <c r="AY313" s="251" t="s">
        <v>204</v>
      </c>
    </row>
    <row r="314" s="14" customFormat="1">
      <c r="A314" s="14"/>
      <c r="B314" s="252"/>
      <c r="C314" s="253"/>
      <c r="D314" s="243" t="s">
        <v>213</v>
      </c>
      <c r="E314" s="254" t="s">
        <v>1</v>
      </c>
      <c r="F314" s="255" t="s">
        <v>1916</v>
      </c>
      <c r="G314" s="253"/>
      <c r="H314" s="256">
        <v>35.158000000000001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2" t="s">
        <v>213</v>
      </c>
      <c r="AU314" s="262" t="s">
        <v>85</v>
      </c>
      <c r="AV314" s="14" t="s">
        <v>85</v>
      </c>
      <c r="AW314" s="14" t="s">
        <v>32</v>
      </c>
      <c r="AX314" s="14" t="s">
        <v>83</v>
      </c>
      <c r="AY314" s="262" t="s">
        <v>204</v>
      </c>
    </row>
    <row r="315" s="2" customFormat="1" ht="21.75" customHeight="1">
      <c r="A315" s="39"/>
      <c r="B315" s="40"/>
      <c r="C315" s="228" t="s">
        <v>504</v>
      </c>
      <c r="D315" s="228" t="s">
        <v>206</v>
      </c>
      <c r="E315" s="229" t="s">
        <v>589</v>
      </c>
      <c r="F315" s="230" t="s">
        <v>590</v>
      </c>
      <c r="G315" s="231" t="s">
        <v>209</v>
      </c>
      <c r="H315" s="232">
        <v>74.939999999999998</v>
      </c>
      <c r="I315" s="233"/>
      <c r="J315" s="234">
        <f>ROUND(I315*H315,2)</f>
        <v>0</v>
      </c>
      <c r="K315" s="230" t="s">
        <v>210</v>
      </c>
      <c r="L315" s="45"/>
      <c r="M315" s="235" t="s">
        <v>1</v>
      </c>
      <c r="N315" s="236" t="s">
        <v>41</v>
      </c>
      <c r="O315" s="92"/>
      <c r="P315" s="237">
        <f>O315*H315</f>
        <v>0</v>
      </c>
      <c r="Q315" s="237">
        <v>0.00021000000000000001</v>
      </c>
      <c r="R315" s="237">
        <f>Q315*H315</f>
        <v>0.015737399999999999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211</v>
      </c>
      <c r="AT315" s="239" t="s">
        <v>206</v>
      </c>
      <c r="AU315" s="239" t="s">
        <v>85</v>
      </c>
      <c r="AY315" s="18" t="s">
        <v>204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83</v>
      </c>
      <c r="BK315" s="240">
        <f>ROUND(I315*H315,2)</f>
        <v>0</v>
      </c>
      <c r="BL315" s="18" t="s">
        <v>211</v>
      </c>
      <c r="BM315" s="239" t="s">
        <v>591</v>
      </c>
    </row>
    <row r="316" s="13" customFormat="1">
      <c r="A316" s="13"/>
      <c r="B316" s="241"/>
      <c r="C316" s="242"/>
      <c r="D316" s="243" t="s">
        <v>213</v>
      </c>
      <c r="E316" s="244" t="s">
        <v>1</v>
      </c>
      <c r="F316" s="245" t="s">
        <v>557</v>
      </c>
      <c r="G316" s="242"/>
      <c r="H316" s="244" t="s">
        <v>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213</v>
      </c>
      <c r="AU316" s="251" t="s">
        <v>85</v>
      </c>
      <c r="AV316" s="13" t="s">
        <v>83</v>
      </c>
      <c r="AW316" s="13" t="s">
        <v>32</v>
      </c>
      <c r="AX316" s="13" t="s">
        <v>76</v>
      </c>
      <c r="AY316" s="251" t="s">
        <v>204</v>
      </c>
    </row>
    <row r="317" s="14" customFormat="1">
      <c r="A317" s="14"/>
      <c r="B317" s="252"/>
      <c r="C317" s="253"/>
      <c r="D317" s="243" t="s">
        <v>213</v>
      </c>
      <c r="E317" s="254" t="s">
        <v>1</v>
      </c>
      <c r="F317" s="255" t="s">
        <v>1950</v>
      </c>
      <c r="G317" s="253"/>
      <c r="H317" s="256">
        <v>74.939999999999998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2" t="s">
        <v>213</v>
      </c>
      <c r="AU317" s="262" t="s">
        <v>85</v>
      </c>
      <c r="AV317" s="14" t="s">
        <v>85</v>
      </c>
      <c r="AW317" s="14" t="s">
        <v>32</v>
      </c>
      <c r="AX317" s="14" t="s">
        <v>83</v>
      </c>
      <c r="AY317" s="262" t="s">
        <v>204</v>
      </c>
    </row>
    <row r="318" s="2" customFormat="1" ht="33" customHeight="1">
      <c r="A318" s="39"/>
      <c r="B318" s="40"/>
      <c r="C318" s="228" t="s">
        <v>508</v>
      </c>
      <c r="D318" s="228" t="s">
        <v>206</v>
      </c>
      <c r="E318" s="229" t="s">
        <v>602</v>
      </c>
      <c r="F318" s="230" t="s">
        <v>603</v>
      </c>
      <c r="G318" s="231" t="s">
        <v>209</v>
      </c>
      <c r="H318" s="232">
        <v>74.939999999999998</v>
      </c>
      <c r="I318" s="233"/>
      <c r="J318" s="234">
        <f>ROUND(I318*H318,2)</f>
        <v>0</v>
      </c>
      <c r="K318" s="230" t="s">
        <v>210</v>
      </c>
      <c r="L318" s="45"/>
      <c r="M318" s="235" t="s">
        <v>1</v>
      </c>
      <c r="N318" s="236" t="s">
        <v>41</v>
      </c>
      <c r="O318" s="92"/>
      <c r="P318" s="237">
        <f>O318*H318</f>
        <v>0</v>
      </c>
      <c r="Q318" s="237">
        <v>0.12966</v>
      </c>
      <c r="R318" s="237">
        <f>Q318*H318</f>
        <v>9.7167203999999998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211</v>
      </c>
      <c r="AT318" s="239" t="s">
        <v>206</v>
      </c>
      <c r="AU318" s="239" t="s">
        <v>85</v>
      </c>
      <c r="AY318" s="18" t="s">
        <v>204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83</v>
      </c>
      <c r="BK318" s="240">
        <f>ROUND(I318*H318,2)</f>
        <v>0</v>
      </c>
      <c r="BL318" s="18" t="s">
        <v>211</v>
      </c>
      <c r="BM318" s="239" t="s">
        <v>604</v>
      </c>
    </row>
    <row r="319" s="13" customFormat="1">
      <c r="A319" s="13"/>
      <c r="B319" s="241"/>
      <c r="C319" s="242"/>
      <c r="D319" s="243" t="s">
        <v>213</v>
      </c>
      <c r="E319" s="244" t="s">
        <v>1</v>
      </c>
      <c r="F319" s="245" t="s">
        <v>557</v>
      </c>
      <c r="G319" s="242"/>
      <c r="H319" s="244" t="s">
        <v>1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213</v>
      </c>
      <c r="AU319" s="251" t="s">
        <v>85</v>
      </c>
      <c r="AV319" s="13" t="s">
        <v>83</v>
      </c>
      <c r="AW319" s="13" t="s">
        <v>32</v>
      </c>
      <c r="AX319" s="13" t="s">
        <v>76</v>
      </c>
      <c r="AY319" s="251" t="s">
        <v>204</v>
      </c>
    </row>
    <row r="320" s="14" customFormat="1">
      <c r="A320" s="14"/>
      <c r="B320" s="252"/>
      <c r="C320" s="253"/>
      <c r="D320" s="243" t="s">
        <v>213</v>
      </c>
      <c r="E320" s="254" t="s">
        <v>1</v>
      </c>
      <c r="F320" s="255" t="s">
        <v>1950</v>
      </c>
      <c r="G320" s="253"/>
      <c r="H320" s="256">
        <v>74.939999999999998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213</v>
      </c>
      <c r="AU320" s="262" t="s">
        <v>85</v>
      </c>
      <c r="AV320" s="14" t="s">
        <v>85</v>
      </c>
      <c r="AW320" s="14" t="s">
        <v>32</v>
      </c>
      <c r="AX320" s="14" t="s">
        <v>83</v>
      </c>
      <c r="AY320" s="262" t="s">
        <v>204</v>
      </c>
    </row>
    <row r="321" s="2" customFormat="1" ht="24.15" customHeight="1">
      <c r="A321" s="39"/>
      <c r="B321" s="40"/>
      <c r="C321" s="228" t="s">
        <v>513</v>
      </c>
      <c r="D321" s="228" t="s">
        <v>206</v>
      </c>
      <c r="E321" s="229" t="s">
        <v>1951</v>
      </c>
      <c r="F321" s="230" t="s">
        <v>1952</v>
      </c>
      <c r="G321" s="231" t="s">
        <v>209</v>
      </c>
      <c r="H321" s="232">
        <v>75.859999999999999</v>
      </c>
      <c r="I321" s="233"/>
      <c r="J321" s="234">
        <f>ROUND(I321*H321,2)</f>
        <v>0</v>
      </c>
      <c r="K321" s="230" t="s">
        <v>210</v>
      </c>
      <c r="L321" s="45"/>
      <c r="M321" s="235" t="s">
        <v>1</v>
      </c>
      <c r="N321" s="236" t="s">
        <v>41</v>
      </c>
      <c r="O321" s="92"/>
      <c r="P321" s="237">
        <f>O321*H321</f>
        <v>0</v>
      </c>
      <c r="Q321" s="237">
        <v>0.1837</v>
      </c>
      <c r="R321" s="237">
        <f>Q321*H321</f>
        <v>13.935482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211</v>
      </c>
      <c r="AT321" s="239" t="s">
        <v>206</v>
      </c>
      <c r="AU321" s="239" t="s">
        <v>85</v>
      </c>
      <c r="AY321" s="18" t="s">
        <v>204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83</v>
      </c>
      <c r="BK321" s="240">
        <f>ROUND(I321*H321,2)</f>
        <v>0</v>
      </c>
      <c r="BL321" s="18" t="s">
        <v>211</v>
      </c>
      <c r="BM321" s="239" t="s">
        <v>1953</v>
      </c>
    </row>
    <row r="322" s="14" customFormat="1">
      <c r="A322" s="14"/>
      <c r="B322" s="252"/>
      <c r="C322" s="253"/>
      <c r="D322" s="243" t="s">
        <v>213</v>
      </c>
      <c r="E322" s="254" t="s">
        <v>1</v>
      </c>
      <c r="F322" s="255" t="s">
        <v>1896</v>
      </c>
      <c r="G322" s="253"/>
      <c r="H322" s="256">
        <v>75.859999999999999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2" t="s">
        <v>213</v>
      </c>
      <c r="AU322" s="262" t="s">
        <v>85</v>
      </c>
      <c r="AV322" s="14" t="s">
        <v>85</v>
      </c>
      <c r="AW322" s="14" t="s">
        <v>32</v>
      </c>
      <c r="AX322" s="14" t="s">
        <v>83</v>
      </c>
      <c r="AY322" s="262" t="s">
        <v>204</v>
      </c>
    </row>
    <row r="323" s="2" customFormat="1" ht="16.5" customHeight="1">
      <c r="A323" s="39"/>
      <c r="B323" s="40"/>
      <c r="C323" s="285" t="s">
        <v>519</v>
      </c>
      <c r="D323" s="285" t="s">
        <v>467</v>
      </c>
      <c r="E323" s="286" t="s">
        <v>1327</v>
      </c>
      <c r="F323" s="287" t="s">
        <v>1328</v>
      </c>
      <c r="G323" s="288" t="s">
        <v>209</v>
      </c>
      <c r="H323" s="289">
        <v>7.7380000000000004</v>
      </c>
      <c r="I323" s="290"/>
      <c r="J323" s="291">
        <f>ROUND(I323*H323,2)</f>
        <v>0</v>
      </c>
      <c r="K323" s="287" t="s">
        <v>210</v>
      </c>
      <c r="L323" s="292"/>
      <c r="M323" s="293" t="s">
        <v>1</v>
      </c>
      <c r="N323" s="294" t="s">
        <v>41</v>
      </c>
      <c r="O323" s="92"/>
      <c r="P323" s="237">
        <f>O323*H323</f>
        <v>0</v>
      </c>
      <c r="Q323" s="237">
        <v>0.222</v>
      </c>
      <c r="R323" s="237">
        <f>Q323*H323</f>
        <v>1.7178360000000001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247</v>
      </c>
      <c r="AT323" s="239" t="s">
        <v>467</v>
      </c>
      <c r="AU323" s="239" t="s">
        <v>85</v>
      </c>
      <c r="AY323" s="18" t="s">
        <v>204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83</v>
      </c>
      <c r="BK323" s="240">
        <f>ROUND(I323*H323,2)</f>
        <v>0</v>
      </c>
      <c r="BL323" s="18" t="s">
        <v>211</v>
      </c>
      <c r="BM323" s="239" t="s">
        <v>1329</v>
      </c>
    </row>
    <row r="324" s="12" customFormat="1" ht="22.8" customHeight="1">
      <c r="A324" s="12"/>
      <c r="B324" s="212"/>
      <c r="C324" s="213"/>
      <c r="D324" s="214" t="s">
        <v>75</v>
      </c>
      <c r="E324" s="226" t="s">
        <v>247</v>
      </c>
      <c r="F324" s="226" t="s">
        <v>614</v>
      </c>
      <c r="G324" s="213"/>
      <c r="H324" s="213"/>
      <c r="I324" s="216"/>
      <c r="J324" s="227">
        <f>BK324</f>
        <v>0</v>
      </c>
      <c r="K324" s="213"/>
      <c r="L324" s="218"/>
      <c r="M324" s="219"/>
      <c r="N324" s="220"/>
      <c r="O324" s="220"/>
      <c r="P324" s="221">
        <f>SUM(P325:P483)</f>
        <v>0</v>
      </c>
      <c r="Q324" s="220"/>
      <c r="R324" s="221">
        <f>SUM(R325:R483)</f>
        <v>1.4827830999999998</v>
      </c>
      <c r="S324" s="220"/>
      <c r="T324" s="222">
        <f>SUM(T325:T483)</f>
        <v>0.23300000000000001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3" t="s">
        <v>83</v>
      </c>
      <c r="AT324" s="224" t="s">
        <v>75</v>
      </c>
      <c r="AU324" s="224" t="s">
        <v>83</v>
      </c>
      <c r="AY324" s="223" t="s">
        <v>204</v>
      </c>
      <c r="BK324" s="225">
        <f>SUM(BK325:BK483)</f>
        <v>0</v>
      </c>
    </row>
    <row r="325" s="2" customFormat="1" ht="24.15" customHeight="1">
      <c r="A325" s="39"/>
      <c r="B325" s="40"/>
      <c r="C325" s="228" t="s">
        <v>527</v>
      </c>
      <c r="D325" s="228" t="s">
        <v>206</v>
      </c>
      <c r="E325" s="229" t="s">
        <v>633</v>
      </c>
      <c r="F325" s="230" t="s">
        <v>634</v>
      </c>
      <c r="G325" s="231" t="s">
        <v>635</v>
      </c>
      <c r="H325" s="232">
        <v>1</v>
      </c>
      <c r="I325" s="233"/>
      <c r="J325" s="234">
        <f>ROUND(I325*H325,2)</f>
        <v>0</v>
      </c>
      <c r="K325" s="230" t="s">
        <v>1</v>
      </c>
      <c r="L325" s="45"/>
      <c r="M325" s="235" t="s">
        <v>1</v>
      </c>
      <c r="N325" s="236" t="s">
        <v>41</v>
      </c>
      <c r="O325" s="92"/>
      <c r="P325" s="237">
        <f>O325*H325</f>
        <v>0</v>
      </c>
      <c r="Q325" s="237">
        <v>0.001</v>
      </c>
      <c r="R325" s="237">
        <f>Q325*H325</f>
        <v>0.001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211</v>
      </c>
      <c r="AT325" s="239" t="s">
        <v>206</v>
      </c>
      <c r="AU325" s="239" t="s">
        <v>85</v>
      </c>
      <c r="AY325" s="18" t="s">
        <v>204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83</v>
      </c>
      <c r="BK325" s="240">
        <f>ROUND(I325*H325,2)</f>
        <v>0</v>
      </c>
      <c r="BL325" s="18" t="s">
        <v>211</v>
      </c>
      <c r="BM325" s="239" t="s">
        <v>636</v>
      </c>
    </row>
    <row r="326" s="13" customFormat="1">
      <c r="A326" s="13"/>
      <c r="B326" s="241"/>
      <c r="C326" s="242"/>
      <c r="D326" s="243" t="s">
        <v>213</v>
      </c>
      <c r="E326" s="244" t="s">
        <v>1</v>
      </c>
      <c r="F326" s="245" t="s">
        <v>214</v>
      </c>
      <c r="G326" s="242"/>
      <c r="H326" s="244" t="s">
        <v>1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1" t="s">
        <v>213</v>
      </c>
      <c r="AU326" s="251" t="s">
        <v>85</v>
      </c>
      <c r="AV326" s="13" t="s">
        <v>83</v>
      </c>
      <c r="AW326" s="13" t="s">
        <v>32</v>
      </c>
      <c r="AX326" s="13" t="s">
        <v>76</v>
      </c>
      <c r="AY326" s="251" t="s">
        <v>204</v>
      </c>
    </row>
    <row r="327" s="13" customFormat="1">
      <c r="A327" s="13"/>
      <c r="B327" s="241"/>
      <c r="C327" s="242"/>
      <c r="D327" s="243" t="s">
        <v>213</v>
      </c>
      <c r="E327" s="244" t="s">
        <v>1</v>
      </c>
      <c r="F327" s="245" t="s">
        <v>637</v>
      </c>
      <c r="G327" s="242"/>
      <c r="H327" s="244" t="s">
        <v>1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1" t="s">
        <v>213</v>
      </c>
      <c r="AU327" s="251" t="s">
        <v>85</v>
      </c>
      <c r="AV327" s="13" t="s">
        <v>83</v>
      </c>
      <c r="AW327" s="13" t="s">
        <v>32</v>
      </c>
      <c r="AX327" s="13" t="s">
        <v>76</v>
      </c>
      <c r="AY327" s="251" t="s">
        <v>204</v>
      </c>
    </row>
    <row r="328" s="14" customFormat="1">
      <c r="A328" s="14"/>
      <c r="B328" s="252"/>
      <c r="C328" s="253"/>
      <c r="D328" s="243" t="s">
        <v>213</v>
      </c>
      <c r="E328" s="254" t="s">
        <v>1</v>
      </c>
      <c r="F328" s="255" t="s">
        <v>83</v>
      </c>
      <c r="G328" s="253"/>
      <c r="H328" s="256">
        <v>1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2" t="s">
        <v>213</v>
      </c>
      <c r="AU328" s="262" t="s">
        <v>85</v>
      </c>
      <c r="AV328" s="14" t="s">
        <v>85</v>
      </c>
      <c r="AW328" s="14" t="s">
        <v>32</v>
      </c>
      <c r="AX328" s="14" t="s">
        <v>83</v>
      </c>
      <c r="AY328" s="262" t="s">
        <v>204</v>
      </c>
    </row>
    <row r="329" s="2" customFormat="1" ht="24.15" customHeight="1">
      <c r="A329" s="39"/>
      <c r="B329" s="40"/>
      <c r="C329" s="228" t="s">
        <v>531</v>
      </c>
      <c r="D329" s="228" t="s">
        <v>206</v>
      </c>
      <c r="E329" s="229" t="s">
        <v>639</v>
      </c>
      <c r="F329" s="230" t="s">
        <v>640</v>
      </c>
      <c r="G329" s="231" t="s">
        <v>239</v>
      </c>
      <c r="H329" s="232">
        <v>3</v>
      </c>
      <c r="I329" s="233"/>
      <c r="J329" s="234">
        <f>ROUND(I329*H329,2)</f>
        <v>0</v>
      </c>
      <c r="K329" s="230" t="s">
        <v>210</v>
      </c>
      <c r="L329" s="45"/>
      <c r="M329" s="235" t="s">
        <v>1</v>
      </c>
      <c r="N329" s="236" t="s">
        <v>41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211</v>
      </c>
      <c r="AT329" s="239" t="s">
        <v>206</v>
      </c>
      <c r="AU329" s="239" t="s">
        <v>85</v>
      </c>
      <c r="AY329" s="18" t="s">
        <v>204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83</v>
      </c>
      <c r="BK329" s="240">
        <f>ROUND(I329*H329,2)</f>
        <v>0</v>
      </c>
      <c r="BL329" s="18" t="s">
        <v>211</v>
      </c>
      <c r="BM329" s="239" t="s">
        <v>641</v>
      </c>
    </row>
    <row r="330" s="13" customFormat="1">
      <c r="A330" s="13"/>
      <c r="B330" s="241"/>
      <c r="C330" s="242"/>
      <c r="D330" s="243" t="s">
        <v>213</v>
      </c>
      <c r="E330" s="244" t="s">
        <v>1</v>
      </c>
      <c r="F330" s="245" t="s">
        <v>1954</v>
      </c>
      <c r="G330" s="242"/>
      <c r="H330" s="244" t="s">
        <v>1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213</v>
      </c>
      <c r="AU330" s="251" t="s">
        <v>85</v>
      </c>
      <c r="AV330" s="13" t="s">
        <v>83</v>
      </c>
      <c r="AW330" s="13" t="s">
        <v>32</v>
      </c>
      <c r="AX330" s="13" t="s">
        <v>76</v>
      </c>
      <c r="AY330" s="251" t="s">
        <v>204</v>
      </c>
    </row>
    <row r="331" s="14" customFormat="1">
      <c r="A331" s="14"/>
      <c r="B331" s="252"/>
      <c r="C331" s="253"/>
      <c r="D331" s="243" t="s">
        <v>213</v>
      </c>
      <c r="E331" s="254" t="s">
        <v>138</v>
      </c>
      <c r="F331" s="255" t="s">
        <v>1955</v>
      </c>
      <c r="G331" s="253"/>
      <c r="H331" s="256">
        <v>3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213</v>
      </c>
      <c r="AU331" s="262" t="s">
        <v>85</v>
      </c>
      <c r="AV331" s="14" t="s">
        <v>85</v>
      </c>
      <c r="AW331" s="14" t="s">
        <v>32</v>
      </c>
      <c r="AX331" s="14" t="s">
        <v>83</v>
      </c>
      <c r="AY331" s="262" t="s">
        <v>204</v>
      </c>
    </row>
    <row r="332" s="2" customFormat="1" ht="16.5" customHeight="1">
      <c r="A332" s="39"/>
      <c r="B332" s="40"/>
      <c r="C332" s="285" t="s">
        <v>535</v>
      </c>
      <c r="D332" s="285" t="s">
        <v>467</v>
      </c>
      <c r="E332" s="286" t="s">
        <v>644</v>
      </c>
      <c r="F332" s="287" t="s">
        <v>645</v>
      </c>
      <c r="G332" s="288" t="s">
        <v>239</v>
      </c>
      <c r="H332" s="289">
        <v>3.0449999999999999</v>
      </c>
      <c r="I332" s="290"/>
      <c r="J332" s="291">
        <f>ROUND(I332*H332,2)</f>
        <v>0</v>
      </c>
      <c r="K332" s="287" t="s">
        <v>1</v>
      </c>
      <c r="L332" s="292"/>
      <c r="M332" s="293" t="s">
        <v>1</v>
      </c>
      <c r="N332" s="294" t="s">
        <v>41</v>
      </c>
      <c r="O332" s="92"/>
      <c r="P332" s="237">
        <f>O332*H332</f>
        <v>0</v>
      </c>
      <c r="Q332" s="237">
        <v>0.00036999999999999999</v>
      </c>
      <c r="R332" s="237">
        <f>Q332*H332</f>
        <v>0.0011266499999999999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247</v>
      </c>
      <c r="AT332" s="239" t="s">
        <v>467</v>
      </c>
      <c r="AU332" s="239" t="s">
        <v>85</v>
      </c>
      <c r="AY332" s="18" t="s">
        <v>204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83</v>
      </c>
      <c r="BK332" s="240">
        <f>ROUND(I332*H332,2)</f>
        <v>0</v>
      </c>
      <c r="BL332" s="18" t="s">
        <v>211</v>
      </c>
      <c r="BM332" s="239" t="s">
        <v>646</v>
      </c>
    </row>
    <row r="333" s="14" customFormat="1">
      <c r="A333" s="14"/>
      <c r="B333" s="252"/>
      <c r="C333" s="253"/>
      <c r="D333" s="243" t="s">
        <v>213</v>
      </c>
      <c r="E333" s="254" t="s">
        <v>1</v>
      </c>
      <c r="F333" s="255" t="s">
        <v>647</v>
      </c>
      <c r="G333" s="253"/>
      <c r="H333" s="256">
        <v>3.0449999999999999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2" t="s">
        <v>213</v>
      </c>
      <c r="AU333" s="262" t="s">
        <v>85</v>
      </c>
      <c r="AV333" s="14" t="s">
        <v>85</v>
      </c>
      <c r="AW333" s="14" t="s">
        <v>32</v>
      </c>
      <c r="AX333" s="14" t="s">
        <v>83</v>
      </c>
      <c r="AY333" s="262" t="s">
        <v>204</v>
      </c>
    </row>
    <row r="334" s="2" customFormat="1" ht="24.15" customHeight="1">
      <c r="A334" s="39"/>
      <c r="B334" s="40"/>
      <c r="C334" s="228" t="s">
        <v>539</v>
      </c>
      <c r="D334" s="228" t="s">
        <v>206</v>
      </c>
      <c r="E334" s="229" t="s">
        <v>660</v>
      </c>
      <c r="F334" s="230" t="s">
        <v>661</v>
      </c>
      <c r="G334" s="231" t="s">
        <v>239</v>
      </c>
      <c r="H334" s="232">
        <v>71</v>
      </c>
      <c r="I334" s="233"/>
      <c r="J334" s="234">
        <f>ROUND(I334*H334,2)</f>
        <v>0</v>
      </c>
      <c r="K334" s="230" t="s">
        <v>210</v>
      </c>
      <c r="L334" s="45"/>
      <c r="M334" s="235" t="s">
        <v>1</v>
      </c>
      <c r="N334" s="236" t="s">
        <v>41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211</v>
      </c>
      <c r="AT334" s="239" t="s">
        <v>206</v>
      </c>
      <c r="AU334" s="239" t="s">
        <v>85</v>
      </c>
      <c r="AY334" s="18" t="s">
        <v>204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83</v>
      </c>
      <c r="BK334" s="240">
        <f>ROUND(I334*H334,2)</f>
        <v>0</v>
      </c>
      <c r="BL334" s="18" t="s">
        <v>211</v>
      </c>
      <c r="BM334" s="239" t="s">
        <v>662</v>
      </c>
    </row>
    <row r="335" s="13" customFormat="1">
      <c r="A335" s="13"/>
      <c r="B335" s="241"/>
      <c r="C335" s="242"/>
      <c r="D335" s="243" t="s">
        <v>213</v>
      </c>
      <c r="E335" s="244" t="s">
        <v>1</v>
      </c>
      <c r="F335" s="245" t="s">
        <v>1954</v>
      </c>
      <c r="G335" s="242"/>
      <c r="H335" s="244" t="s">
        <v>1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213</v>
      </c>
      <c r="AU335" s="251" t="s">
        <v>85</v>
      </c>
      <c r="AV335" s="13" t="s">
        <v>83</v>
      </c>
      <c r="AW335" s="13" t="s">
        <v>32</v>
      </c>
      <c r="AX335" s="13" t="s">
        <v>76</v>
      </c>
      <c r="AY335" s="251" t="s">
        <v>204</v>
      </c>
    </row>
    <row r="336" s="14" customFormat="1">
      <c r="A336" s="14"/>
      <c r="B336" s="252"/>
      <c r="C336" s="253"/>
      <c r="D336" s="243" t="s">
        <v>213</v>
      </c>
      <c r="E336" s="254" t="s">
        <v>1</v>
      </c>
      <c r="F336" s="255" t="s">
        <v>1956</v>
      </c>
      <c r="G336" s="253"/>
      <c r="H336" s="256">
        <v>71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2" t="s">
        <v>213</v>
      </c>
      <c r="AU336" s="262" t="s">
        <v>85</v>
      </c>
      <c r="AV336" s="14" t="s">
        <v>85</v>
      </c>
      <c r="AW336" s="14" t="s">
        <v>32</v>
      </c>
      <c r="AX336" s="14" t="s">
        <v>76</v>
      </c>
      <c r="AY336" s="262" t="s">
        <v>204</v>
      </c>
    </row>
    <row r="337" s="15" customFormat="1">
      <c r="A337" s="15"/>
      <c r="B337" s="263"/>
      <c r="C337" s="264"/>
      <c r="D337" s="243" t="s">
        <v>213</v>
      </c>
      <c r="E337" s="265" t="s">
        <v>142</v>
      </c>
      <c r="F337" s="266" t="s">
        <v>160</v>
      </c>
      <c r="G337" s="264"/>
      <c r="H337" s="267">
        <v>71</v>
      </c>
      <c r="I337" s="268"/>
      <c r="J337" s="264"/>
      <c r="K337" s="264"/>
      <c r="L337" s="269"/>
      <c r="M337" s="270"/>
      <c r="N337" s="271"/>
      <c r="O337" s="271"/>
      <c r="P337" s="271"/>
      <c r="Q337" s="271"/>
      <c r="R337" s="271"/>
      <c r="S337" s="271"/>
      <c r="T337" s="27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3" t="s">
        <v>213</v>
      </c>
      <c r="AU337" s="273" t="s">
        <v>85</v>
      </c>
      <c r="AV337" s="15" t="s">
        <v>211</v>
      </c>
      <c r="AW337" s="15" t="s">
        <v>32</v>
      </c>
      <c r="AX337" s="15" t="s">
        <v>83</v>
      </c>
      <c r="AY337" s="273" t="s">
        <v>204</v>
      </c>
    </row>
    <row r="338" s="2" customFormat="1" ht="24.15" customHeight="1">
      <c r="A338" s="39"/>
      <c r="B338" s="40"/>
      <c r="C338" s="285" t="s">
        <v>543</v>
      </c>
      <c r="D338" s="285" t="s">
        <v>467</v>
      </c>
      <c r="E338" s="286" t="s">
        <v>666</v>
      </c>
      <c r="F338" s="287" t="s">
        <v>667</v>
      </c>
      <c r="G338" s="288" t="s">
        <v>239</v>
      </c>
      <c r="H338" s="289">
        <v>72.064999999999998</v>
      </c>
      <c r="I338" s="290"/>
      <c r="J338" s="291">
        <f>ROUND(I338*H338,2)</f>
        <v>0</v>
      </c>
      <c r="K338" s="287" t="s">
        <v>1</v>
      </c>
      <c r="L338" s="292"/>
      <c r="M338" s="293" t="s">
        <v>1</v>
      </c>
      <c r="N338" s="294" t="s">
        <v>41</v>
      </c>
      <c r="O338" s="92"/>
      <c r="P338" s="237">
        <f>O338*H338</f>
        <v>0</v>
      </c>
      <c r="Q338" s="237">
        <v>0.00214</v>
      </c>
      <c r="R338" s="237">
        <f>Q338*H338</f>
        <v>0.1542191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247</v>
      </c>
      <c r="AT338" s="239" t="s">
        <v>467</v>
      </c>
      <c r="AU338" s="239" t="s">
        <v>85</v>
      </c>
      <c r="AY338" s="18" t="s">
        <v>204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83</v>
      </c>
      <c r="BK338" s="240">
        <f>ROUND(I338*H338,2)</f>
        <v>0</v>
      </c>
      <c r="BL338" s="18" t="s">
        <v>211</v>
      </c>
      <c r="BM338" s="239" t="s">
        <v>668</v>
      </c>
    </row>
    <row r="339" s="13" customFormat="1">
      <c r="A339" s="13"/>
      <c r="B339" s="241"/>
      <c r="C339" s="242"/>
      <c r="D339" s="243" t="s">
        <v>213</v>
      </c>
      <c r="E339" s="244" t="s">
        <v>1</v>
      </c>
      <c r="F339" s="245" t="s">
        <v>1954</v>
      </c>
      <c r="G339" s="242"/>
      <c r="H339" s="244" t="s">
        <v>1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213</v>
      </c>
      <c r="AU339" s="251" t="s">
        <v>85</v>
      </c>
      <c r="AV339" s="13" t="s">
        <v>83</v>
      </c>
      <c r="AW339" s="13" t="s">
        <v>32</v>
      </c>
      <c r="AX339" s="13" t="s">
        <v>76</v>
      </c>
      <c r="AY339" s="251" t="s">
        <v>204</v>
      </c>
    </row>
    <row r="340" s="13" customFormat="1">
      <c r="A340" s="13"/>
      <c r="B340" s="241"/>
      <c r="C340" s="242"/>
      <c r="D340" s="243" t="s">
        <v>213</v>
      </c>
      <c r="E340" s="244" t="s">
        <v>1</v>
      </c>
      <c r="F340" s="245" t="s">
        <v>669</v>
      </c>
      <c r="G340" s="242"/>
      <c r="H340" s="244" t="s">
        <v>1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213</v>
      </c>
      <c r="AU340" s="251" t="s">
        <v>85</v>
      </c>
      <c r="AV340" s="13" t="s">
        <v>83</v>
      </c>
      <c r="AW340" s="13" t="s">
        <v>32</v>
      </c>
      <c r="AX340" s="13" t="s">
        <v>76</v>
      </c>
      <c r="AY340" s="251" t="s">
        <v>204</v>
      </c>
    </row>
    <row r="341" s="14" customFormat="1">
      <c r="A341" s="14"/>
      <c r="B341" s="252"/>
      <c r="C341" s="253"/>
      <c r="D341" s="243" t="s">
        <v>213</v>
      </c>
      <c r="E341" s="254" t="s">
        <v>1</v>
      </c>
      <c r="F341" s="255" t="s">
        <v>670</v>
      </c>
      <c r="G341" s="253"/>
      <c r="H341" s="256">
        <v>72.064999999999998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2" t="s">
        <v>213</v>
      </c>
      <c r="AU341" s="262" t="s">
        <v>85</v>
      </c>
      <c r="AV341" s="14" t="s">
        <v>85</v>
      </c>
      <c r="AW341" s="14" t="s">
        <v>32</v>
      </c>
      <c r="AX341" s="14" t="s">
        <v>83</v>
      </c>
      <c r="AY341" s="262" t="s">
        <v>204</v>
      </c>
    </row>
    <row r="342" s="2" customFormat="1" ht="33" customHeight="1">
      <c r="A342" s="39"/>
      <c r="B342" s="40"/>
      <c r="C342" s="228" t="s">
        <v>548</v>
      </c>
      <c r="D342" s="228" t="s">
        <v>206</v>
      </c>
      <c r="E342" s="229" t="s">
        <v>705</v>
      </c>
      <c r="F342" s="230" t="s">
        <v>706</v>
      </c>
      <c r="G342" s="231" t="s">
        <v>522</v>
      </c>
      <c r="H342" s="232">
        <v>1</v>
      </c>
      <c r="I342" s="233"/>
      <c r="J342" s="234">
        <f>ROUND(I342*H342,2)</f>
        <v>0</v>
      </c>
      <c r="K342" s="230" t="s">
        <v>210</v>
      </c>
      <c r="L342" s="45"/>
      <c r="M342" s="235" t="s">
        <v>1</v>
      </c>
      <c r="N342" s="236" t="s">
        <v>41</v>
      </c>
      <c r="O342" s="92"/>
      <c r="P342" s="237">
        <f>O342*H342</f>
        <v>0</v>
      </c>
      <c r="Q342" s="237">
        <v>0.00167</v>
      </c>
      <c r="R342" s="237">
        <f>Q342*H342</f>
        <v>0.00167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211</v>
      </c>
      <c r="AT342" s="239" t="s">
        <v>206</v>
      </c>
      <c r="AU342" s="239" t="s">
        <v>85</v>
      </c>
      <c r="AY342" s="18" t="s">
        <v>204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83</v>
      </c>
      <c r="BK342" s="240">
        <f>ROUND(I342*H342,2)</f>
        <v>0</v>
      </c>
      <c r="BL342" s="18" t="s">
        <v>211</v>
      </c>
      <c r="BM342" s="239" t="s">
        <v>707</v>
      </c>
    </row>
    <row r="343" s="13" customFormat="1">
      <c r="A343" s="13"/>
      <c r="B343" s="241"/>
      <c r="C343" s="242"/>
      <c r="D343" s="243" t="s">
        <v>213</v>
      </c>
      <c r="E343" s="244" t="s">
        <v>1</v>
      </c>
      <c r="F343" s="245" t="s">
        <v>1954</v>
      </c>
      <c r="G343" s="242"/>
      <c r="H343" s="244" t="s">
        <v>1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1" t="s">
        <v>213</v>
      </c>
      <c r="AU343" s="251" t="s">
        <v>85</v>
      </c>
      <c r="AV343" s="13" t="s">
        <v>83</v>
      </c>
      <c r="AW343" s="13" t="s">
        <v>32</v>
      </c>
      <c r="AX343" s="13" t="s">
        <v>76</v>
      </c>
      <c r="AY343" s="251" t="s">
        <v>204</v>
      </c>
    </row>
    <row r="344" s="14" customFormat="1">
      <c r="A344" s="14"/>
      <c r="B344" s="252"/>
      <c r="C344" s="253"/>
      <c r="D344" s="243" t="s">
        <v>213</v>
      </c>
      <c r="E344" s="254" t="s">
        <v>1</v>
      </c>
      <c r="F344" s="255" t="s">
        <v>83</v>
      </c>
      <c r="G344" s="253"/>
      <c r="H344" s="256">
        <v>1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2" t="s">
        <v>213</v>
      </c>
      <c r="AU344" s="262" t="s">
        <v>85</v>
      </c>
      <c r="AV344" s="14" t="s">
        <v>85</v>
      </c>
      <c r="AW344" s="14" t="s">
        <v>32</v>
      </c>
      <c r="AX344" s="14" t="s">
        <v>83</v>
      </c>
      <c r="AY344" s="262" t="s">
        <v>204</v>
      </c>
    </row>
    <row r="345" s="2" customFormat="1" ht="24.15" customHeight="1">
      <c r="A345" s="39"/>
      <c r="B345" s="40"/>
      <c r="C345" s="285" t="s">
        <v>553</v>
      </c>
      <c r="D345" s="285" t="s">
        <v>467</v>
      </c>
      <c r="E345" s="286" t="s">
        <v>715</v>
      </c>
      <c r="F345" s="287" t="s">
        <v>716</v>
      </c>
      <c r="G345" s="288" t="s">
        <v>522</v>
      </c>
      <c r="H345" s="289">
        <v>1.02</v>
      </c>
      <c r="I345" s="290"/>
      <c r="J345" s="291">
        <f>ROUND(I345*H345,2)</f>
        <v>0</v>
      </c>
      <c r="K345" s="287" t="s">
        <v>210</v>
      </c>
      <c r="L345" s="292"/>
      <c r="M345" s="293" t="s">
        <v>1</v>
      </c>
      <c r="N345" s="294" t="s">
        <v>41</v>
      </c>
      <c r="O345" s="92"/>
      <c r="P345" s="237">
        <f>O345*H345</f>
        <v>0</v>
      </c>
      <c r="Q345" s="237">
        <v>0.012</v>
      </c>
      <c r="R345" s="237">
        <f>Q345*H345</f>
        <v>0.012240000000000001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247</v>
      </c>
      <c r="AT345" s="239" t="s">
        <v>467</v>
      </c>
      <c r="AU345" s="239" t="s">
        <v>85</v>
      </c>
      <c r="AY345" s="18" t="s">
        <v>204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83</v>
      </c>
      <c r="BK345" s="240">
        <f>ROUND(I345*H345,2)</f>
        <v>0</v>
      </c>
      <c r="BL345" s="18" t="s">
        <v>211</v>
      </c>
      <c r="BM345" s="239" t="s">
        <v>717</v>
      </c>
    </row>
    <row r="346" s="13" customFormat="1">
      <c r="A346" s="13"/>
      <c r="B346" s="241"/>
      <c r="C346" s="242"/>
      <c r="D346" s="243" t="s">
        <v>213</v>
      </c>
      <c r="E346" s="244" t="s">
        <v>1</v>
      </c>
      <c r="F346" s="245" t="s">
        <v>1954</v>
      </c>
      <c r="G346" s="242"/>
      <c r="H346" s="244" t="s">
        <v>1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213</v>
      </c>
      <c r="AU346" s="251" t="s">
        <v>85</v>
      </c>
      <c r="AV346" s="13" t="s">
        <v>83</v>
      </c>
      <c r="AW346" s="13" t="s">
        <v>32</v>
      </c>
      <c r="AX346" s="13" t="s">
        <v>76</v>
      </c>
      <c r="AY346" s="251" t="s">
        <v>204</v>
      </c>
    </row>
    <row r="347" s="14" customFormat="1">
      <c r="A347" s="14"/>
      <c r="B347" s="252"/>
      <c r="C347" s="253"/>
      <c r="D347" s="243" t="s">
        <v>213</v>
      </c>
      <c r="E347" s="254" t="s">
        <v>1</v>
      </c>
      <c r="F347" s="255" t="s">
        <v>727</v>
      </c>
      <c r="G347" s="253"/>
      <c r="H347" s="256">
        <v>1.02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2" t="s">
        <v>213</v>
      </c>
      <c r="AU347" s="262" t="s">
        <v>85</v>
      </c>
      <c r="AV347" s="14" t="s">
        <v>85</v>
      </c>
      <c r="AW347" s="14" t="s">
        <v>32</v>
      </c>
      <c r="AX347" s="14" t="s">
        <v>83</v>
      </c>
      <c r="AY347" s="262" t="s">
        <v>204</v>
      </c>
    </row>
    <row r="348" s="2" customFormat="1" ht="24.15" customHeight="1">
      <c r="A348" s="39"/>
      <c r="B348" s="40"/>
      <c r="C348" s="228" t="s">
        <v>558</v>
      </c>
      <c r="D348" s="228" t="s">
        <v>206</v>
      </c>
      <c r="E348" s="229" t="s">
        <v>729</v>
      </c>
      <c r="F348" s="230" t="s">
        <v>730</v>
      </c>
      <c r="G348" s="231" t="s">
        <v>522</v>
      </c>
      <c r="H348" s="232">
        <v>1</v>
      </c>
      <c r="I348" s="233"/>
      <c r="J348" s="234">
        <f>ROUND(I348*H348,2)</f>
        <v>0</v>
      </c>
      <c r="K348" s="230" t="s">
        <v>210</v>
      </c>
      <c r="L348" s="45"/>
      <c r="M348" s="235" t="s">
        <v>1</v>
      </c>
      <c r="N348" s="236" t="s">
        <v>41</v>
      </c>
      <c r="O348" s="92"/>
      <c r="P348" s="237">
        <f>O348*H348</f>
        <v>0</v>
      </c>
      <c r="Q348" s="237">
        <v>0.00167</v>
      </c>
      <c r="R348" s="237">
        <f>Q348*H348</f>
        <v>0.00167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211</v>
      </c>
      <c r="AT348" s="239" t="s">
        <v>206</v>
      </c>
      <c r="AU348" s="239" t="s">
        <v>85</v>
      </c>
      <c r="AY348" s="18" t="s">
        <v>204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83</v>
      </c>
      <c r="BK348" s="240">
        <f>ROUND(I348*H348,2)</f>
        <v>0</v>
      </c>
      <c r="BL348" s="18" t="s">
        <v>211</v>
      </c>
      <c r="BM348" s="239" t="s">
        <v>731</v>
      </c>
    </row>
    <row r="349" s="13" customFormat="1">
      <c r="A349" s="13"/>
      <c r="B349" s="241"/>
      <c r="C349" s="242"/>
      <c r="D349" s="243" t="s">
        <v>213</v>
      </c>
      <c r="E349" s="244" t="s">
        <v>1</v>
      </c>
      <c r="F349" s="245" t="s">
        <v>1954</v>
      </c>
      <c r="G349" s="242"/>
      <c r="H349" s="244" t="s">
        <v>1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213</v>
      </c>
      <c r="AU349" s="251" t="s">
        <v>85</v>
      </c>
      <c r="AV349" s="13" t="s">
        <v>83</v>
      </c>
      <c r="AW349" s="13" t="s">
        <v>32</v>
      </c>
      <c r="AX349" s="13" t="s">
        <v>76</v>
      </c>
      <c r="AY349" s="251" t="s">
        <v>204</v>
      </c>
    </row>
    <row r="350" s="14" customFormat="1">
      <c r="A350" s="14"/>
      <c r="B350" s="252"/>
      <c r="C350" s="253"/>
      <c r="D350" s="243" t="s">
        <v>213</v>
      </c>
      <c r="E350" s="254" t="s">
        <v>1</v>
      </c>
      <c r="F350" s="255" t="s">
        <v>83</v>
      </c>
      <c r="G350" s="253"/>
      <c r="H350" s="256">
        <v>1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2" t="s">
        <v>213</v>
      </c>
      <c r="AU350" s="262" t="s">
        <v>85</v>
      </c>
      <c r="AV350" s="14" t="s">
        <v>85</v>
      </c>
      <c r="AW350" s="14" t="s">
        <v>32</v>
      </c>
      <c r="AX350" s="14" t="s">
        <v>83</v>
      </c>
      <c r="AY350" s="262" t="s">
        <v>204</v>
      </c>
    </row>
    <row r="351" s="2" customFormat="1" ht="16.5" customHeight="1">
      <c r="A351" s="39"/>
      <c r="B351" s="40"/>
      <c r="C351" s="285" t="s">
        <v>562</v>
      </c>
      <c r="D351" s="285" t="s">
        <v>467</v>
      </c>
      <c r="E351" s="286" t="s">
        <v>739</v>
      </c>
      <c r="F351" s="287" t="s">
        <v>740</v>
      </c>
      <c r="G351" s="288" t="s">
        <v>522</v>
      </c>
      <c r="H351" s="289">
        <v>1.02</v>
      </c>
      <c r="I351" s="290"/>
      <c r="J351" s="291">
        <f>ROUND(I351*H351,2)</f>
        <v>0</v>
      </c>
      <c r="K351" s="287" t="s">
        <v>210</v>
      </c>
      <c r="L351" s="292"/>
      <c r="M351" s="293" t="s">
        <v>1</v>
      </c>
      <c r="N351" s="294" t="s">
        <v>41</v>
      </c>
      <c r="O351" s="92"/>
      <c r="P351" s="237">
        <f>O351*H351</f>
        <v>0</v>
      </c>
      <c r="Q351" s="237">
        <v>0.0141</v>
      </c>
      <c r="R351" s="237">
        <f>Q351*H351</f>
        <v>0.014382000000000001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247</v>
      </c>
      <c r="AT351" s="239" t="s">
        <v>467</v>
      </c>
      <c r="AU351" s="239" t="s">
        <v>85</v>
      </c>
      <c r="AY351" s="18" t="s">
        <v>204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83</v>
      </c>
      <c r="BK351" s="240">
        <f>ROUND(I351*H351,2)</f>
        <v>0</v>
      </c>
      <c r="BL351" s="18" t="s">
        <v>211</v>
      </c>
      <c r="BM351" s="239" t="s">
        <v>741</v>
      </c>
    </row>
    <row r="352" s="13" customFormat="1">
      <c r="A352" s="13"/>
      <c r="B352" s="241"/>
      <c r="C352" s="242"/>
      <c r="D352" s="243" t="s">
        <v>213</v>
      </c>
      <c r="E352" s="244" t="s">
        <v>1</v>
      </c>
      <c r="F352" s="245" t="s">
        <v>1954</v>
      </c>
      <c r="G352" s="242"/>
      <c r="H352" s="244" t="s">
        <v>1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1" t="s">
        <v>213</v>
      </c>
      <c r="AU352" s="251" t="s">
        <v>85</v>
      </c>
      <c r="AV352" s="13" t="s">
        <v>83</v>
      </c>
      <c r="AW352" s="13" t="s">
        <v>32</v>
      </c>
      <c r="AX352" s="13" t="s">
        <v>76</v>
      </c>
      <c r="AY352" s="251" t="s">
        <v>204</v>
      </c>
    </row>
    <row r="353" s="14" customFormat="1">
      <c r="A353" s="14"/>
      <c r="B353" s="252"/>
      <c r="C353" s="253"/>
      <c r="D353" s="243" t="s">
        <v>213</v>
      </c>
      <c r="E353" s="254" t="s">
        <v>1</v>
      </c>
      <c r="F353" s="255" t="s">
        <v>727</v>
      </c>
      <c r="G353" s="253"/>
      <c r="H353" s="256">
        <v>1.02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2" t="s">
        <v>213</v>
      </c>
      <c r="AU353" s="262" t="s">
        <v>85</v>
      </c>
      <c r="AV353" s="14" t="s">
        <v>85</v>
      </c>
      <c r="AW353" s="14" t="s">
        <v>32</v>
      </c>
      <c r="AX353" s="14" t="s">
        <v>83</v>
      </c>
      <c r="AY353" s="262" t="s">
        <v>204</v>
      </c>
    </row>
    <row r="354" s="2" customFormat="1" ht="24.15" customHeight="1">
      <c r="A354" s="39"/>
      <c r="B354" s="40"/>
      <c r="C354" s="228" t="s">
        <v>566</v>
      </c>
      <c r="D354" s="228" t="s">
        <v>206</v>
      </c>
      <c r="E354" s="229" t="s">
        <v>1957</v>
      </c>
      <c r="F354" s="230" t="s">
        <v>1958</v>
      </c>
      <c r="G354" s="231" t="s">
        <v>522</v>
      </c>
      <c r="H354" s="232">
        <v>1</v>
      </c>
      <c r="I354" s="233"/>
      <c r="J354" s="234">
        <f>ROUND(I354*H354,2)</f>
        <v>0</v>
      </c>
      <c r="K354" s="230" t="s">
        <v>210</v>
      </c>
      <c r="L354" s="45"/>
      <c r="M354" s="235" t="s">
        <v>1</v>
      </c>
      <c r="N354" s="236" t="s">
        <v>41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211</v>
      </c>
      <c r="AT354" s="239" t="s">
        <v>206</v>
      </c>
      <c r="AU354" s="239" t="s">
        <v>85</v>
      </c>
      <c r="AY354" s="18" t="s">
        <v>204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83</v>
      </c>
      <c r="BK354" s="240">
        <f>ROUND(I354*H354,2)</f>
        <v>0</v>
      </c>
      <c r="BL354" s="18" t="s">
        <v>211</v>
      </c>
      <c r="BM354" s="239" t="s">
        <v>869</v>
      </c>
    </row>
    <row r="355" s="13" customFormat="1">
      <c r="A355" s="13"/>
      <c r="B355" s="241"/>
      <c r="C355" s="242"/>
      <c r="D355" s="243" t="s">
        <v>213</v>
      </c>
      <c r="E355" s="244" t="s">
        <v>1</v>
      </c>
      <c r="F355" s="245" t="s">
        <v>1954</v>
      </c>
      <c r="G355" s="242"/>
      <c r="H355" s="244" t="s">
        <v>1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213</v>
      </c>
      <c r="AU355" s="251" t="s">
        <v>85</v>
      </c>
      <c r="AV355" s="13" t="s">
        <v>83</v>
      </c>
      <c r="AW355" s="13" t="s">
        <v>32</v>
      </c>
      <c r="AX355" s="13" t="s">
        <v>76</v>
      </c>
      <c r="AY355" s="251" t="s">
        <v>204</v>
      </c>
    </row>
    <row r="356" s="14" customFormat="1">
      <c r="A356" s="14"/>
      <c r="B356" s="252"/>
      <c r="C356" s="253"/>
      <c r="D356" s="243" t="s">
        <v>213</v>
      </c>
      <c r="E356" s="254" t="s">
        <v>1</v>
      </c>
      <c r="F356" s="255" t="s">
        <v>83</v>
      </c>
      <c r="G356" s="253"/>
      <c r="H356" s="256">
        <v>1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2" t="s">
        <v>213</v>
      </c>
      <c r="AU356" s="262" t="s">
        <v>85</v>
      </c>
      <c r="AV356" s="14" t="s">
        <v>85</v>
      </c>
      <c r="AW356" s="14" t="s">
        <v>32</v>
      </c>
      <c r="AX356" s="14" t="s">
        <v>83</v>
      </c>
      <c r="AY356" s="262" t="s">
        <v>204</v>
      </c>
    </row>
    <row r="357" s="2" customFormat="1" ht="16.5" customHeight="1">
      <c r="A357" s="39"/>
      <c r="B357" s="40"/>
      <c r="C357" s="285" t="s">
        <v>571</v>
      </c>
      <c r="D357" s="285" t="s">
        <v>467</v>
      </c>
      <c r="E357" s="286" t="s">
        <v>1959</v>
      </c>
      <c r="F357" s="287" t="s">
        <v>1960</v>
      </c>
      <c r="G357" s="288" t="s">
        <v>522</v>
      </c>
      <c r="H357" s="289">
        <v>1.0149999999999999</v>
      </c>
      <c r="I357" s="290"/>
      <c r="J357" s="291">
        <f>ROUND(I357*H357,2)</f>
        <v>0</v>
      </c>
      <c r="K357" s="287" t="s">
        <v>210</v>
      </c>
      <c r="L357" s="292"/>
      <c r="M357" s="293" t="s">
        <v>1</v>
      </c>
      <c r="N357" s="294" t="s">
        <v>41</v>
      </c>
      <c r="O357" s="92"/>
      <c r="P357" s="237">
        <f>O357*H357</f>
        <v>0</v>
      </c>
      <c r="Q357" s="237">
        <v>0.00084000000000000003</v>
      </c>
      <c r="R357" s="237">
        <f>Q357*H357</f>
        <v>0.00085259999999999991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247</v>
      </c>
      <c r="AT357" s="239" t="s">
        <v>467</v>
      </c>
      <c r="AU357" s="239" t="s">
        <v>85</v>
      </c>
      <c r="AY357" s="18" t="s">
        <v>204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83</v>
      </c>
      <c r="BK357" s="240">
        <f>ROUND(I357*H357,2)</f>
        <v>0</v>
      </c>
      <c r="BL357" s="18" t="s">
        <v>211</v>
      </c>
      <c r="BM357" s="239" t="s">
        <v>873</v>
      </c>
    </row>
    <row r="358" s="13" customFormat="1">
      <c r="A358" s="13"/>
      <c r="B358" s="241"/>
      <c r="C358" s="242"/>
      <c r="D358" s="243" t="s">
        <v>213</v>
      </c>
      <c r="E358" s="244" t="s">
        <v>1</v>
      </c>
      <c r="F358" s="245" t="s">
        <v>1954</v>
      </c>
      <c r="G358" s="242"/>
      <c r="H358" s="244" t="s">
        <v>1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1" t="s">
        <v>213</v>
      </c>
      <c r="AU358" s="251" t="s">
        <v>85</v>
      </c>
      <c r="AV358" s="13" t="s">
        <v>83</v>
      </c>
      <c r="AW358" s="13" t="s">
        <v>32</v>
      </c>
      <c r="AX358" s="13" t="s">
        <v>76</v>
      </c>
      <c r="AY358" s="251" t="s">
        <v>204</v>
      </c>
    </row>
    <row r="359" s="14" customFormat="1">
      <c r="A359" s="14"/>
      <c r="B359" s="252"/>
      <c r="C359" s="253"/>
      <c r="D359" s="243" t="s">
        <v>213</v>
      </c>
      <c r="E359" s="254" t="s">
        <v>1</v>
      </c>
      <c r="F359" s="255" t="s">
        <v>874</v>
      </c>
      <c r="G359" s="253"/>
      <c r="H359" s="256">
        <v>1.0149999999999999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2" t="s">
        <v>213</v>
      </c>
      <c r="AU359" s="262" t="s">
        <v>85</v>
      </c>
      <c r="AV359" s="14" t="s">
        <v>85</v>
      </c>
      <c r="AW359" s="14" t="s">
        <v>32</v>
      </c>
      <c r="AX359" s="14" t="s">
        <v>83</v>
      </c>
      <c r="AY359" s="262" t="s">
        <v>204</v>
      </c>
    </row>
    <row r="360" s="2" customFormat="1" ht="24.15" customHeight="1">
      <c r="A360" s="39"/>
      <c r="B360" s="40"/>
      <c r="C360" s="228" t="s">
        <v>576</v>
      </c>
      <c r="D360" s="228" t="s">
        <v>206</v>
      </c>
      <c r="E360" s="229" t="s">
        <v>893</v>
      </c>
      <c r="F360" s="230" t="s">
        <v>894</v>
      </c>
      <c r="G360" s="231" t="s">
        <v>522</v>
      </c>
      <c r="H360" s="232">
        <v>17</v>
      </c>
      <c r="I360" s="233"/>
      <c r="J360" s="234">
        <f>ROUND(I360*H360,2)</f>
        <v>0</v>
      </c>
      <c r="K360" s="230" t="s">
        <v>210</v>
      </c>
      <c r="L360" s="45"/>
      <c r="M360" s="235" t="s">
        <v>1</v>
      </c>
      <c r="N360" s="236" t="s">
        <v>41</v>
      </c>
      <c r="O360" s="92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211</v>
      </c>
      <c r="AT360" s="239" t="s">
        <v>206</v>
      </c>
      <c r="AU360" s="239" t="s">
        <v>85</v>
      </c>
      <c r="AY360" s="18" t="s">
        <v>204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83</v>
      </c>
      <c r="BK360" s="240">
        <f>ROUND(I360*H360,2)</f>
        <v>0</v>
      </c>
      <c r="BL360" s="18" t="s">
        <v>211</v>
      </c>
      <c r="BM360" s="239" t="s">
        <v>895</v>
      </c>
    </row>
    <row r="361" s="13" customFormat="1">
      <c r="A361" s="13"/>
      <c r="B361" s="241"/>
      <c r="C361" s="242"/>
      <c r="D361" s="243" t="s">
        <v>213</v>
      </c>
      <c r="E361" s="244" t="s">
        <v>1</v>
      </c>
      <c r="F361" s="245" t="s">
        <v>1954</v>
      </c>
      <c r="G361" s="242"/>
      <c r="H361" s="244" t="s">
        <v>1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213</v>
      </c>
      <c r="AU361" s="251" t="s">
        <v>85</v>
      </c>
      <c r="AV361" s="13" t="s">
        <v>83</v>
      </c>
      <c r="AW361" s="13" t="s">
        <v>32</v>
      </c>
      <c r="AX361" s="13" t="s">
        <v>76</v>
      </c>
      <c r="AY361" s="251" t="s">
        <v>204</v>
      </c>
    </row>
    <row r="362" s="14" customFormat="1">
      <c r="A362" s="14"/>
      <c r="B362" s="252"/>
      <c r="C362" s="253"/>
      <c r="D362" s="243" t="s">
        <v>213</v>
      </c>
      <c r="E362" s="254" t="s">
        <v>1</v>
      </c>
      <c r="F362" s="255" t="s">
        <v>1961</v>
      </c>
      <c r="G362" s="253"/>
      <c r="H362" s="256">
        <v>15</v>
      </c>
      <c r="I362" s="257"/>
      <c r="J362" s="253"/>
      <c r="K362" s="253"/>
      <c r="L362" s="258"/>
      <c r="M362" s="259"/>
      <c r="N362" s="260"/>
      <c r="O362" s="260"/>
      <c r="P362" s="260"/>
      <c r="Q362" s="260"/>
      <c r="R362" s="260"/>
      <c r="S362" s="260"/>
      <c r="T362" s="26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2" t="s">
        <v>213</v>
      </c>
      <c r="AU362" s="262" t="s">
        <v>85</v>
      </c>
      <c r="AV362" s="14" t="s">
        <v>85</v>
      </c>
      <c r="AW362" s="14" t="s">
        <v>32</v>
      </c>
      <c r="AX362" s="14" t="s">
        <v>76</v>
      </c>
      <c r="AY362" s="262" t="s">
        <v>204</v>
      </c>
    </row>
    <row r="363" s="14" customFormat="1">
      <c r="A363" s="14"/>
      <c r="B363" s="252"/>
      <c r="C363" s="253"/>
      <c r="D363" s="243" t="s">
        <v>213</v>
      </c>
      <c r="E363" s="254" t="s">
        <v>1</v>
      </c>
      <c r="F363" s="255" t="s">
        <v>907</v>
      </c>
      <c r="G363" s="253"/>
      <c r="H363" s="256">
        <v>2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2" t="s">
        <v>213</v>
      </c>
      <c r="AU363" s="262" t="s">
        <v>85</v>
      </c>
      <c r="AV363" s="14" t="s">
        <v>85</v>
      </c>
      <c r="AW363" s="14" t="s">
        <v>32</v>
      </c>
      <c r="AX363" s="14" t="s">
        <v>76</v>
      </c>
      <c r="AY363" s="262" t="s">
        <v>204</v>
      </c>
    </row>
    <row r="364" s="15" customFormat="1">
      <c r="A364" s="15"/>
      <c r="B364" s="263"/>
      <c r="C364" s="264"/>
      <c r="D364" s="243" t="s">
        <v>213</v>
      </c>
      <c r="E364" s="265" t="s">
        <v>1</v>
      </c>
      <c r="F364" s="266" t="s">
        <v>160</v>
      </c>
      <c r="G364" s="264"/>
      <c r="H364" s="267">
        <v>17</v>
      </c>
      <c r="I364" s="268"/>
      <c r="J364" s="264"/>
      <c r="K364" s="264"/>
      <c r="L364" s="269"/>
      <c r="M364" s="270"/>
      <c r="N364" s="271"/>
      <c r="O364" s="271"/>
      <c r="P364" s="271"/>
      <c r="Q364" s="271"/>
      <c r="R364" s="271"/>
      <c r="S364" s="271"/>
      <c r="T364" s="272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3" t="s">
        <v>213</v>
      </c>
      <c r="AU364" s="273" t="s">
        <v>85</v>
      </c>
      <c r="AV364" s="15" t="s">
        <v>211</v>
      </c>
      <c r="AW364" s="15" t="s">
        <v>32</v>
      </c>
      <c r="AX364" s="15" t="s">
        <v>83</v>
      </c>
      <c r="AY364" s="273" t="s">
        <v>204</v>
      </c>
    </row>
    <row r="365" s="2" customFormat="1" ht="16.5" customHeight="1">
      <c r="A365" s="39"/>
      <c r="B365" s="40"/>
      <c r="C365" s="285" t="s">
        <v>580</v>
      </c>
      <c r="D365" s="285" t="s">
        <v>467</v>
      </c>
      <c r="E365" s="286" t="s">
        <v>898</v>
      </c>
      <c r="F365" s="287" t="s">
        <v>899</v>
      </c>
      <c r="G365" s="288" t="s">
        <v>522</v>
      </c>
      <c r="H365" s="289">
        <v>15.225</v>
      </c>
      <c r="I365" s="290"/>
      <c r="J365" s="291">
        <f>ROUND(I365*H365,2)</f>
        <v>0</v>
      </c>
      <c r="K365" s="287" t="s">
        <v>210</v>
      </c>
      <c r="L365" s="292"/>
      <c r="M365" s="293" t="s">
        <v>1</v>
      </c>
      <c r="N365" s="294" t="s">
        <v>41</v>
      </c>
      <c r="O365" s="92"/>
      <c r="P365" s="237">
        <f>O365*H365</f>
        <v>0</v>
      </c>
      <c r="Q365" s="237">
        <v>0.00038999999999999999</v>
      </c>
      <c r="R365" s="237">
        <f>Q365*H365</f>
        <v>0.0059377499999999995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247</v>
      </c>
      <c r="AT365" s="239" t="s">
        <v>467</v>
      </c>
      <c r="AU365" s="239" t="s">
        <v>85</v>
      </c>
      <c r="AY365" s="18" t="s">
        <v>204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83</v>
      </c>
      <c r="BK365" s="240">
        <f>ROUND(I365*H365,2)</f>
        <v>0</v>
      </c>
      <c r="BL365" s="18" t="s">
        <v>211</v>
      </c>
      <c r="BM365" s="239" t="s">
        <v>900</v>
      </c>
    </row>
    <row r="366" s="13" customFormat="1">
      <c r="A366" s="13"/>
      <c r="B366" s="241"/>
      <c r="C366" s="242"/>
      <c r="D366" s="243" t="s">
        <v>213</v>
      </c>
      <c r="E366" s="244" t="s">
        <v>1</v>
      </c>
      <c r="F366" s="245" t="s">
        <v>1954</v>
      </c>
      <c r="G366" s="242"/>
      <c r="H366" s="244" t="s">
        <v>1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1" t="s">
        <v>213</v>
      </c>
      <c r="AU366" s="251" t="s">
        <v>85</v>
      </c>
      <c r="AV366" s="13" t="s">
        <v>83</v>
      </c>
      <c r="AW366" s="13" t="s">
        <v>32</v>
      </c>
      <c r="AX366" s="13" t="s">
        <v>76</v>
      </c>
      <c r="AY366" s="251" t="s">
        <v>204</v>
      </c>
    </row>
    <row r="367" s="14" customFormat="1">
      <c r="A367" s="14"/>
      <c r="B367" s="252"/>
      <c r="C367" s="253"/>
      <c r="D367" s="243" t="s">
        <v>213</v>
      </c>
      <c r="E367" s="254" t="s">
        <v>1</v>
      </c>
      <c r="F367" s="255" t="s">
        <v>1962</v>
      </c>
      <c r="G367" s="253"/>
      <c r="H367" s="256">
        <v>15.225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2" t="s">
        <v>213</v>
      </c>
      <c r="AU367" s="262" t="s">
        <v>85</v>
      </c>
      <c r="AV367" s="14" t="s">
        <v>85</v>
      </c>
      <c r="AW367" s="14" t="s">
        <v>32</v>
      </c>
      <c r="AX367" s="14" t="s">
        <v>83</v>
      </c>
      <c r="AY367" s="262" t="s">
        <v>204</v>
      </c>
    </row>
    <row r="368" s="2" customFormat="1" ht="24.15" customHeight="1">
      <c r="A368" s="39"/>
      <c r="B368" s="40"/>
      <c r="C368" s="285" t="s">
        <v>584</v>
      </c>
      <c r="D368" s="285" t="s">
        <v>467</v>
      </c>
      <c r="E368" s="286" t="s">
        <v>1963</v>
      </c>
      <c r="F368" s="287" t="s">
        <v>1964</v>
      </c>
      <c r="G368" s="288" t="s">
        <v>522</v>
      </c>
      <c r="H368" s="289">
        <v>1.0149999999999999</v>
      </c>
      <c r="I368" s="290"/>
      <c r="J368" s="291">
        <f>ROUND(I368*H368,2)</f>
        <v>0</v>
      </c>
      <c r="K368" s="287" t="s">
        <v>1</v>
      </c>
      <c r="L368" s="292"/>
      <c r="M368" s="293" t="s">
        <v>1</v>
      </c>
      <c r="N368" s="294" t="s">
        <v>41</v>
      </c>
      <c r="O368" s="92"/>
      <c r="P368" s="237">
        <f>O368*H368</f>
        <v>0</v>
      </c>
      <c r="Q368" s="237">
        <v>0.0014</v>
      </c>
      <c r="R368" s="237">
        <f>Q368*H368</f>
        <v>0.001421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247</v>
      </c>
      <c r="AT368" s="239" t="s">
        <v>467</v>
      </c>
      <c r="AU368" s="239" t="s">
        <v>85</v>
      </c>
      <c r="AY368" s="18" t="s">
        <v>204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83</v>
      </c>
      <c r="BK368" s="240">
        <f>ROUND(I368*H368,2)</f>
        <v>0</v>
      </c>
      <c r="BL368" s="18" t="s">
        <v>211</v>
      </c>
      <c r="BM368" s="239" t="s">
        <v>1965</v>
      </c>
    </row>
    <row r="369" s="13" customFormat="1">
      <c r="A369" s="13"/>
      <c r="B369" s="241"/>
      <c r="C369" s="242"/>
      <c r="D369" s="243" t="s">
        <v>213</v>
      </c>
      <c r="E369" s="244" t="s">
        <v>1</v>
      </c>
      <c r="F369" s="245" t="s">
        <v>1954</v>
      </c>
      <c r="G369" s="242"/>
      <c r="H369" s="244" t="s">
        <v>1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1" t="s">
        <v>213</v>
      </c>
      <c r="AU369" s="251" t="s">
        <v>85</v>
      </c>
      <c r="AV369" s="13" t="s">
        <v>83</v>
      </c>
      <c r="AW369" s="13" t="s">
        <v>32</v>
      </c>
      <c r="AX369" s="13" t="s">
        <v>76</v>
      </c>
      <c r="AY369" s="251" t="s">
        <v>204</v>
      </c>
    </row>
    <row r="370" s="14" customFormat="1">
      <c r="A370" s="14"/>
      <c r="B370" s="252"/>
      <c r="C370" s="253"/>
      <c r="D370" s="243" t="s">
        <v>213</v>
      </c>
      <c r="E370" s="254" t="s">
        <v>1</v>
      </c>
      <c r="F370" s="255" t="s">
        <v>874</v>
      </c>
      <c r="G370" s="253"/>
      <c r="H370" s="256">
        <v>1.0149999999999999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2" t="s">
        <v>213</v>
      </c>
      <c r="AU370" s="262" t="s">
        <v>85</v>
      </c>
      <c r="AV370" s="14" t="s">
        <v>85</v>
      </c>
      <c r="AW370" s="14" t="s">
        <v>32</v>
      </c>
      <c r="AX370" s="14" t="s">
        <v>83</v>
      </c>
      <c r="AY370" s="262" t="s">
        <v>204</v>
      </c>
    </row>
    <row r="371" s="2" customFormat="1" ht="24.15" customHeight="1">
      <c r="A371" s="39"/>
      <c r="B371" s="40"/>
      <c r="C371" s="285" t="s">
        <v>588</v>
      </c>
      <c r="D371" s="285" t="s">
        <v>467</v>
      </c>
      <c r="E371" s="286" t="s">
        <v>1966</v>
      </c>
      <c r="F371" s="287" t="s">
        <v>1967</v>
      </c>
      <c r="G371" s="288" t="s">
        <v>522</v>
      </c>
      <c r="H371" s="289">
        <v>1.0149999999999999</v>
      </c>
      <c r="I371" s="290"/>
      <c r="J371" s="291">
        <f>ROUND(I371*H371,2)</f>
        <v>0</v>
      </c>
      <c r="K371" s="287" t="s">
        <v>1</v>
      </c>
      <c r="L371" s="292"/>
      <c r="M371" s="293" t="s">
        <v>1</v>
      </c>
      <c r="N371" s="294" t="s">
        <v>41</v>
      </c>
      <c r="O371" s="92"/>
      <c r="P371" s="237">
        <f>O371*H371</f>
        <v>0</v>
      </c>
      <c r="Q371" s="237">
        <v>0.0011000000000000001</v>
      </c>
      <c r="R371" s="237">
        <f>Q371*H371</f>
        <v>0.0011164999999999999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247</v>
      </c>
      <c r="AT371" s="239" t="s">
        <v>467</v>
      </c>
      <c r="AU371" s="239" t="s">
        <v>85</v>
      </c>
      <c r="AY371" s="18" t="s">
        <v>204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83</v>
      </c>
      <c r="BK371" s="240">
        <f>ROUND(I371*H371,2)</f>
        <v>0</v>
      </c>
      <c r="BL371" s="18" t="s">
        <v>211</v>
      </c>
      <c r="BM371" s="239" t="s">
        <v>1968</v>
      </c>
    </row>
    <row r="372" s="13" customFormat="1">
      <c r="A372" s="13"/>
      <c r="B372" s="241"/>
      <c r="C372" s="242"/>
      <c r="D372" s="243" t="s">
        <v>213</v>
      </c>
      <c r="E372" s="244" t="s">
        <v>1</v>
      </c>
      <c r="F372" s="245" t="s">
        <v>1954</v>
      </c>
      <c r="G372" s="242"/>
      <c r="H372" s="244" t="s">
        <v>1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1" t="s">
        <v>213</v>
      </c>
      <c r="AU372" s="251" t="s">
        <v>85</v>
      </c>
      <c r="AV372" s="13" t="s">
        <v>83</v>
      </c>
      <c r="AW372" s="13" t="s">
        <v>32</v>
      </c>
      <c r="AX372" s="13" t="s">
        <v>76</v>
      </c>
      <c r="AY372" s="251" t="s">
        <v>204</v>
      </c>
    </row>
    <row r="373" s="14" customFormat="1">
      <c r="A373" s="14"/>
      <c r="B373" s="252"/>
      <c r="C373" s="253"/>
      <c r="D373" s="243" t="s">
        <v>213</v>
      </c>
      <c r="E373" s="254" t="s">
        <v>1</v>
      </c>
      <c r="F373" s="255" t="s">
        <v>874</v>
      </c>
      <c r="G373" s="253"/>
      <c r="H373" s="256">
        <v>1.0149999999999999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2" t="s">
        <v>213</v>
      </c>
      <c r="AU373" s="262" t="s">
        <v>85</v>
      </c>
      <c r="AV373" s="14" t="s">
        <v>85</v>
      </c>
      <c r="AW373" s="14" t="s">
        <v>32</v>
      </c>
      <c r="AX373" s="14" t="s">
        <v>83</v>
      </c>
      <c r="AY373" s="262" t="s">
        <v>204</v>
      </c>
    </row>
    <row r="374" s="2" customFormat="1" ht="24.15" customHeight="1">
      <c r="A374" s="39"/>
      <c r="B374" s="40"/>
      <c r="C374" s="228" t="s">
        <v>593</v>
      </c>
      <c r="D374" s="228" t="s">
        <v>206</v>
      </c>
      <c r="E374" s="229" t="s">
        <v>969</v>
      </c>
      <c r="F374" s="230" t="s">
        <v>970</v>
      </c>
      <c r="G374" s="231" t="s">
        <v>522</v>
      </c>
      <c r="H374" s="232">
        <v>2</v>
      </c>
      <c r="I374" s="233"/>
      <c r="J374" s="234">
        <f>ROUND(I374*H374,2)</f>
        <v>0</v>
      </c>
      <c r="K374" s="230" t="s">
        <v>1</v>
      </c>
      <c r="L374" s="45"/>
      <c r="M374" s="235" t="s">
        <v>1</v>
      </c>
      <c r="N374" s="236" t="s">
        <v>41</v>
      </c>
      <c r="O374" s="92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211</v>
      </c>
      <c r="AT374" s="239" t="s">
        <v>206</v>
      </c>
      <c r="AU374" s="239" t="s">
        <v>85</v>
      </c>
      <c r="AY374" s="18" t="s">
        <v>204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83</v>
      </c>
      <c r="BK374" s="240">
        <f>ROUND(I374*H374,2)</f>
        <v>0</v>
      </c>
      <c r="BL374" s="18" t="s">
        <v>211</v>
      </c>
      <c r="BM374" s="239" t="s">
        <v>971</v>
      </c>
    </row>
    <row r="375" s="13" customFormat="1">
      <c r="A375" s="13"/>
      <c r="B375" s="241"/>
      <c r="C375" s="242"/>
      <c r="D375" s="243" t="s">
        <v>213</v>
      </c>
      <c r="E375" s="244" t="s">
        <v>1</v>
      </c>
      <c r="F375" s="245" t="s">
        <v>1954</v>
      </c>
      <c r="G375" s="242"/>
      <c r="H375" s="244" t="s">
        <v>1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1" t="s">
        <v>213</v>
      </c>
      <c r="AU375" s="251" t="s">
        <v>85</v>
      </c>
      <c r="AV375" s="13" t="s">
        <v>83</v>
      </c>
      <c r="AW375" s="13" t="s">
        <v>32</v>
      </c>
      <c r="AX375" s="13" t="s">
        <v>76</v>
      </c>
      <c r="AY375" s="251" t="s">
        <v>204</v>
      </c>
    </row>
    <row r="376" s="14" customFormat="1">
      <c r="A376" s="14"/>
      <c r="B376" s="252"/>
      <c r="C376" s="253"/>
      <c r="D376" s="243" t="s">
        <v>213</v>
      </c>
      <c r="E376" s="254" t="s">
        <v>1</v>
      </c>
      <c r="F376" s="255" t="s">
        <v>85</v>
      </c>
      <c r="G376" s="253"/>
      <c r="H376" s="256">
        <v>2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2" t="s">
        <v>213</v>
      </c>
      <c r="AU376" s="262" t="s">
        <v>85</v>
      </c>
      <c r="AV376" s="14" t="s">
        <v>85</v>
      </c>
      <c r="AW376" s="14" t="s">
        <v>32</v>
      </c>
      <c r="AX376" s="14" t="s">
        <v>83</v>
      </c>
      <c r="AY376" s="262" t="s">
        <v>204</v>
      </c>
    </row>
    <row r="377" s="2" customFormat="1" ht="16.5" customHeight="1">
      <c r="A377" s="39"/>
      <c r="B377" s="40"/>
      <c r="C377" s="285" t="s">
        <v>597</v>
      </c>
      <c r="D377" s="285" t="s">
        <v>467</v>
      </c>
      <c r="E377" s="286" t="s">
        <v>973</v>
      </c>
      <c r="F377" s="287" t="s">
        <v>974</v>
      </c>
      <c r="G377" s="288" t="s">
        <v>522</v>
      </c>
      <c r="H377" s="289">
        <v>2.0299999999999998</v>
      </c>
      <c r="I377" s="290"/>
      <c r="J377" s="291">
        <f>ROUND(I377*H377,2)</f>
        <v>0</v>
      </c>
      <c r="K377" s="287" t="s">
        <v>210</v>
      </c>
      <c r="L377" s="292"/>
      <c r="M377" s="293" t="s">
        <v>1</v>
      </c>
      <c r="N377" s="294" t="s">
        <v>41</v>
      </c>
      <c r="O377" s="92"/>
      <c r="P377" s="237">
        <f>O377*H377</f>
        <v>0</v>
      </c>
      <c r="Q377" s="237">
        <v>0.00048000000000000001</v>
      </c>
      <c r="R377" s="237">
        <f>Q377*H377</f>
        <v>0.00097439999999999994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247</v>
      </c>
      <c r="AT377" s="239" t="s">
        <v>467</v>
      </c>
      <c r="AU377" s="239" t="s">
        <v>85</v>
      </c>
      <c r="AY377" s="18" t="s">
        <v>204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83</v>
      </c>
      <c r="BK377" s="240">
        <f>ROUND(I377*H377,2)</f>
        <v>0</v>
      </c>
      <c r="BL377" s="18" t="s">
        <v>211</v>
      </c>
      <c r="BM377" s="239" t="s">
        <v>975</v>
      </c>
    </row>
    <row r="378" s="13" customFormat="1">
      <c r="A378" s="13"/>
      <c r="B378" s="241"/>
      <c r="C378" s="242"/>
      <c r="D378" s="243" t="s">
        <v>213</v>
      </c>
      <c r="E378" s="244" t="s">
        <v>1</v>
      </c>
      <c r="F378" s="245" t="s">
        <v>1954</v>
      </c>
      <c r="G378" s="242"/>
      <c r="H378" s="244" t="s">
        <v>1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1" t="s">
        <v>213</v>
      </c>
      <c r="AU378" s="251" t="s">
        <v>85</v>
      </c>
      <c r="AV378" s="13" t="s">
        <v>83</v>
      </c>
      <c r="AW378" s="13" t="s">
        <v>32</v>
      </c>
      <c r="AX378" s="13" t="s">
        <v>76</v>
      </c>
      <c r="AY378" s="251" t="s">
        <v>204</v>
      </c>
    </row>
    <row r="379" s="14" customFormat="1">
      <c r="A379" s="14"/>
      <c r="B379" s="252"/>
      <c r="C379" s="253"/>
      <c r="D379" s="243" t="s">
        <v>213</v>
      </c>
      <c r="E379" s="254" t="s">
        <v>1</v>
      </c>
      <c r="F379" s="255" t="s">
        <v>848</v>
      </c>
      <c r="G379" s="253"/>
      <c r="H379" s="256">
        <v>2.0299999999999998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2" t="s">
        <v>213</v>
      </c>
      <c r="AU379" s="262" t="s">
        <v>85</v>
      </c>
      <c r="AV379" s="14" t="s">
        <v>85</v>
      </c>
      <c r="AW379" s="14" t="s">
        <v>32</v>
      </c>
      <c r="AX379" s="14" t="s">
        <v>83</v>
      </c>
      <c r="AY379" s="262" t="s">
        <v>204</v>
      </c>
    </row>
    <row r="380" s="2" customFormat="1" ht="21.75" customHeight="1">
      <c r="A380" s="39"/>
      <c r="B380" s="40"/>
      <c r="C380" s="285" t="s">
        <v>601</v>
      </c>
      <c r="D380" s="285" t="s">
        <v>467</v>
      </c>
      <c r="E380" s="286" t="s">
        <v>978</v>
      </c>
      <c r="F380" s="287" t="s">
        <v>979</v>
      </c>
      <c r="G380" s="288" t="s">
        <v>522</v>
      </c>
      <c r="H380" s="289">
        <v>2.0299999999999998</v>
      </c>
      <c r="I380" s="290"/>
      <c r="J380" s="291">
        <f>ROUND(I380*H380,2)</f>
        <v>0</v>
      </c>
      <c r="K380" s="287" t="s">
        <v>210</v>
      </c>
      <c r="L380" s="292"/>
      <c r="M380" s="293" t="s">
        <v>1</v>
      </c>
      <c r="N380" s="294" t="s">
        <v>41</v>
      </c>
      <c r="O380" s="92"/>
      <c r="P380" s="237">
        <f>O380*H380</f>
        <v>0</v>
      </c>
      <c r="Q380" s="237">
        <v>0.0035999999999999999</v>
      </c>
      <c r="R380" s="237">
        <f>Q380*H380</f>
        <v>0.0073079999999999994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247</v>
      </c>
      <c r="AT380" s="239" t="s">
        <v>467</v>
      </c>
      <c r="AU380" s="239" t="s">
        <v>85</v>
      </c>
      <c r="AY380" s="18" t="s">
        <v>204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83</v>
      </c>
      <c r="BK380" s="240">
        <f>ROUND(I380*H380,2)</f>
        <v>0</v>
      </c>
      <c r="BL380" s="18" t="s">
        <v>211</v>
      </c>
      <c r="BM380" s="239" t="s">
        <v>980</v>
      </c>
    </row>
    <row r="381" s="13" customFormat="1">
      <c r="A381" s="13"/>
      <c r="B381" s="241"/>
      <c r="C381" s="242"/>
      <c r="D381" s="243" t="s">
        <v>213</v>
      </c>
      <c r="E381" s="244" t="s">
        <v>1</v>
      </c>
      <c r="F381" s="245" t="s">
        <v>1954</v>
      </c>
      <c r="G381" s="242"/>
      <c r="H381" s="244" t="s">
        <v>1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1" t="s">
        <v>213</v>
      </c>
      <c r="AU381" s="251" t="s">
        <v>85</v>
      </c>
      <c r="AV381" s="13" t="s">
        <v>83</v>
      </c>
      <c r="AW381" s="13" t="s">
        <v>32</v>
      </c>
      <c r="AX381" s="13" t="s">
        <v>76</v>
      </c>
      <c r="AY381" s="251" t="s">
        <v>204</v>
      </c>
    </row>
    <row r="382" s="14" customFormat="1">
      <c r="A382" s="14"/>
      <c r="B382" s="252"/>
      <c r="C382" s="253"/>
      <c r="D382" s="243" t="s">
        <v>213</v>
      </c>
      <c r="E382" s="254" t="s">
        <v>1</v>
      </c>
      <c r="F382" s="255" t="s">
        <v>848</v>
      </c>
      <c r="G382" s="253"/>
      <c r="H382" s="256">
        <v>2.0299999999999998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2" t="s">
        <v>213</v>
      </c>
      <c r="AU382" s="262" t="s">
        <v>85</v>
      </c>
      <c r="AV382" s="14" t="s">
        <v>85</v>
      </c>
      <c r="AW382" s="14" t="s">
        <v>32</v>
      </c>
      <c r="AX382" s="14" t="s">
        <v>83</v>
      </c>
      <c r="AY382" s="262" t="s">
        <v>204</v>
      </c>
    </row>
    <row r="383" s="2" customFormat="1" ht="24.15" customHeight="1">
      <c r="A383" s="39"/>
      <c r="B383" s="40"/>
      <c r="C383" s="228" t="s">
        <v>605</v>
      </c>
      <c r="D383" s="228" t="s">
        <v>206</v>
      </c>
      <c r="E383" s="229" t="s">
        <v>1969</v>
      </c>
      <c r="F383" s="230" t="s">
        <v>1970</v>
      </c>
      <c r="G383" s="231" t="s">
        <v>522</v>
      </c>
      <c r="H383" s="232">
        <v>2</v>
      </c>
      <c r="I383" s="233"/>
      <c r="J383" s="234">
        <f>ROUND(I383*H383,2)</f>
        <v>0</v>
      </c>
      <c r="K383" s="230" t="s">
        <v>210</v>
      </c>
      <c r="L383" s="45"/>
      <c r="M383" s="235" t="s">
        <v>1</v>
      </c>
      <c r="N383" s="236" t="s">
        <v>41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211</v>
      </c>
      <c r="AT383" s="239" t="s">
        <v>206</v>
      </c>
      <c r="AU383" s="239" t="s">
        <v>85</v>
      </c>
      <c r="AY383" s="18" t="s">
        <v>204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83</v>
      </c>
      <c r="BK383" s="240">
        <f>ROUND(I383*H383,2)</f>
        <v>0</v>
      </c>
      <c r="BL383" s="18" t="s">
        <v>211</v>
      </c>
      <c r="BM383" s="239" t="s">
        <v>1021</v>
      </c>
    </row>
    <row r="384" s="13" customFormat="1">
      <c r="A384" s="13"/>
      <c r="B384" s="241"/>
      <c r="C384" s="242"/>
      <c r="D384" s="243" t="s">
        <v>213</v>
      </c>
      <c r="E384" s="244" t="s">
        <v>1</v>
      </c>
      <c r="F384" s="245" t="s">
        <v>1954</v>
      </c>
      <c r="G384" s="242"/>
      <c r="H384" s="244" t="s">
        <v>1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1" t="s">
        <v>213</v>
      </c>
      <c r="AU384" s="251" t="s">
        <v>85</v>
      </c>
      <c r="AV384" s="13" t="s">
        <v>83</v>
      </c>
      <c r="AW384" s="13" t="s">
        <v>32</v>
      </c>
      <c r="AX384" s="13" t="s">
        <v>76</v>
      </c>
      <c r="AY384" s="251" t="s">
        <v>204</v>
      </c>
    </row>
    <row r="385" s="14" customFormat="1">
      <c r="A385" s="14"/>
      <c r="B385" s="252"/>
      <c r="C385" s="253"/>
      <c r="D385" s="243" t="s">
        <v>213</v>
      </c>
      <c r="E385" s="254" t="s">
        <v>1</v>
      </c>
      <c r="F385" s="255" t="s">
        <v>85</v>
      </c>
      <c r="G385" s="253"/>
      <c r="H385" s="256">
        <v>2</v>
      </c>
      <c r="I385" s="257"/>
      <c r="J385" s="253"/>
      <c r="K385" s="253"/>
      <c r="L385" s="258"/>
      <c r="M385" s="259"/>
      <c r="N385" s="260"/>
      <c r="O385" s="260"/>
      <c r="P385" s="260"/>
      <c r="Q385" s="260"/>
      <c r="R385" s="260"/>
      <c r="S385" s="260"/>
      <c r="T385" s="26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2" t="s">
        <v>213</v>
      </c>
      <c r="AU385" s="262" t="s">
        <v>85</v>
      </c>
      <c r="AV385" s="14" t="s">
        <v>85</v>
      </c>
      <c r="AW385" s="14" t="s">
        <v>32</v>
      </c>
      <c r="AX385" s="14" t="s">
        <v>83</v>
      </c>
      <c r="AY385" s="262" t="s">
        <v>204</v>
      </c>
    </row>
    <row r="386" s="2" customFormat="1" ht="24.15" customHeight="1">
      <c r="A386" s="39"/>
      <c r="B386" s="40"/>
      <c r="C386" s="285" t="s">
        <v>609</v>
      </c>
      <c r="D386" s="285" t="s">
        <v>467</v>
      </c>
      <c r="E386" s="286" t="s">
        <v>1971</v>
      </c>
      <c r="F386" s="287" t="s">
        <v>1972</v>
      </c>
      <c r="G386" s="288" t="s">
        <v>522</v>
      </c>
      <c r="H386" s="289">
        <v>1.01</v>
      </c>
      <c r="I386" s="290"/>
      <c r="J386" s="291">
        <f>ROUND(I386*H386,2)</f>
        <v>0</v>
      </c>
      <c r="K386" s="287" t="s">
        <v>1</v>
      </c>
      <c r="L386" s="292"/>
      <c r="M386" s="293" t="s">
        <v>1</v>
      </c>
      <c r="N386" s="294" t="s">
        <v>41</v>
      </c>
      <c r="O386" s="92"/>
      <c r="P386" s="237">
        <f>O386*H386</f>
        <v>0</v>
      </c>
      <c r="Q386" s="237">
        <v>0.0040000000000000001</v>
      </c>
      <c r="R386" s="237">
        <f>Q386*H386</f>
        <v>0.0040400000000000002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247</v>
      </c>
      <c r="AT386" s="239" t="s">
        <v>467</v>
      </c>
      <c r="AU386" s="239" t="s">
        <v>85</v>
      </c>
      <c r="AY386" s="18" t="s">
        <v>204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83</v>
      </c>
      <c r="BK386" s="240">
        <f>ROUND(I386*H386,2)</f>
        <v>0</v>
      </c>
      <c r="BL386" s="18" t="s">
        <v>211</v>
      </c>
      <c r="BM386" s="239" t="s">
        <v>1973</v>
      </c>
    </row>
    <row r="387" s="13" customFormat="1">
      <c r="A387" s="13"/>
      <c r="B387" s="241"/>
      <c r="C387" s="242"/>
      <c r="D387" s="243" t="s">
        <v>213</v>
      </c>
      <c r="E387" s="244" t="s">
        <v>1</v>
      </c>
      <c r="F387" s="245" t="s">
        <v>1954</v>
      </c>
      <c r="G387" s="242"/>
      <c r="H387" s="244" t="s">
        <v>1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213</v>
      </c>
      <c r="AU387" s="251" t="s">
        <v>85</v>
      </c>
      <c r="AV387" s="13" t="s">
        <v>83</v>
      </c>
      <c r="AW387" s="13" t="s">
        <v>32</v>
      </c>
      <c r="AX387" s="13" t="s">
        <v>76</v>
      </c>
      <c r="AY387" s="251" t="s">
        <v>204</v>
      </c>
    </row>
    <row r="388" s="14" customFormat="1">
      <c r="A388" s="14"/>
      <c r="B388" s="252"/>
      <c r="C388" s="253"/>
      <c r="D388" s="243" t="s">
        <v>213</v>
      </c>
      <c r="E388" s="254" t="s">
        <v>1</v>
      </c>
      <c r="F388" s="255" t="s">
        <v>805</v>
      </c>
      <c r="G388" s="253"/>
      <c r="H388" s="256">
        <v>1.01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2" t="s">
        <v>213</v>
      </c>
      <c r="AU388" s="262" t="s">
        <v>85</v>
      </c>
      <c r="AV388" s="14" t="s">
        <v>85</v>
      </c>
      <c r="AW388" s="14" t="s">
        <v>32</v>
      </c>
      <c r="AX388" s="14" t="s">
        <v>83</v>
      </c>
      <c r="AY388" s="262" t="s">
        <v>204</v>
      </c>
    </row>
    <row r="389" s="2" customFormat="1" ht="24.15" customHeight="1">
      <c r="A389" s="39"/>
      <c r="B389" s="40"/>
      <c r="C389" s="285" t="s">
        <v>615</v>
      </c>
      <c r="D389" s="285" t="s">
        <v>467</v>
      </c>
      <c r="E389" s="286" t="s">
        <v>1974</v>
      </c>
      <c r="F389" s="287" t="s">
        <v>1975</v>
      </c>
      <c r="G389" s="288" t="s">
        <v>522</v>
      </c>
      <c r="H389" s="289">
        <v>1.01</v>
      </c>
      <c r="I389" s="290"/>
      <c r="J389" s="291">
        <f>ROUND(I389*H389,2)</f>
        <v>0</v>
      </c>
      <c r="K389" s="287" t="s">
        <v>1</v>
      </c>
      <c r="L389" s="292"/>
      <c r="M389" s="293" t="s">
        <v>1</v>
      </c>
      <c r="N389" s="294" t="s">
        <v>41</v>
      </c>
      <c r="O389" s="92"/>
      <c r="P389" s="237">
        <f>O389*H389</f>
        <v>0</v>
      </c>
      <c r="Q389" s="237">
        <v>0.0040000000000000001</v>
      </c>
      <c r="R389" s="237">
        <f>Q389*H389</f>
        <v>0.0040400000000000002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247</v>
      </c>
      <c r="AT389" s="239" t="s">
        <v>467</v>
      </c>
      <c r="AU389" s="239" t="s">
        <v>85</v>
      </c>
      <c r="AY389" s="18" t="s">
        <v>204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83</v>
      </c>
      <c r="BK389" s="240">
        <f>ROUND(I389*H389,2)</f>
        <v>0</v>
      </c>
      <c r="BL389" s="18" t="s">
        <v>211</v>
      </c>
      <c r="BM389" s="239" t="s">
        <v>1976</v>
      </c>
    </row>
    <row r="390" s="13" customFormat="1">
      <c r="A390" s="13"/>
      <c r="B390" s="241"/>
      <c r="C390" s="242"/>
      <c r="D390" s="243" t="s">
        <v>213</v>
      </c>
      <c r="E390" s="244" t="s">
        <v>1</v>
      </c>
      <c r="F390" s="245" t="s">
        <v>1954</v>
      </c>
      <c r="G390" s="242"/>
      <c r="H390" s="244" t="s">
        <v>1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1" t="s">
        <v>213</v>
      </c>
      <c r="AU390" s="251" t="s">
        <v>85</v>
      </c>
      <c r="AV390" s="13" t="s">
        <v>83</v>
      </c>
      <c r="AW390" s="13" t="s">
        <v>32</v>
      </c>
      <c r="AX390" s="13" t="s">
        <v>76</v>
      </c>
      <c r="AY390" s="251" t="s">
        <v>204</v>
      </c>
    </row>
    <row r="391" s="14" customFormat="1">
      <c r="A391" s="14"/>
      <c r="B391" s="252"/>
      <c r="C391" s="253"/>
      <c r="D391" s="243" t="s">
        <v>213</v>
      </c>
      <c r="E391" s="254" t="s">
        <v>1</v>
      </c>
      <c r="F391" s="255" t="s">
        <v>805</v>
      </c>
      <c r="G391" s="253"/>
      <c r="H391" s="256">
        <v>1.01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2" t="s">
        <v>213</v>
      </c>
      <c r="AU391" s="262" t="s">
        <v>85</v>
      </c>
      <c r="AV391" s="14" t="s">
        <v>85</v>
      </c>
      <c r="AW391" s="14" t="s">
        <v>32</v>
      </c>
      <c r="AX391" s="14" t="s">
        <v>83</v>
      </c>
      <c r="AY391" s="262" t="s">
        <v>204</v>
      </c>
    </row>
    <row r="392" s="2" customFormat="1" ht="24.15" customHeight="1">
      <c r="A392" s="39"/>
      <c r="B392" s="40"/>
      <c r="C392" s="228" t="s">
        <v>621</v>
      </c>
      <c r="D392" s="228" t="s">
        <v>206</v>
      </c>
      <c r="E392" s="229" t="s">
        <v>1048</v>
      </c>
      <c r="F392" s="230" t="s">
        <v>1049</v>
      </c>
      <c r="G392" s="231" t="s">
        <v>522</v>
      </c>
      <c r="H392" s="232">
        <v>1</v>
      </c>
      <c r="I392" s="233"/>
      <c r="J392" s="234">
        <f>ROUND(I392*H392,2)</f>
        <v>0</v>
      </c>
      <c r="K392" s="230" t="s">
        <v>210</v>
      </c>
      <c r="L392" s="45"/>
      <c r="M392" s="235" t="s">
        <v>1</v>
      </c>
      <c r="N392" s="236" t="s">
        <v>41</v>
      </c>
      <c r="O392" s="92"/>
      <c r="P392" s="237">
        <f>O392*H392</f>
        <v>0</v>
      </c>
      <c r="Q392" s="237">
        <v>0.00024000000000000001</v>
      </c>
      <c r="R392" s="237">
        <f>Q392*H392</f>
        <v>0.00024000000000000001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211</v>
      </c>
      <c r="AT392" s="239" t="s">
        <v>206</v>
      </c>
      <c r="AU392" s="239" t="s">
        <v>85</v>
      </c>
      <c r="AY392" s="18" t="s">
        <v>204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83</v>
      </c>
      <c r="BK392" s="240">
        <f>ROUND(I392*H392,2)</f>
        <v>0</v>
      </c>
      <c r="BL392" s="18" t="s">
        <v>211</v>
      </c>
      <c r="BM392" s="239" t="s">
        <v>1050</v>
      </c>
    </row>
    <row r="393" s="13" customFormat="1">
      <c r="A393" s="13"/>
      <c r="B393" s="241"/>
      <c r="C393" s="242"/>
      <c r="D393" s="243" t="s">
        <v>213</v>
      </c>
      <c r="E393" s="244" t="s">
        <v>1</v>
      </c>
      <c r="F393" s="245" t="s">
        <v>1954</v>
      </c>
      <c r="G393" s="242"/>
      <c r="H393" s="244" t="s">
        <v>1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213</v>
      </c>
      <c r="AU393" s="251" t="s">
        <v>85</v>
      </c>
      <c r="AV393" s="13" t="s">
        <v>83</v>
      </c>
      <c r="AW393" s="13" t="s">
        <v>32</v>
      </c>
      <c r="AX393" s="13" t="s">
        <v>76</v>
      </c>
      <c r="AY393" s="251" t="s">
        <v>204</v>
      </c>
    </row>
    <row r="394" s="14" customFormat="1">
      <c r="A394" s="14"/>
      <c r="B394" s="252"/>
      <c r="C394" s="253"/>
      <c r="D394" s="243" t="s">
        <v>213</v>
      </c>
      <c r="E394" s="254" t="s">
        <v>1</v>
      </c>
      <c r="F394" s="255" t="s">
        <v>83</v>
      </c>
      <c r="G394" s="253"/>
      <c r="H394" s="256">
        <v>1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2" t="s">
        <v>213</v>
      </c>
      <c r="AU394" s="262" t="s">
        <v>85</v>
      </c>
      <c r="AV394" s="14" t="s">
        <v>85</v>
      </c>
      <c r="AW394" s="14" t="s">
        <v>32</v>
      </c>
      <c r="AX394" s="14" t="s">
        <v>83</v>
      </c>
      <c r="AY394" s="262" t="s">
        <v>204</v>
      </c>
    </row>
    <row r="395" s="2" customFormat="1" ht="16.5" customHeight="1">
      <c r="A395" s="39"/>
      <c r="B395" s="40"/>
      <c r="C395" s="285" t="s">
        <v>627</v>
      </c>
      <c r="D395" s="285" t="s">
        <v>467</v>
      </c>
      <c r="E395" s="286" t="s">
        <v>1052</v>
      </c>
      <c r="F395" s="287" t="s">
        <v>1053</v>
      </c>
      <c r="G395" s="288" t="s">
        <v>522</v>
      </c>
      <c r="H395" s="289">
        <v>1.01</v>
      </c>
      <c r="I395" s="290"/>
      <c r="J395" s="291">
        <f>ROUND(I395*H395,2)</f>
        <v>0</v>
      </c>
      <c r="K395" s="287" t="s">
        <v>1</v>
      </c>
      <c r="L395" s="292"/>
      <c r="M395" s="293" t="s">
        <v>1</v>
      </c>
      <c r="N395" s="294" t="s">
        <v>41</v>
      </c>
      <c r="O395" s="92"/>
      <c r="P395" s="237">
        <f>O395*H395</f>
        <v>0</v>
      </c>
      <c r="Q395" s="237">
        <v>0.0054200000000000003</v>
      </c>
      <c r="R395" s="237">
        <f>Q395*H395</f>
        <v>0.0054742000000000002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247</v>
      </c>
      <c r="AT395" s="239" t="s">
        <v>467</v>
      </c>
      <c r="AU395" s="239" t="s">
        <v>85</v>
      </c>
      <c r="AY395" s="18" t="s">
        <v>204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83</v>
      </c>
      <c r="BK395" s="240">
        <f>ROUND(I395*H395,2)</f>
        <v>0</v>
      </c>
      <c r="BL395" s="18" t="s">
        <v>211</v>
      </c>
      <c r="BM395" s="239" t="s">
        <v>1054</v>
      </c>
    </row>
    <row r="396" s="13" customFormat="1">
      <c r="A396" s="13"/>
      <c r="B396" s="241"/>
      <c r="C396" s="242"/>
      <c r="D396" s="243" t="s">
        <v>213</v>
      </c>
      <c r="E396" s="244" t="s">
        <v>1</v>
      </c>
      <c r="F396" s="245" t="s">
        <v>1954</v>
      </c>
      <c r="G396" s="242"/>
      <c r="H396" s="244" t="s">
        <v>1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1" t="s">
        <v>213</v>
      </c>
      <c r="AU396" s="251" t="s">
        <v>85</v>
      </c>
      <c r="AV396" s="13" t="s">
        <v>83</v>
      </c>
      <c r="AW396" s="13" t="s">
        <v>32</v>
      </c>
      <c r="AX396" s="13" t="s">
        <v>76</v>
      </c>
      <c r="AY396" s="251" t="s">
        <v>204</v>
      </c>
    </row>
    <row r="397" s="14" customFormat="1">
      <c r="A397" s="14"/>
      <c r="B397" s="252"/>
      <c r="C397" s="253"/>
      <c r="D397" s="243" t="s">
        <v>213</v>
      </c>
      <c r="E397" s="254" t="s">
        <v>1</v>
      </c>
      <c r="F397" s="255" t="s">
        <v>805</v>
      </c>
      <c r="G397" s="253"/>
      <c r="H397" s="256">
        <v>1.01</v>
      </c>
      <c r="I397" s="257"/>
      <c r="J397" s="253"/>
      <c r="K397" s="253"/>
      <c r="L397" s="258"/>
      <c r="M397" s="259"/>
      <c r="N397" s="260"/>
      <c r="O397" s="260"/>
      <c r="P397" s="260"/>
      <c r="Q397" s="260"/>
      <c r="R397" s="260"/>
      <c r="S397" s="260"/>
      <c r="T397" s="26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2" t="s">
        <v>213</v>
      </c>
      <c r="AU397" s="262" t="s">
        <v>85</v>
      </c>
      <c r="AV397" s="14" t="s">
        <v>85</v>
      </c>
      <c r="AW397" s="14" t="s">
        <v>32</v>
      </c>
      <c r="AX397" s="14" t="s">
        <v>83</v>
      </c>
      <c r="AY397" s="262" t="s">
        <v>204</v>
      </c>
    </row>
    <row r="398" s="2" customFormat="1" ht="24.15" customHeight="1">
      <c r="A398" s="39"/>
      <c r="B398" s="40"/>
      <c r="C398" s="228" t="s">
        <v>632</v>
      </c>
      <c r="D398" s="228" t="s">
        <v>206</v>
      </c>
      <c r="E398" s="229" t="s">
        <v>1034</v>
      </c>
      <c r="F398" s="230" t="s">
        <v>1035</v>
      </c>
      <c r="G398" s="231" t="s">
        <v>522</v>
      </c>
      <c r="H398" s="232">
        <v>1</v>
      </c>
      <c r="I398" s="233"/>
      <c r="J398" s="234">
        <f>ROUND(I398*H398,2)</f>
        <v>0</v>
      </c>
      <c r="K398" s="230" t="s">
        <v>210</v>
      </c>
      <c r="L398" s="45"/>
      <c r="M398" s="235" t="s">
        <v>1</v>
      </c>
      <c r="N398" s="236" t="s">
        <v>41</v>
      </c>
      <c r="O398" s="92"/>
      <c r="P398" s="237">
        <f>O398*H398</f>
        <v>0</v>
      </c>
      <c r="Q398" s="237">
        <v>0.00060999999999999997</v>
      </c>
      <c r="R398" s="237">
        <f>Q398*H398</f>
        <v>0.00060999999999999997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211</v>
      </c>
      <c r="AT398" s="239" t="s">
        <v>206</v>
      </c>
      <c r="AU398" s="239" t="s">
        <v>85</v>
      </c>
      <c r="AY398" s="18" t="s">
        <v>204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83</v>
      </c>
      <c r="BK398" s="240">
        <f>ROUND(I398*H398,2)</f>
        <v>0</v>
      </c>
      <c r="BL398" s="18" t="s">
        <v>211</v>
      </c>
      <c r="BM398" s="239" t="s">
        <v>1977</v>
      </c>
    </row>
    <row r="399" s="13" customFormat="1">
      <c r="A399" s="13"/>
      <c r="B399" s="241"/>
      <c r="C399" s="242"/>
      <c r="D399" s="243" t="s">
        <v>213</v>
      </c>
      <c r="E399" s="244" t="s">
        <v>1</v>
      </c>
      <c r="F399" s="245" t="s">
        <v>1954</v>
      </c>
      <c r="G399" s="242"/>
      <c r="H399" s="244" t="s">
        <v>1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1" t="s">
        <v>213</v>
      </c>
      <c r="AU399" s="251" t="s">
        <v>85</v>
      </c>
      <c r="AV399" s="13" t="s">
        <v>83</v>
      </c>
      <c r="AW399" s="13" t="s">
        <v>32</v>
      </c>
      <c r="AX399" s="13" t="s">
        <v>76</v>
      </c>
      <c r="AY399" s="251" t="s">
        <v>204</v>
      </c>
    </row>
    <row r="400" s="14" customFormat="1">
      <c r="A400" s="14"/>
      <c r="B400" s="252"/>
      <c r="C400" s="253"/>
      <c r="D400" s="243" t="s">
        <v>213</v>
      </c>
      <c r="E400" s="254" t="s">
        <v>1</v>
      </c>
      <c r="F400" s="255" t="s">
        <v>83</v>
      </c>
      <c r="G400" s="253"/>
      <c r="H400" s="256">
        <v>1</v>
      </c>
      <c r="I400" s="257"/>
      <c r="J400" s="253"/>
      <c r="K400" s="253"/>
      <c r="L400" s="258"/>
      <c r="M400" s="259"/>
      <c r="N400" s="260"/>
      <c r="O400" s="260"/>
      <c r="P400" s="260"/>
      <c r="Q400" s="260"/>
      <c r="R400" s="260"/>
      <c r="S400" s="260"/>
      <c r="T400" s="26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2" t="s">
        <v>213</v>
      </c>
      <c r="AU400" s="262" t="s">
        <v>85</v>
      </c>
      <c r="AV400" s="14" t="s">
        <v>85</v>
      </c>
      <c r="AW400" s="14" t="s">
        <v>32</v>
      </c>
      <c r="AX400" s="14" t="s">
        <v>83</v>
      </c>
      <c r="AY400" s="262" t="s">
        <v>204</v>
      </c>
    </row>
    <row r="401" s="2" customFormat="1" ht="16.5" customHeight="1">
      <c r="A401" s="39"/>
      <c r="B401" s="40"/>
      <c r="C401" s="285" t="s">
        <v>638</v>
      </c>
      <c r="D401" s="285" t="s">
        <v>467</v>
      </c>
      <c r="E401" s="286" t="s">
        <v>1978</v>
      </c>
      <c r="F401" s="287" t="s">
        <v>1979</v>
      </c>
      <c r="G401" s="288" t="s">
        <v>522</v>
      </c>
      <c r="H401" s="289">
        <v>1.01</v>
      </c>
      <c r="I401" s="290"/>
      <c r="J401" s="291">
        <f>ROUND(I401*H401,2)</f>
        <v>0</v>
      </c>
      <c r="K401" s="287" t="s">
        <v>1</v>
      </c>
      <c r="L401" s="292"/>
      <c r="M401" s="293" t="s">
        <v>1</v>
      </c>
      <c r="N401" s="294" t="s">
        <v>41</v>
      </c>
      <c r="O401" s="92"/>
      <c r="P401" s="237">
        <f>O401*H401</f>
        <v>0</v>
      </c>
      <c r="Q401" s="237">
        <v>0.0054200000000000003</v>
      </c>
      <c r="R401" s="237">
        <f>Q401*H401</f>
        <v>0.0054742000000000002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247</v>
      </c>
      <c r="AT401" s="239" t="s">
        <v>467</v>
      </c>
      <c r="AU401" s="239" t="s">
        <v>85</v>
      </c>
      <c r="AY401" s="18" t="s">
        <v>204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83</v>
      </c>
      <c r="BK401" s="240">
        <f>ROUND(I401*H401,2)</f>
        <v>0</v>
      </c>
      <c r="BL401" s="18" t="s">
        <v>211</v>
      </c>
      <c r="BM401" s="239" t="s">
        <v>1980</v>
      </c>
    </row>
    <row r="402" s="13" customFormat="1">
      <c r="A402" s="13"/>
      <c r="B402" s="241"/>
      <c r="C402" s="242"/>
      <c r="D402" s="243" t="s">
        <v>213</v>
      </c>
      <c r="E402" s="244" t="s">
        <v>1</v>
      </c>
      <c r="F402" s="245" t="s">
        <v>1954</v>
      </c>
      <c r="G402" s="242"/>
      <c r="H402" s="244" t="s">
        <v>1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1" t="s">
        <v>213</v>
      </c>
      <c r="AU402" s="251" t="s">
        <v>85</v>
      </c>
      <c r="AV402" s="13" t="s">
        <v>83</v>
      </c>
      <c r="AW402" s="13" t="s">
        <v>32</v>
      </c>
      <c r="AX402" s="13" t="s">
        <v>76</v>
      </c>
      <c r="AY402" s="251" t="s">
        <v>204</v>
      </c>
    </row>
    <row r="403" s="14" customFormat="1">
      <c r="A403" s="14"/>
      <c r="B403" s="252"/>
      <c r="C403" s="253"/>
      <c r="D403" s="243" t="s">
        <v>213</v>
      </c>
      <c r="E403" s="254" t="s">
        <v>1</v>
      </c>
      <c r="F403" s="255" t="s">
        <v>805</v>
      </c>
      <c r="G403" s="253"/>
      <c r="H403" s="256">
        <v>1.01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2" t="s">
        <v>213</v>
      </c>
      <c r="AU403" s="262" t="s">
        <v>85</v>
      </c>
      <c r="AV403" s="14" t="s">
        <v>85</v>
      </c>
      <c r="AW403" s="14" t="s">
        <v>32</v>
      </c>
      <c r="AX403" s="14" t="s">
        <v>83</v>
      </c>
      <c r="AY403" s="262" t="s">
        <v>204</v>
      </c>
    </row>
    <row r="404" s="2" customFormat="1" ht="24.15" customHeight="1">
      <c r="A404" s="39"/>
      <c r="B404" s="40"/>
      <c r="C404" s="285" t="s">
        <v>643</v>
      </c>
      <c r="D404" s="285" t="s">
        <v>467</v>
      </c>
      <c r="E404" s="286" t="s">
        <v>1056</v>
      </c>
      <c r="F404" s="287" t="s">
        <v>1057</v>
      </c>
      <c r="G404" s="288" t="s">
        <v>522</v>
      </c>
      <c r="H404" s="289">
        <v>2</v>
      </c>
      <c r="I404" s="290"/>
      <c r="J404" s="291">
        <f>ROUND(I404*H404,2)</f>
        <v>0</v>
      </c>
      <c r="K404" s="287" t="s">
        <v>1</v>
      </c>
      <c r="L404" s="292"/>
      <c r="M404" s="293" t="s">
        <v>1</v>
      </c>
      <c r="N404" s="294" t="s">
        <v>41</v>
      </c>
      <c r="O404" s="92"/>
      <c r="P404" s="237">
        <f>O404*H404</f>
        <v>0</v>
      </c>
      <c r="Q404" s="237">
        <v>0.0073000000000000001</v>
      </c>
      <c r="R404" s="237">
        <f>Q404*H404</f>
        <v>0.0146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247</v>
      </c>
      <c r="AT404" s="239" t="s">
        <v>467</v>
      </c>
      <c r="AU404" s="239" t="s">
        <v>85</v>
      </c>
      <c r="AY404" s="18" t="s">
        <v>204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83</v>
      </c>
      <c r="BK404" s="240">
        <f>ROUND(I404*H404,2)</f>
        <v>0</v>
      </c>
      <c r="BL404" s="18" t="s">
        <v>211</v>
      </c>
      <c r="BM404" s="239" t="s">
        <v>1058</v>
      </c>
    </row>
    <row r="405" s="13" customFormat="1">
      <c r="A405" s="13"/>
      <c r="B405" s="241"/>
      <c r="C405" s="242"/>
      <c r="D405" s="243" t="s">
        <v>213</v>
      </c>
      <c r="E405" s="244" t="s">
        <v>1</v>
      </c>
      <c r="F405" s="245" t="s">
        <v>1954</v>
      </c>
      <c r="G405" s="242"/>
      <c r="H405" s="244" t="s">
        <v>1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1" t="s">
        <v>213</v>
      </c>
      <c r="AU405" s="251" t="s">
        <v>85</v>
      </c>
      <c r="AV405" s="13" t="s">
        <v>83</v>
      </c>
      <c r="AW405" s="13" t="s">
        <v>32</v>
      </c>
      <c r="AX405" s="13" t="s">
        <v>76</v>
      </c>
      <c r="AY405" s="251" t="s">
        <v>204</v>
      </c>
    </row>
    <row r="406" s="14" customFormat="1">
      <c r="A406" s="14"/>
      <c r="B406" s="252"/>
      <c r="C406" s="253"/>
      <c r="D406" s="243" t="s">
        <v>213</v>
      </c>
      <c r="E406" s="254" t="s">
        <v>1</v>
      </c>
      <c r="F406" s="255" t="s">
        <v>85</v>
      </c>
      <c r="G406" s="253"/>
      <c r="H406" s="256">
        <v>2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2" t="s">
        <v>213</v>
      </c>
      <c r="AU406" s="262" t="s">
        <v>85</v>
      </c>
      <c r="AV406" s="14" t="s">
        <v>85</v>
      </c>
      <c r="AW406" s="14" t="s">
        <v>32</v>
      </c>
      <c r="AX406" s="14" t="s">
        <v>83</v>
      </c>
      <c r="AY406" s="262" t="s">
        <v>204</v>
      </c>
    </row>
    <row r="407" s="2" customFormat="1" ht="21.75" customHeight="1">
      <c r="A407" s="39"/>
      <c r="B407" s="40"/>
      <c r="C407" s="228" t="s">
        <v>648</v>
      </c>
      <c r="D407" s="228" t="s">
        <v>206</v>
      </c>
      <c r="E407" s="229" t="s">
        <v>1072</v>
      </c>
      <c r="F407" s="230" t="s">
        <v>1073</v>
      </c>
      <c r="G407" s="231" t="s">
        <v>522</v>
      </c>
      <c r="H407" s="232">
        <v>1</v>
      </c>
      <c r="I407" s="233"/>
      <c r="J407" s="234">
        <f>ROUND(I407*H407,2)</f>
        <v>0</v>
      </c>
      <c r="K407" s="230" t="s">
        <v>210</v>
      </c>
      <c r="L407" s="45"/>
      <c r="M407" s="235" t="s">
        <v>1</v>
      </c>
      <c r="N407" s="236" t="s">
        <v>41</v>
      </c>
      <c r="O407" s="92"/>
      <c r="P407" s="237">
        <f>O407*H407</f>
        <v>0</v>
      </c>
      <c r="Q407" s="237">
        <v>0.0016199999999999999</v>
      </c>
      <c r="R407" s="237">
        <f>Q407*H407</f>
        <v>0.0016199999999999999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211</v>
      </c>
      <c r="AT407" s="239" t="s">
        <v>206</v>
      </c>
      <c r="AU407" s="239" t="s">
        <v>85</v>
      </c>
      <c r="AY407" s="18" t="s">
        <v>204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83</v>
      </c>
      <c r="BK407" s="240">
        <f>ROUND(I407*H407,2)</f>
        <v>0</v>
      </c>
      <c r="BL407" s="18" t="s">
        <v>211</v>
      </c>
      <c r="BM407" s="239" t="s">
        <v>1074</v>
      </c>
    </row>
    <row r="408" s="13" customFormat="1">
      <c r="A408" s="13"/>
      <c r="B408" s="241"/>
      <c r="C408" s="242"/>
      <c r="D408" s="243" t="s">
        <v>213</v>
      </c>
      <c r="E408" s="244" t="s">
        <v>1</v>
      </c>
      <c r="F408" s="245" t="s">
        <v>1954</v>
      </c>
      <c r="G408" s="242"/>
      <c r="H408" s="244" t="s">
        <v>1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1" t="s">
        <v>213</v>
      </c>
      <c r="AU408" s="251" t="s">
        <v>85</v>
      </c>
      <c r="AV408" s="13" t="s">
        <v>83</v>
      </c>
      <c r="AW408" s="13" t="s">
        <v>32</v>
      </c>
      <c r="AX408" s="13" t="s">
        <v>76</v>
      </c>
      <c r="AY408" s="251" t="s">
        <v>204</v>
      </c>
    </row>
    <row r="409" s="14" customFormat="1">
      <c r="A409" s="14"/>
      <c r="B409" s="252"/>
      <c r="C409" s="253"/>
      <c r="D409" s="243" t="s">
        <v>213</v>
      </c>
      <c r="E409" s="254" t="s">
        <v>1</v>
      </c>
      <c r="F409" s="255" t="s">
        <v>83</v>
      </c>
      <c r="G409" s="253"/>
      <c r="H409" s="256">
        <v>1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2" t="s">
        <v>213</v>
      </c>
      <c r="AU409" s="262" t="s">
        <v>85</v>
      </c>
      <c r="AV409" s="14" t="s">
        <v>85</v>
      </c>
      <c r="AW409" s="14" t="s">
        <v>32</v>
      </c>
      <c r="AX409" s="14" t="s">
        <v>83</v>
      </c>
      <c r="AY409" s="262" t="s">
        <v>204</v>
      </c>
    </row>
    <row r="410" s="2" customFormat="1" ht="21.75" customHeight="1">
      <c r="A410" s="39"/>
      <c r="B410" s="40"/>
      <c r="C410" s="285" t="s">
        <v>653</v>
      </c>
      <c r="D410" s="285" t="s">
        <v>467</v>
      </c>
      <c r="E410" s="286" t="s">
        <v>1076</v>
      </c>
      <c r="F410" s="287" t="s">
        <v>1077</v>
      </c>
      <c r="G410" s="288" t="s">
        <v>522</v>
      </c>
      <c r="H410" s="289">
        <v>1.01</v>
      </c>
      <c r="I410" s="290"/>
      <c r="J410" s="291">
        <f>ROUND(I410*H410,2)</f>
        <v>0</v>
      </c>
      <c r="K410" s="287" t="s">
        <v>1</v>
      </c>
      <c r="L410" s="292"/>
      <c r="M410" s="293" t="s">
        <v>1</v>
      </c>
      <c r="N410" s="294" t="s">
        <v>41</v>
      </c>
      <c r="O410" s="92"/>
      <c r="P410" s="237">
        <f>O410*H410</f>
        <v>0</v>
      </c>
      <c r="Q410" s="237">
        <v>0.017999999999999999</v>
      </c>
      <c r="R410" s="237">
        <f>Q410*H410</f>
        <v>0.018179999999999998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247</v>
      </c>
      <c r="AT410" s="239" t="s">
        <v>467</v>
      </c>
      <c r="AU410" s="239" t="s">
        <v>85</v>
      </c>
      <c r="AY410" s="18" t="s">
        <v>204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83</v>
      </c>
      <c r="BK410" s="240">
        <f>ROUND(I410*H410,2)</f>
        <v>0</v>
      </c>
      <c r="BL410" s="18" t="s">
        <v>211</v>
      </c>
      <c r="BM410" s="239" t="s">
        <v>1078</v>
      </c>
    </row>
    <row r="411" s="13" customFormat="1">
      <c r="A411" s="13"/>
      <c r="B411" s="241"/>
      <c r="C411" s="242"/>
      <c r="D411" s="243" t="s">
        <v>213</v>
      </c>
      <c r="E411" s="244" t="s">
        <v>1</v>
      </c>
      <c r="F411" s="245" t="s">
        <v>1954</v>
      </c>
      <c r="G411" s="242"/>
      <c r="H411" s="244" t="s">
        <v>1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1" t="s">
        <v>213</v>
      </c>
      <c r="AU411" s="251" t="s">
        <v>85</v>
      </c>
      <c r="AV411" s="13" t="s">
        <v>83</v>
      </c>
      <c r="AW411" s="13" t="s">
        <v>32</v>
      </c>
      <c r="AX411" s="13" t="s">
        <v>76</v>
      </c>
      <c r="AY411" s="251" t="s">
        <v>204</v>
      </c>
    </row>
    <row r="412" s="14" customFormat="1">
      <c r="A412" s="14"/>
      <c r="B412" s="252"/>
      <c r="C412" s="253"/>
      <c r="D412" s="243" t="s">
        <v>213</v>
      </c>
      <c r="E412" s="254" t="s">
        <v>1</v>
      </c>
      <c r="F412" s="255" t="s">
        <v>805</v>
      </c>
      <c r="G412" s="253"/>
      <c r="H412" s="256">
        <v>1.01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2" t="s">
        <v>213</v>
      </c>
      <c r="AU412" s="262" t="s">
        <v>85</v>
      </c>
      <c r="AV412" s="14" t="s">
        <v>85</v>
      </c>
      <c r="AW412" s="14" t="s">
        <v>32</v>
      </c>
      <c r="AX412" s="14" t="s">
        <v>83</v>
      </c>
      <c r="AY412" s="262" t="s">
        <v>204</v>
      </c>
    </row>
    <row r="413" s="2" customFormat="1" ht="24.15" customHeight="1">
      <c r="A413" s="39"/>
      <c r="B413" s="40"/>
      <c r="C413" s="285" t="s">
        <v>659</v>
      </c>
      <c r="D413" s="285" t="s">
        <v>467</v>
      </c>
      <c r="E413" s="286" t="s">
        <v>1081</v>
      </c>
      <c r="F413" s="287" t="s">
        <v>1082</v>
      </c>
      <c r="G413" s="288" t="s">
        <v>522</v>
      </c>
      <c r="H413" s="289">
        <v>1</v>
      </c>
      <c r="I413" s="290"/>
      <c r="J413" s="291">
        <f>ROUND(I413*H413,2)</f>
        <v>0</v>
      </c>
      <c r="K413" s="287" t="s">
        <v>1</v>
      </c>
      <c r="L413" s="292"/>
      <c r="M413" s="293" t="s">
        <v>1</v>
      </c>
      <c r="N413" s="294" t="s">
        <v>41</v>
      </c>
      <c r="O413" s="92"/>
      <c r="P413" s="237">
        <f>O413*H413</f>
        <v>0</v>
      </c>
      <c r="Q413" s="237">
        <v>0.0060000000000000001</v>
      </c>
      <c r="R413" s="237">
        <f>Q413*H413</f>
        <v>0.0060000000000000001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247</v>
      </c>
      <c r="AT413" s="239" t="s">
        <v>467</v>
      </c>
      <c r="AU413" s="239" t="s">
        <v>85</v>
      </c>
      <c r="AY413" s="18" t="s">
        <v>204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83</v>
      </c>
      <c r="BK413" s="240">
        <f>ROUND(I413*H413,2)</f>
        <v>0</v>
      </c>
      <c r="BL413" s="18" t="s">
        <v>211</v>
      </c>
      <c r="BM413" s="239" t="s">
        <v>1083</v>
      </c>
    </row>
    <row r="414" s="13" customFormat="1">
      <c r="A414" s="13"/>
      <c r="B414" s="241"/>
      <c r="C414" s="242"/>
      <c r="D414" s="243" t="s">
        <v>213</v>
      </c>
      <c r="E414" s="244" t="s">
        <v>1</v>
      </c>
      <c r="F414" s="245" t="s">
        <v>1954</v>
      </c>
      <c r="G414" s="242"/>
      <c r="H414" s="244" t="s">
        <v>1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213</v>
      </c>
      <c r="AU414" s="251" t="s">
        <v>85</v>
      </c>
      <c r="AV414" s="13" t="s">
        <v>83</v>
      </c>
      <c r="AW414" s="13" t="s">
        <v>32</v>
      </c>
      <c r="AX414" s="13" t="s">
        <v>76</v>
      </c>
      <c r="AY414" s="251" t="s">
        <v>204</v>
      </c>
    </row>
    <row r="415" s="14" customFormat="1">
      <c r="A415" s="14"/>
      <c r="B415" s="252"/>
      <c r="C415" s="253"/>
      <c r="D415" s="243" t="s">
        <v>213</v>
      </c>
      <c r="E415" s="254" t="s">
        <v>1</v>
      </c>
      <c r="F415" s="255" t="s">
        <v>83</v>
      </c>
      <c r="G415" s="253"/>
      <c r="H415" s="256">
        <v>1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2" t="s">
        <v>213</v>
      </c>
      <c r="AU415" s="262" t="s">
        <v>85</v>
      </c>
      <c r="AV415" s="14" t="s">
        <v>85</v>
      </c>
      <c r="AW415" s="14" t="s">
        <v>32</v>
      </c>
      <c r="AX415" s="14" t="s">
        <v>83</v>
      </c>
      <c r="AY415" s="262" t="s">
        <v>204</v>
      </c>
    </row>
    <row r="416" s="2" customFormat="1" ht="16.5" customHeight="1">
      <c r="A416" s="39"/>
      <c r="B416" s="40"/>
      <c r="C416" s="228" t="s">
        <v>665</v>
      </c>
      <c r="D416" s="228" t="s">
        <v>206</v>
      </c>
      <c r="E416" s="229" t="s">
        <v>1132</v>
      </c>
      <c r="F416" s="230" t="s">
        <v>1133</v>
      </c>
      <c r="G416" s="231" t="s">
        <v>522</v>
      </c>
      <c r="H416" s="232">
        <v>1</v>
      </c>
      <c r="I416" s="233"/>
      <c r="J416" s="234">
        <f>ROUND(I416*H416,2)</f>
        <v>0</v>
      </c>
      <c r="K416" s="230" t="s">
        <v>210</v>
      </c>
      <c r="L416" s="45"/>
      <c r="M416" s="235" t="s">
        <v>1</v>
      </c>
      <c r="N416" s="236" t="s">
        <v>41</v>
      </c>
      <c r="O416" s="92"/>
      <c r="P416" s="237">
        <f>O416*H416</f>
        <v>0</v>
      </c>
      <c r="Q416" s="237">
        <v>0.0013600000000000001</v>
      </c>
      <c r="R416" s="237">
        <f>Q416*H416</f>
        <v>0.0013600000000000001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211</v>
      </c>
      <c r="AT416" s="239" t="s">
        <v>206</v>
      </c>
      <c r="AU416" s="239" t="s">
        <v>85</v>
      </c>
      <c r="AY416" s="18" t="s">
        <v>204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83</v>
      </c>
      <c r="BK416" s="240">
        <f>ROUND(I416*H416,2)</f>
        <v>0</v>
      </c>
      <c r="BL416" s="18" t="s">
        <v>211</v>
      </c>
      <c r="BM416" s="239" t="s">
        <v>1134</v>
      </c>
    </row>
    <row r="417" s="13" customFormat="1">
      <c r="A417" s="13"/>
      <c r="B417" s="241"/>
      <c r="C417" s="242"/>
      <c r="D417" s="243" t="s">
        <v>213</v>
      </c>
      <c r="E417" s="244" t="s">
        <v>1</v>
      </c>
      <c r="F417" s="245" t="s">
        <v>1954</v>
      </c>
      <c r="G417" s="242"/>
      <c r="H417" s="244" t="s">
        <v>1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213</v>
      </c>
      <c r="AU417" s="251" t="s">
        <v>85</v>
      </c>
      <c r="AV417" s="13" t="s">
        <v>83</v>
      </c>
      <c r="AW417" s="13" t="s">
        <v>32</v>
      </c>
      <c r="AX417" s="13" t="s">
        <v>76</v>
      </c>
      <c r="AY417" s="251" t="s">
        <v>204</v>
      </c>
    </row>
    <row r="418" s="14" customFormat="1">
      <c r="A418" s="14"/>
      <c r="B418" s="252"/>
      <c r="C418" s="253"/>
      <c r="D418" s="243" t="s">
        <v>213</v>
      </c>
      <c r="E418" s="254" t="s">
        <v>1</v>
      </c>
      <c r="F418" s="255" t="s">
        <v>83</v>
      </c>
      <c r="G418" s="253"/>
      <c r="H418" s="256">
        <v>1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2" t="s">
        <v>213</v>
      </c>
      <c r="AU418" s="262" t="s">
        <v>85</v>
      </c>
      <c r="AV418" s="14" t="s">
        <v>85</v>
      </c>
      <c r="AW418" s="14" t="s">
        <v>32</v>
      </c>
      <c r="AX418" s="14" t="s">
        <v>83</v>
      </c>
      <c r="AY418" s="262" t="s">
        <v>204</v>
      </c>
    </row>
    <row r="419" s="2" customFormat="1" ht="24.15" customHeight="1">
      <c r="A419" s="39"/>
      <c r="B419" s="40"/>
      <c r="C419" s="285" t="s">
        <v>671</v>
      </c>
      <c r="D419" s="285" t="s">
        <v>467</v>
      </c>
      <c r="E419" s="286" t="s">
        <v>1137</v>
      </c>
      <c r="F419" s="287" t="s">
        <v>1138</v>
      </c>
      <c r="G419" s="288" t="s">
        <v>522</v>
      </c>
      <c r="H419" s="289">
        <v>1</v>
      </c>
      <c r="I419" s="290"/>
      <c r="J419" s="291">
        <f>ROUND(I419*H419,2)</f>
        <v>0</v>
      </c>
      <c r="K419" s="287" t="s">
        <v>1</v>
      </c>
      <c r="L419" s="292"/>
      <c r="M419" s="293" t="s">
        <v>1</v>
      </c>
      <c r="N419" s="294" t="s">
        <v>41</v>
      </c>
      <c r="O419" s="92"/>
      <c r="P419" s="237">
        <f>O419*H419</f>
        <v>0</v>
      </c>
      <c r="Q419" s="237">
        <v>0.032000000000000001</v>
      </c>
      <c r="R419" s="237">
        <f>Q419*H419</f>
        <v>0.032000000000000001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247</v>
      </c>
      <c r="AT419" s="239" t="s">
        <v>467</v>
      </c>
      <c r="AU419" s="239" t="s">
        <v>85</v>
      </c>
      <c r="AY419" s="18" t="s">
        <v>204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83</v>
      </c>
      <c r="BK419" s="240">
        <f>ROUND(I419*H419,2)</f>
        <v>0</v>
      </c>
      <c r="BL419" s="18" t="s">
        <v>211</v>
      </c>
      <c r="BM419" s="239" t="s">
        <v>1139</v>
      </c>
    </row>
    <row r="420" s="13" customFormat="1">
      <c r="A420" s="13"/>
      <c r="B420" s="241"/>
      <c r="C420" s="242"/>
      <c r="D420" s="243" t="s">
        <v>213</v>
      </c>
      <c r="E420" s="244" t="s">
        <v>1</v>
      </c>
      <c r="F420" s="245" t="s">
        <v>1954</v>
      </c>
      <c r="G420" s="242"/>
      <c r="H420" s="244" t="s">
        <v>1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1" t="s">
        <v>213</v>
      </c>
      <c r="AU420" s="251" t="s">
        <v>85</v>
      </c>
      <c r="AV420" s="13" t="s">
        <v>83</v>
      </c>
      <c r="AW420" s="13" t="s">
        <v>32</v>
      </c>
      <c r="AX420" s="13" t="s">
        <v>76</v>
      </c>
      <c r="AY420" s="251" t="s">
        <v>204</v>
      </c>
    </row>
    <row r="421" s="14" customFormat="1">
      <c r="A421" s="14"/>
      <c r="B421" s="252"/>
      <c r="C421" s="253"/>
      <c r="D421" s="243" t="s">
        <v>213</v>
      </c>
      <c r="E421" s="254" t="s">
        <v>1</v>
      </c>
      <c r="F421" s="255" t="s">
        <v>83</v>
      </c>
      <c r="G421" s="253"/>
      <c r="H421" s="256">
        <v>1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2" t="s">
        <v>213</v>
      </c>
      <c r="AU421" s="262" t="s">
        <v>85</v>
      </c>
      <c r="AV421" s="14" t="s">
        <v>85</v>
      </c>
      <c r="AW421" s="14" t="s">
        <v>32</v>
      </c>
      <c r="AX421" s="14" t="s">
        <v>83</v>
      </c>
      <c r="AY421" s="262" t="s">
        <v>204</v>
      </c>
    </row>
    <row r="422" s="2" customFormat="1" ht="16.5" customHeight="1">
      <c r="A422" s="39"/>
      <c r="B422" s="40"/>
      <c r="C422" s="285" t="s">
        <v>676</v>
      </c>
      <c r="D422" s="285" t="s">
        <v>467</v>
      </c>
      <c r="E422" s="286" t="s">
        <v>1153</v>
      </c>
      <c r="F422" s="287" t="s">
        <v>1154</v>
      </c>
      <c r="G422" s="288" t="s">
        <v>522</v>
      </c>
      <c r="H422" s="289">
        <v>1</v>
      </c>
      <c r="I422" s="290"/>
      <c r="J422" s="291">
        <f>ROUND(I422*H422,2)</f>
        <v>0</v>
      </c>
      <c r="K422" s="287" t="s">
        <v>1</v>
      </c>
      <c r="L422" s="292"/>
      <c r="M422" s="293" t="s">
        <v>1</v>
      </c>
      <c r="N422" s="294" t="s">
        <v>41</v>
      </c>
      <c r="O422" s="92"/>
      <c r="P422" s="237">
        <f>O422*H422</f>
        <v>0</v>
      </c>
      <c r="Q422" s="237">
        <v>0.001</v>
      </c>
      <c r="R422" s="237">
        <f>Q422*H422</f>
        <v>0.001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247</v>
      </c>
      <c r="AT422" s="239" t="s">
        <v>467</v>
      </c>
      <c r="AU422" s="239" t="s">
        <v>85</v>
      </c>
      <c r="AY422" s="18" t="s">
        <v>204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83</v>
      </c>
      <c r="BK422" s="240">
        <f>ROUND(I422*H422,2)</f>
        <v>0</v>
      </c>
      <c r="BL422" s="18" t="s">
        <v>211</v>
      </c>
      <c r="BM422" s="239" t="s">
        <v>1155</v>
      </c>
    </row>
    <row r="423" s="13" customFormat="1">
      <c r="A423" s="13"/>
      <c r="B423" s="241"/>
      <c r="C423" s="242"/>
      <c r="D423" s="243" t="s">
        <v>213</v>
      </c>
      <c r="E423" s="244" t="s">
        <v>1</v>
      </c>
      <c r="F423" s="245" t="s">
        <v>1954</v>
      </c>
      <c r="G423" s="242"/>
      <c r="H423" s="244" t="s">
        <v>1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213</v>
      </c>
      <c r="AU423" s="251" t="s">
        <v>85</v>
      </c>
      <c r="AV423" s="13" t="s">
        <v>83</v>
      </c>
      <c r="AW423" s="13" t="s">
        <v>32</v>
      </c>
      <c r="AX423" s="13" t="s">
        <v>76</v>
      </c>
      <c r="AY423" s="251" t="s">
        <v>204</v>
      </c>
    </row>
    <row r="424" s="14" customFormat="1">
      <c r="A424" s="14"/>
      <c r="B424" s="252"/>
      <c r="C424" s="253"/>
      <c r="D424" s="243" t="s">
        <v>213</v>
      </c>
      <c r="E424" s="254" t="s">
        <v>1</v>
      </c>
      <c r="F424" s="255" t="s">
        <v>83</v>
      </c>
      <c r="G424" s="253"/>
      <c r="H424" s="256">
        <v>1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2" t="s">
        <v>213</v>
      </c>
      <c r="AU424" s="262" t="s">
        <v>85</v>
      </c>
      <c r="AV424" s="14" t="s">
        <v>85</v>
      </c>
      <c r="AW424" s="14" t="s">
        <v>32</v>
      </c>
      <c r="AX424" s="14" t="s">
        <v>83</v>
      </c>
      <c r="AY424" s="262" t="s">
        <v>204</v>
      </c>
    </row>
    <row r="425" s="2" customFormat="1" ht="16.5" customHeight="1">
      <c r="A425" s="39"/>
      <c r="B425" s="40"/>
      <c r="C425" s="228" t="s">
        <v>682</v>
      </c>
      <c r="D425" s="228" t="s">
        <v>206</v>
      </c>
      <c r="E425" s="229" t="s">
        <v>1157</v>
      </c>
      <c r="F425" s="230" t="s">
        <v>1158</v>
      </c>
      <c r="G425" s="231" t="s">
        <v>522</v>
      </c>
      <c r="H425" s="232">
        <v>1</v>
      </c>
      <c r="I425" s="233"/>
      <c r="J425" s="234">
        <f>ROUND(I425*H425,2)</f>
        <v>0</v>
      </c>
      <c r="K425" s="230" t="s">
        <v>210</v>
      </c>
      <c r="L425" s="45"/>
      <c r="M425" s="235" t="s">
        <v>1</v>
      </c>
      <c r="N425" s="236" t="s">
        <v>41</v>
      </c>
      <c r="O425" s="92"/>
      <c r="P425" s="237">
        <f>O425*H425</f>
        <v>0</v>
      </c>
      <c r="Q425" s="237">
        <v>0.050000000000000003</v>
      </c>
      <c r="R425" s="237">
        <f>Q425*H425</f>
        <v>0.050000000000000003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211</v>
      </c>
      <c r="AT425" s="239" t="s">
        <v>206</v>
      </c>
      <c r="AU425" s="239" t="s">
        <v>85</v>
      </c>
      <c r="AY425" s="18" t="s">
        <v>204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83</v>
      </c>
      <c r="BK425" s="240">
        <f>ROUND(I425*H425,2)</f>
        <v>0</v>
      </c>
      <c r="BL425" s="18" t="s">
        <v>211</v>
      </c>
      <c r="BM425" s="239" t="s">
        <v>1159</v>
      </c>
    </row>
    <row r="426" s="13" customFormat="1">
      <c r="A426" s="13"/>
      <c r="B426" s="241"/>
      <c r="C426" s="242"/>
      <c r="D426" s="243" t="s">
        <v>213</v>
      </c>
      <c r="E426" s="244" t="s">
        <v>1</v>
      </c>
      <c r="F426" s="245" t="s">
        <v>1954</v>
      </c>
      <c r="G426" s="242"/>
      <c r="H426" s="244" t="s">
        <v>1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213</v>
      </c>
      <c r="AU426" s="251" t="s">
        <v>85</v>
      </c>
      <c r="AV426" s="13" t="s">
        <v>83</v>
      </c>
      <c r="AW426" s="13" t="s">
        <v>32</v>
      </c>
      <c r="AX426" s="13" t="s">
        <v>76</v>
      </c>
      <c r="AY426" s="251" t="s">
        <v>204</v>
      </c>
    </row>
    <row r="427" s="14" customFormat="1">
      <c r="A427" s="14"/>
      <c r="B427" s="252"/>
      <c r="C427" s="253"/>
      <c r="D427" s="243" t="s">
        <v>213</v>
      </c>
      <c r="E427" s="254" t="s">
        <v>1</v>
      </c>
      <c r="F427" s="255" t="s">
        <v>83</v>
      </c>
      <c r="G427" s="253"/>
      <c r="H427" s="256">
        <v>1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2" t="s">
        <v>213</v>
      </c>
      <c r="AU427" s="262" t="s">
        <v>85</v>
      </c>
      <c r="AV427" s="14" t="s">
        <v>85</v>
      </c>
      <c r="AW427" s="14" t="s">
        <v>32</v>
      </c>
      <c r="AX427" s="14" t="s">
        <v>83</v>
      </c>
      <c r="AY427" s="262" t="s">
        <v>204</v>
      </c>
    </row>
    <row r="428" s="2" customFormat="1" ht="16.5" customHeight="1">
      <c r="A428" s="39"/>
      <c r="B428" s="40"/>
      <c r="C428" s="285" t="s">
        <v>687</v>
      </c>
      <c r="D428" s="285" t="s">
        <v>467</v>
      </c>
      <c r="E428" s="286" t="s">
        <v>1161</v>
      </c>
      <c r="F428" s="287" t="s">
        <v>1162</v>
      </c>
      <c r="G428" s="288" t="s">
        <v>522</v>
      </c>
      <c r="H428" s="289">
        <v>1</v>
      </c>
      <c r="I428" s="290"/>
      <c r="J428" s="291">
        <f>ROUND(I428*H428,2)</f>
        <v>0</v>
      </c>
      <c r="K428" s="287" t="s">
        <v>210</v>
      </c>
      <c r="L428" s="292"/>
      <c r="M428" s="293" t="s">
        <v>1</v>
      </c>
      <c r="N428" s="294" t="s">
        <v>41</v>
      </c>
      <c r="O428" s="92"/>
      <c r="P428" s="237">
        <f>O428*H428</f>
        <v>0</v>
      </c>
      <c r="Q428" s="237">
        <v>0.029499999999999998</v>
      </c>
      <c r="R428" s="237">
        <f>Q428*H428</f>
        <v>0.029499999999999998</v>
      </c>
      <c r="S428" s="237">
        <v>0</v>
      </c>
      <c r="T428" s="238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9" t="s">
        <v>247</v>
      </c>
      <c r="AT428" s="239" t="s">
        <v>467</v>
      </c>
      <c r="AU428" s="239" t="s">
        <v>85</v>
      </c>
      <c r="AY428" s="18" t="s">
        <v>204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83</v>
      </c>
      <c r="BK428" s="240">
        <f>ROUND(I428*H428,2)</f>
        <v>0</v>
      </c>
      <c r="BL428" s="18" t="s">
        <v>211</v>
      </c>
      <c r="BM428" s="239" t="s">
        <v>1163</v>
      </c>
    </row>
    <row r="429" s="13" customFormat="1">
      <c r="A429" s="13"/>
      <c r="B429" s="241"/>
      <c r="C429" s="242"/>
      <c r="D429" s="243" t="s">
        <v>213</v>
      </c>
      <c r="E429" s="244" t="s">
        <v>1</v>
      </c>
      <c r="F429" s="245" t="s">
        <v>1954</v>
      </c>
      <c r="G429" s="242"/>
      <c r="H429" s="244" t="s">
        <v>1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1" t="s">
        <v>213</v>
      </c>
      <c r="AU429" s="251" t="s">
        <v>85</v>
      </c>
      <c r="AV429" s="13" t="s">
        <v>83</v>
      </c>
      <c r="AW429" s="13" t="s">
        <v>32</v>
      </c>
      <c r="AX429" s="13" t="s">
        <v>76</v>
      </c>
      <c r="AY429" s="251" t="s">
        <v>204</v>
      </c>
    </row>
    <row r="430" s="14" customFormat="1">
      <c r="A430" s="14"/>
      <c r="B430" s="252"/>
      <c r="C430" s="253"/>
      <c r="D430" s="243" t="s">
        <v>213</v>
      </c>
      <c r="E430" s="254" t="s">
        <v>1</v>
      </c>
      <c r="F430" s="255" t="s">
        <v>83</v>
      </c>
      <c r="G430" s="253"/>
      <c r="H430" s="256">
        <v>1</v>
      </c>
      <c r="I430" s="257"/>
      <c r="J430" s="253"/>
      <c r="K430" s="253"/>
      <c r="L430" s="258"/>
      <c r="M430" s="259"/>
      <c r="N430" s="260"/>
      <c r="O430" s="260"/>
      <c r="P430" s="260"/>
      <c r="Q430" s="260"/>
      <c r="R430" s="260"/>
      <c r="S430" s="260"/>
      <c r="T430" s="26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2" t="s">
        <v>213</v>
      </c>
      <c r="AU430" s="262" t="s">
        <v>85</v>
      </c>
      <c r="AV430" s="14" t="s">
        <v>85</v>
      </c>
      <c r="AW430" s="14" t="s">
        <v>32</v>
      </c>
      <c r="AX430" s="14" t="s">
        <v>83</v>
      </c>
      <c r="AY430" s="262" t="s">
        <v>204</v>
      </c>
    </row>
    <row r="431" s="2" customFormat="1" ht="24.15" customHeight="1">
      <c r="A431" s="39"/>
      <c r="B431" s="40"/>
      <c r="C431" s="285" t="s">
        <v>693</v>
      </c>
      <c r="D431" s="285" t="s">
        <v>467</v>
      </c>
      <c r="E431" s="286" t="s">
        <v>1165</v>
      </c>
      <c r="F431" s="287" t="s">
        <v>1166</v>
      </c>
      <c r="G431" s="288" t="s">
        <v>522</v>
      </c>
      <c r="H431" s="289">
        <v>1</v>
      </c>
      <c r="I431" s="290"/>
      <c r="J431" s="291">
        <f>ROUND(I431*H431,2)</f>
        <v>0</v>
      </c>
      <c r="K431" s="287" t="s">
        <v>210</v>
      </c>
      <c r="L431" s="292"/>
      <c r="M431" s="293" t="s">
        <v>1</v>
      </c>
      <c r="N431" s="294" t="s">
        <v>41</v>
      </c>
      <c r="O431" s="92"/>
      <c r="P431" s="237">
        <f>O431*H431</f>
        <v>0</v>
      </c>
      <c r="Q431" s="237">
        <v>0.0025000000000000001</v>
      </c>
      <c r="R431" s="237">
        <f>Q431*H431</f>
        <v>0.0025000000000000001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247</v>
      </c>
      <c r="AT431" s="239" t="s">
        <v>467</v>
      </c>
      <c r="AU431" s="239" t="s">
        <v>85</v>
      </c>
      <c r="AY431" s="18" t="s">
        <v>204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83</v>
      </c>
      <c r="BK431" s="240">
        <f>ROUND(I431*H431,2)</f>
        <v>0</v>
      </c>
      <c r="BL431" s="18" t="s">
        <v>211</v>
      </c>
      <c r="BM431" s="239" t="s">
        <v>1167</v>
      </c>
    </row>
    <row r="432" s="13" customFormat="1">
      <c r="A432" s="13"/>
      <c r="B432" s="241"/>
      <c r="C432" s="242"/>
      <c r="D432" s="243" t="s">
        <v>213</v>
      </c>
      <c r="E432" s="244" t="s">
        <v>1</v>
      </c>
      <c r="F432" s="245" t="s">
        <v>1954</v>
      </c>
      <c r="G432" s="242"/>
      <c r="H432" s="244" t="s">
        <v>1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213</v>
      </c>
      <c r="AU432" s="251" t="s">
        <v>85</v>
      </c>
      <c r="AV432" s="13" t="s">
        <v>83</v>
      </c>
      <c r="AW432" s="13" t="s">
        <v>32</v>
      </c>
      <c r="AX432" s="13" t="s">
        <v>76</v>
      </c>
      <c r="AY432" s="251" t="s">
        <v>204</v>
      </c>
    </row>
    <row r="433" s="14" customFormat="1">
      <c r="A433" s="14"/>
      <c r="B433" s="252"/>
      <c r="C433" s="253"/>
      <c r="D433" s="243" t="s">
        <v>213</v>
      </c>
      <c r="E433" s="254" t="s">
        <v>1</v>
      </c>
      <c r="F433" s="255" t="s">
        <v>83</v>
      </c>
      <c r="G433" s="253"/>
      <c r="H433" s="256">
        <v>1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2" t="s">
        <v>213</v>
      </c>
      <c r="AU433" s="262" t="s">
        <v>85</v>
      </c>
      <c r="AV433" s="14" t="s">
        <v>85</v>
      </c>
      <c r="AW433" s="14" t="s">
        <v>32</v>
      </c>
      <c r="AX433" s="14" t="s">
        <v>83</v>
      </c>
      <c r="AY433" s="262" t="s">
        <v>204</v>
      </c>
    </row>
    <row r="434" s="2" customFormat="1" ht="16.5" customHeight="1">
      <c r="A434" s="39"/>
      <c r="B434" s="40"/>
      <c r="C434" s="228" t="s">
        <v>698</v>
      </c>
      <c r="D434" s="228" t="s">
        <v>206</v>
      </c>
      <c r="E434" s="229" t="s">
        <v>1169</v>
      </c>
      <c r="F434" s="230" t="s">
        <v>1170</v>
      </c>
      <c r="G434" s="231" t="s">
        <v>522</v>
      </c>
      <c r="H434" s="232">
        <v>1</v>
      </c>
      <c r="I434" s="233"/>
      <c r="J434" s="234">
        <f>ROUND(I434*H434,2)</f>
        <v>0</v>
      </c>
      <c r="K434" s="230" t="s">
        <v>210</v>
      </c>
      <c r="L434" s="45"/>
      <c r="M434" s="235" t="s">
        <v>1</v>
      </c>
      <c r="N434" s="236" t="s">
        <v>41</v>
      </c>
      <c r="O434" s="92"/>
      <c r="P434" s="237">
        <f>O434*H434</f>
        <v>0</v>
      </c>
      <c r="Q434" s="237">
        <v>0.040000000000000001</v>
      </c>
      <c r="R434" s="237">
        <f>Q434*H434</f>
        <v>0.040000000000000001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211</v>
      </c>
      <c r="AT434" s="239" t="s">
        <v>206</v>
      </c>
      <c r="AU434" s="239" t="s">
        <v>85</v>
      </c>
      <c r="AY434" s="18" t="s">
        <v>204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83</v>
      </c>
      <c r="BK434" s="240">
        <f>ROUND(I434*H434,2)</f>
        <v>0</v>
      </c>
      <c r="BL434" s="18" t="s">
        <v>211</v>
      </c>
      <c r="BM434" s="239" t="s">
        <v>1171</v>
      </c>
    </row>
    <row r="435" s="13" customFormat="1">
      <c r="A435" s="13"/>
      <c r="B435" s="241"/>
      <c r="C435" s="242"/>
      <c r="D435" s="243" t="s">
        <v>213</v>
      </c>
      <c r="E435" s="244" t="s">
        <v>1</v>
      </c>
      <c r="F435" s="245" t="s">
        <v>1954</v>
      </c>
      <c r="G435" s="242"/>
      <c r="H435" s="244" t="s">
        <v>1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1" t="s">
        <v>213</v>
      </c>
      <c r="AU435" s="251" t="s">
        <v>85</v>
      </c>
      <c r="AV435" s="13" t="s">
        <v>83</v>
      </c>
      <c r="AW435" s="13" t="s">
        <v>32</v>
      </c>
      <c r="AX435" s="13" t="s">
        <v>76</v>
      </c>
      <c r="AY435" s="251" t="s">
        <v>204</v>
      </c>
    </row>
    <row r="436" s="14" customFormat="1">
      <c r="A436" s="14"/>
      <c r="B436" s="252"/>
      <c r="C436" s="253"/>
      <c r="D436" s="243" t="s">
        <v>213</v>
      </c>
      <c r="E436" s="254" t="s">
        <v>1</v>
      </c>
      <c r="F436" s="255" t="s">
        <v>83</v>
      </c>
      <c r="G436" s="253"/>
      <c r="H436" s="256">
        <v>1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2" t="s">
        <v>213</v>
      </c>
      <c r="AU436" s="262" t="s">
        <v>85</v>
      </c>
      <c r="AV436" s="14" t="s">
        <v>85</v>
      </c>
      <c r="AW436" s="14" t="s">
        <v>32</v>
      </c>
      <c r="AX436" s="14" t="s">
        <v>83</v>
      </c>
      <c r="AY436" s="262" t="s">
        <v>204</v>
      </c>
    </row>
    <row r="437" s="2" customFormat="1" ht="24.15" customHeight="1">
      <c r="A437" s="39"/>
      <c r="B437" s="40"/>
      <c r="C437" s="285" t="s">
        <v>704</v>
      </c>
      <c r="D437" s="285" t="s">
        <v>467</v>
      </c>
      <c r="E437" s="286" t="s">
        <v>1173</v>
      </c>
      <c r="F437" s="287" t="s">
        <v>1174</v>
      </c>
      <c r="G437" s="288" t="s">
        <v>522</v>
      </c>
      <c r="H437" s="289">
        <v>1</v>
      </c>
      <c r="I437" s="290"/>
      <c r="J437" s="291">
        <f>ROUND(I437*H437,2)</f>
        <v>0</v>
      </c>
      <c r="K437" s="287" t="s">
        <v>210</v>
      </c>
      <c r="L437" s="292"/>
      <c r="M437" s="293" t="s">
        <v>1</v>
      </c>
      <c r="N437" s="294" t="s">
        <v>41</v>
      </c>
      <c r="O437" s="92"/>
      <c r="P437" s="237">
        <f>O437*H437</f>
        <v>0</v>
      </c>
      <c r="Q437" s="237">
        <v>0.013299999999999999</v>
      </c>
      <c r="R437" s="237">
        <f>Q437*H437</f>
        <v>0.013299999999999999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247</v>
      </c>
      <c r="AT437" s="239" t="s">
        <v>467</v>
      </c>
      <c r="AU437" s="239" t="s">
        <v>85</v>
      </c>
      <c r="AY437" s="18" t="s">
        <v>204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83</v>
      </c>
      <c r="BK437" s="240">
        <f>ROUND(I437*H437,2)</f>
        <v>0</v>
      </c>
      <c r="BL437" s="18" t="s">
        <v>211</v>
      </c>
      <c r="BM437" s="239" t="s">
        <v>1175</v>
      </c>
    </row>
    <row r="438" s="13" customFormat="1">
      <c r="A438" s="13"/>
      <c r="B438" s="241"/>
      <c r="C438" s="242"/>
      <c r="D438" s="243" t="s">
        <v>213</v>
      </c>
      <c r="E438" s="244" t="s">
        <v>1</v>
      </c>
      <c r="F438" s="245" t="s">
        <v>1954</v>
      </c>
      <c r="G438" s="242"/>
      <c r="H438" s="244" t="s">
        <v>1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213</v>
      </c>
      <c r="AU438" s="251" t="s">
        <v>85</v>
      </c>
      <c r="AV438" s="13" t="s">
        <v>83</v>
      </c>
      <c r="AW438" s="13" t="s">
        <v>32</v>
      </c>
      <c r="AX438" s="13" t="s">
        <v>76</v>
      </c>
      <c r="AY438" s="251" t="s">
        <v>204</v>
      </c>
    </row>
    <row r="439" s="14" customFormat="1">
      <c r="A439" s="14"/>
      <c r="B439" s="252"/>
      <c r="C439" s="253"/>
      <c r="D439" s="243" t="s">
        <v>213</v>
      </c>
      <c r="E439" s="254" t="s">
        <v>1</v>
      </c>
      <c r="F439" s="255" t="s">
        <v>83</v>
      </c>
      <c r="G439" s="253"/>
      <c r="H439" s="256">
        <v>1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2" t="s">
        <v>213</v>
      </c>
      <c r="AU439" s="262" t="s">
        <v>85</v>
      </c>
      <c r="AV439" s="14" t="s">
        <v>85</v>
      </c>
      <c r="AW439" s="14" t="s">
        <v>32</v>
      </c>
      <c r="AX439" s="14" t="s">
        <v>83</v>
      </c>
      <c r="AY439" s="262" t="s">
        <v>204</v>
      </c>
    </row>
    <row r="440" s="2" customFormat="1" ht="24.15" customHeight="1">
      <c r="A440" s="39"/>
      <c r="B440" s="40"/>
      <c r="C440" s="285" t="s">
        <v>709</v>
      </c>
      <c r="D440" s="285" t="s">
        <v>467</v>
      </c>
      <c r="E440" s="286" t="s">
        <v>1177</v>
      </c>
      <c r="F440" s="287" t="s">
        <v>1178</v>
      </c>
      <c r="G440" s="288" t="s">
        <v>522</v>
      </c>
      <c r="H440" s="289">
        <v>1</v>
      </c>
      <c r="I440" s="290"/>
      <c r="J440" s="291">
        <f>ROUND(I440*H440,2)</f>
        <v>0</v>
      </c>
      <c r="K440" s="287" t="s">
        <v>210</v>
      </c>
      <c r="L440" s="292"/>
      <c r="M440" s="293" t="s">
        <v>1</v>
      </c>
      <c r="N440" s="294" t="s">
        <v>41</v>
      </c>
      <c r="O440" s="92"/>
      <c r="P440" s="237">
        <f>O440*H440</f>
        <v>0</v>
      </c>
      <c r="Q440" s="237">
        <v>0.00029999999999999997</v>
      </c>
      <c r="R440" s="237">
        <f>Q440*H440</f>
        <v>0.00029999999999999997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247</v>
      </c>
      <c r="AT440" s="239" t="s">
        <v>467</v>
      </c>
      <c r="AU440" s="239" t="s">
        <v>85</v>
      </c>
      <c r="AY440" s="18" t="s">
        <v>204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83</v>
      </c>
      <c r="BK440" s="240">
        <f>ROUND(I440*H440,2)</f>
        <v>0</v>
      </c>
      <c r="BL440" s="18" t="s">
        <v>211</v>
      </c>
      <c r="BM440" s="239" t="s">
        <v>1179</v>
      </c>
    </row>
    <row r="441" s="13" customFormat="1">
      <c r="A441" s="13"/>
      <c r="B441" s="241"/>
      <c r="C441" s="242"/>
      <c r="D441" s="243" t="s">
        <v>213</v>
      </c>
      <c r="E441" s="244" t="s">
        <v>1</v>
      </c>
      <c r="F441" s="245" t="s">
        <v>1954</v>
      </c>
      <c r="G441" s="242"/>
      <c r="H441" s="244" t="s">
        <v>1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1" t="s">
        <v>213</v>
      </c>
      <c r="AU441" s="251" t="s">
        <v>85</v>
      </c>
      <c r="AV441" s="13" t="s">
        <v>83</v>
      </c>
      <c r="AW441" s="13" t="s">
        <v>32</v>
      </c>
      <c r="AX441" s="13" t="s">
        <v>76</v>
      </c>
      <c r="AY441" s="251" t="s">
        <v>204</v>
      </c>
    </row>
    <row r="442" s="14" customFormat="1">
      <c r="A442" s="14"/>
      <c r="B442" s="252"/>
      <c r="C442" s="253"/>
      <c r="D442" s="243" t="s">
        <v>213</v>
      </c>
      <c r="E442" s="254" t="s">
        <v>1</v>
      </c>
      <c r="F442" s="255" t="s">
        <v>83</v>
      </c>
      <c r="G442" s="253"/>
      <c r="H442" s="256">
        <v>1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2" t="s">
        <v>213</v>
      </c>
      <c r="AU442" s="262" t="s">
        <v>85</v>
      </c>
      <c r="AV442" s="14" t="s">
        <v>85</v>
      </c>
      <c r="AW442" s="14" t="s">
        <v>32</v>
      </c>
      <c r="AX442" s="14" t="s">
        <v>83</v>
      </c>
      <c r="AY442" s="262" t="s">
        <v>204</v>
      </c>
    </row>
    <row r="443" s="2" customFormat="1" ht="16.5" customHeight="1">
      <c r="A443" s="39"/>
      <c r="B443" s="40"/>
      <c r="C443" s="228" t="s">
        <v>714</v>
      </c>
      <c r="D443" s="228" t="s">
        <v>206</v>
      </c>
      <c r="E443" s="229" t="s">
        <v>1182</v>
      </c>
      <c r="F443" s="230" t="s">
        <v>1183</v>
      </c>
      <c r="G443" s="231" t="s">
        <v>522</v>
      </c>
      <c r="H443" s="232">
        <v>2</v>
      </c>
      <c r="I443" s="233"/>
      <c r="J443" s="234">
        <f>ROUND(I443*H443,2)</f>
        <v>0</v>
      </c>
      <c r="K443" s="230" t="s">
        <v>210</v>
      </c>
      <c r="L443" s="45"/>
      <c r="M443" s="235" t="s">
        <v>1</v>
      </c>
      <c r="N443" s="236" t="s">
        <v>41</v>
      </c>
      <c r="O443" s="92"/>
      <c r="P443" s="237">
        <f>O443*H443</f>
        <v>0</v>
      </c>
      <c r="Q443" s="237">
        <v>0.040000000000000001</v>
      </c>
      <c r="R443" s="237">
        <f>Q443*H443</f>
        <v>0.080000000000000002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211</v>
      </c>
      <c r="AT443" s="239" t="s">
        <v>206</v>
      </c>
      <c r="AU443" s="239" t="s">
        <v>85</v>
      </c>
      <c r="AY443" s="18" t="s">
        <v>204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83</v>
      </c>
      <c r="BK443" s="240">
        <f>ROUND(I443*H443,2)</f>
        <v>0</v>
      </c>
      <c r="BL443" s="18" t="s">
        <v>211</v>
      </c>
      <c r="BM443" s="239" t="s">
        <v>1184</v>
      </c>
    </row>
    <row r="444" s="13" customFormat="1">
      <c r="A444" s="13"/>
      <c r="B444" s="241"/>
      <c r="C444" s="242"/>
      <c r="D444" s="243" t="s">
        <v>213</v>
      </c>
      <c r="E444" s="244" t="s">
        <v>1</v>
      </c>
      <c r="F444" s="245" t="s">
        <v>1954</v>
      </c>
      <c r="G444" s="242"/>
      <c r="H444" s="244" t="s">
        <v>1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213</v>
      </c>
      <c r="AU444" s="251" t="s">
        <v>85</v>
      </c>
      <c r="AV444" s="13" t="s">
        <v>83</v>
      </c>
      <c r="AW444" s="13" t="s">
        <v>32</v>
      </c>
      <c r="AX444" s="13" t="s">
        <v>76</v>
      </c>
      <c r="AY444" s="251" t="s">
        <v>204</v>
      </c>
    </row>
    <row r="445" s="14" customFormat="1">
      <c r="A445" s="14"/>
      <c r="B445" s="252"/>
      <c r="C445" s="253"/>
      <c r="D445" s="243" t="s">
        <v>213</v>
      </c>
      <c r="E445" s="254" t="s">
        <v>1</v>
      </c>
      <c r="F445" s="255" t="s">
        <v>85</v>
      </c>
      <c r="G445" s="253"/>
      <c r="H445" s="256">
        <v>2</v>
      </c>
      <c r="I445" s="257"/>
      <c r="J445" s="253"/>
      <c r="K445" s="253"/>
      <c r="L445" s="258"/>
      <c r="M445" s="259"/>
      <c r="N445" s="260"/>
      <c r="O445" s="260"/>
      <c r="P445" s="260"/>
      <c r="Q445" s="260"/>
      <c r="R445" s="260"/>
      <c r="S445" s="260"/>
      <c r="T445" s="26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2" t="s">
        <v>213</v>
      </c>
      <c r="AU445" s="262" t="s">
        <v>85</v>
      </c>
      <c r="AV445" s="14" t="s">
        <v>85</v>
      </c>
      <c r="AW445" s="14" t="s">
        <v>32</v>
      </c>
      <c r="AX445" s="14" t="s">
        <v>83</v>
      </c>
      <c r="AY445" s="262" t="s">
        <v>204</v>
      </c>
    </row>
    <row r="446" s="2" customFormat="1" ht="16.5" customHeight="1">
      <c r="A446" s="39"/>
      <c r="B446" s="40"/>
      <c r="C446" s="285" t="s">
        <v>719</v>
      </c>
      <c r="D446" s="285" t="s">
        <v>467</v>
      </c>
      <c r="E446" s="286" t="s">
        <v>1186</v>
      </c>
      <c r="F446" s="287" t="s">
        <v>1187</v>
      </c>
      <c r="G446" s="288" t="s">
        <v>522</v>
      </c>
      <c r="H446" s="289">
        <v>2</v>
      </c>
      <c r="I446" s="290"/>
      <c r="J446" s="291">
        <f>ROUND(I446*H446,2)</f>
        <v>0</v>
      </c>
      <c r="K446" s="287" t="s">
        <v>210</v>
      </c>
      <c r="L446" s="292"/>
      <c r="M446" s="293" t="s">
        <v>1</v>
      </c>
      <c r="N446" s="294" t="s">
        <v>41</v>
      </c>
      <c r="O446" s="92"/>
      <c r="P446" s="237">
        <f>O446*H446</f>
        <v>0</v>
      </c>
      <c r="Q446" s="237">
        <v>0.0073000000000000001</v>
      </c>
      <c r="R446" s="237">
        <f>Q446*H446</f>
        <v>0.0146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247</v>
      </c>
      <c r="AT446" s="239" t="s">
        <v>467</v>
      </c>
      <c r="AU446" s="239" t="s">
        <v>85</v>
      </c>
      <c r="AY446" s="18" t="s">
        <v>204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83</v>
      </c>
      <c r="BK446" s="240">
        <f>ROUND(I446*H446,2)</f>
        <v>0</v>
      </c>
      <c r="BL446" s="18" t="s">
        <v>211</v>
      </c>
      <c r="BM446" s="239" t="s">
        <v>1188</v>
      </c>
    </row>
    <row r="447" s="13" customFormat="1">
      <c r="A447" s="13"/>
      <c r="B447" s="241"/>
      <c r="C447" s="242"/>
      <c r="D447" s="243" t="s">
        <v>213</v>
      </c>
      <c r="E447" s="244" t="s">
        <v>1</v>
      </c>
      <c r="F447" s="245" t="s">
        <v>1954</v>
      </c>
      <c r="G447" s="242"/>
      <c r="H447" s="244" t="s">
        <v>1</v>
      </c>
      <c r="I447" s="246"/>
      <c r="J447" s="242"/>
      <c r="K447" s="242"/>
      <c r="L447" s="247"/>
      <c r="M447" s="248"/>
      <c r="N447" s="249"/>
      <c r="O447" s="249"/>
      <c r="P447" s="249"/>
      <c r="Q447" s="249"/>
      <c r="R447" s="249"/>
      <c r="S447" s="249"/>
      <c r="T447" s="25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1" t="s">
        <v>213</v>
      </c>
      <c r="AU447" s="251" t="s">
        <v>85</v>
      </c>
      <c r="AV447" s="13" t="s">
        <v>83</v>
      </c>
      <c r="AW447" s="13" t="s">
        <v>32</v>
      </c>
      <c r="AX447" s="13" t="s">
        <v>76</v>
      </c>
      <c r="AY447" s="251" t="s">
        <v>204</v>
      </c>
    </row>
    <row r="448" s="14" customFormat="1">
      <c r="A448" s="14"/>
      <c r="B448" s="252"/>
      <c r="C448" s="253"/>
      <c r="D448" s="243" t="s">
        <v>213</v>
      </c>
      <c r="E448" s="254" t="s">
        <v>1</v>
      </c>
      <c r="F448" s="255" t="s">
        <v>85</v>
      </c>
      <c r="G448" s="253"/>
      <c r="H448" s="256">
        <v>2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2" t="s">
        <v>213</v>
      </c>
      <c r="AU448" s="262" t="s">
        <v>85</v>
      </c>
      <c r="AV448" s="14" t="s">
        <v>85</v>
      </c>
      <c r="AW448" s="14" t="s">
        <v>32</v>
      </c>
      <c r="AX448" s="14" t="s">
        <v>83</v>
      </c>
      <c r="AY448" s="262" t="s">
        <v>204</v>
      </c>
    </row>
    <row r="449" s="2" customFormat="1" ht="24.15" customHeight="1">
      <c r="A449" s="39"/>
      <c r="B449" s="40"/>
      <c r="C449" s="285" t="s">
        <v>723</v>
      </c>
      <c r="D449" s="285" t="s">
        <v>467</v>
      </c>
      <c r="E449" s="286" t="s">
        <v>1190</v>
      </c>
      <c r="F449" s="287" t="s">
        <v>1191</v>
      </c>
      <c r="G449" s="288" t="s">
        <v>522</v>
      </c>
      <c r="H449" s="289">
        <v>2</v>
      </c>
      <c r="I449" s="290"/>
      <c r="J449" s="291">
        <f>ROUND(I449*H449,2)</f>
        <v>0</v>
      </c>
      <c r="K449" s="287" t="s">
        <v>210</v>
      </c>
      <c r="L449" s="292"/>
      <c r="M449" s="293" t="s">
        <v>1</v>
      </c>
      <c r="N449" s="294" t="s">
        <v>41</v>
      </c>
      <c r="O449" s="92"/>
      <c r="P449" s="237">
        <f>O449*H449</f>
        <v>0</v>
      </c>
      <c r="Q449" s="237">
        <v>0.00029999999999999997</v>
      </c>
      <c r="R449" s="237">
        <f>Q449*H449</f>
        <v>0.00059999999999999995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247</v>
      </c>
      <c r="AT449" s="239" t="s">
        <v>467</v>
      </c>
      <c r="AU449" s="239" t="s">
        <v>85</v>
      </c>
      <c r="AY449" s="18" t="s">
        <v>204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83</v>
      </c>
      <c r="BK449" s="240">
        <f>ROUND(I449*H449,2)</f>
        <v>0</v>
      </c>
      <c r="BL449" s="18" t="s">
        <v>211</v>
      </c>
      <c r="BM449" s="239" t="s">
        <v>1192</v>
      </c>
    </row>
    <row r="450" s="13" customFormat="1">
      <c r="A450" s="13"/>
      <c r="B450" s="241"/>
      <c r="C450" s="242"/>
      <c r="D450" s="243" t="s">
        <v>213</v>
      </c>
      <c r="E450" s="244" t="s">
        <v>1</v>
      </c>
      <c r="F450" s="245" t="s">
        <v>1954</v>
      </c>
      <c r="G450" s="242"/>
      <c r="H450" s="244" t="s">
        <v>1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1" t="s">
        <v>213</v>
      </c>
      <c r="AU450" s="251" t="s">
        <v>85</v>
      </c>
      <c r="AV450" s="13" t="s">
        <v>83</v>
      </c>
      <c r="AW450" s="13" t="s">
        <v>32</v>
      </c>
      <c r="AX450" s="13" t="s">
        <v>76</v>
      </c>
      <c r="AY450" s="251" t="s">
        <v>204</v>
      </c>
    </row>
    <row r="451" s="14" customFormat="1">
      <c r="A451" s="14"/>
      <c r="B451" s="252"/>
      <c r="C451" s="253"/>
      <c r="D451" s="243" t="s">
        <v>213</v>
      </c>
      <c r="E451" s="254" t="s">
        <v>1</v>
      </c>
      <c r="F451" s="255" t="s">
        <v>85</v>
      </c>
      <c r="G451" s="253"/>
      <c r="H451" s="256">
        <v>2</v>
      </c>
      <c r="I451" s="257"/>
      <c r="J451" s="253"/>
      <c r="K451" s="253"/>
      <c r="L451" s="258"/>
      <c r="M451" s="259"/>
      <c r="N451" s="260"/>
      <c r="O451" s="260"/>
      <c r="P451" s="260"/>
      <c r="Q451" s="260"/>
      <c r="R451" s="260"/>
      <c r="S451" s="260"/>
      <c r="T451" s="26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2" t="s">
        <v>213</v>
      </c>
      <c r="AU451" s="262" t="s">
        <v>85</v>
      </c>
      <c r="AV451" s="14" t="s">
        <v>85</v>
      </c>
      <c r="AW451" s="14" t="s">
        <v>32</v>
      </c>
      <c r="AX451" s="14" t="s">
        <v>83</v>
      </c>
      <c r="AY451" s="262" t="s">
        <v>204</v>
      </c>
    </row>
    <row r="452" s="2" customFormat="1" ht="16.5" customHeight="1">
      <c r="A452" s="39"/>
      <c r="B452" s="40"/>
      <c r="C452" s="228" t="s">
        <v>728</v>
      </c>
      <c r="D452" s="228" t="s">
        <v>206</v>
      </c>
      <c r="E452" s="229" t="s">
        <v>1228</v>
      </c>
      <c r="F452" s="230" t="s">
        <v>1229</v>
      </c>
      <c r="G452" s="231" t="s">
        <v>239</v>
      </c>
      <c r="H452" s="232">
        <v>71</v>
      </c>
      <c r="I452" s="233"/>
      <c r="J452" s="234">
        <f>ROUND(I452*H452,2)</f>
        <v>0</v>
      </c>
      <c r="K452" s="230" t="s">
        <v>210</v>
      </c>
      <c r="L452" s="45"/>
      <c r="M452" s="235" t="s">
        <v>1</v>
      </c>
      <c r="N452" s="236" t="s">
        <v>41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211</v>
      </c>
      <c r="AT452" s="239" t="s">
        <v>206</v>
      </c>
      <c r="AU452" s="239" t="s">
        <v>85</v>
      </c>
      <c r="AY452" s="18" t="s">
        <v>204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83</v>
      </c>
      <c r="BK452" s="240">
        <f>ROUND(I452*H452,2)</f>
        <v>0</v>
      </c>
      <c r="BL452" s="18" t="s">
        <v>211</v>
      </c>
      <c r="BM452" s="239" t="s">
        <v>1230</v>
      </c>
    </row>
    <row r="453" s="13" customFormat="1">
      <c r="A453" s="13"/>
      <c r="B453" s="241"/>
      <c r="C453" s="242"/>
      <c r="D453" s="243" t="s">
        <v>213</v>
      </c>
      <c r="E453" s="244" t="s">
        <v>1</v>
      </c>
      <c r="F453" s="245" t="s">
        <v>524</v>
      </c>
      <c r="G453" s="242"/>
      <c r="H453" s="244" t="s">
        <v>1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1" t="s">
        <v>213</v>
      </c>
      <c r="AU453" s="251" t="s">
        <v>85</v>
      </c>
      <c r="AV453" s="13" t="s">
        <v>83</v>
      </c>
      <c r="AW453" s="13" t="s">
        <v>32</v>
      </c>
      <c r="AX453" s="13" t="s">
        <v>76</v>
      </c>
      <c r="AY453" s="251" t="s">
        <v>204</v>
      </c>
    </row>
    <row r="454" s="14" customFormat="1">
      <c r="A454" s="14"/>
      <c r="B454" s="252"/>
      <c r="C454" s="253"/>
      <c r="D454" s="243" t="s">
        <v>213</v>
      </c>
      <c r="E454" s="254" t="s">
        <v>1</v>
      </c>
      <c r="F454" s="255" t="s">
        <v>1947</v>
      </c>
      <c r="G454" s="253"/>
      <c r="H454" s="256">
        <v>71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2" t="s">
        <v>213</v>
      </c>
      <c r="AU454" s="262" t="s">
        <v>85</v>
      </c>
      <c r="AV454" s="14" t="s">
        <v>85</v>
      </c>
      <c r="AW454" s="14" t="s">
        <v>32</v>
      </c>
      <c r="AX454" s="14" t="s">
        <v>83</v>
      </c>
      <c r="AY454" s="262" t="s">
        <v>204</v>
      </c>
    </row>
    <row r="455" s="2" customFormat="1" ht="24.15" customHeight="1">
      <c r="A455" s="39"/>
      <c r="B455" s="40"/>
      <c r="C455" s="228" t="s">
        <v>733</v>
      </c>
      <c r="D455" s="228" t="s">
        <v>206</v>
      </c>
      <c r="E455" s="229" t="s">
        <v>1246</v>
      </c>
      <c r="F455" s="230" t="s">
        <v>1247</v>
      </c>
      <c r="G455" s="231" t="s">
        <v>239</v>
      </c>
      <c r="H455" s="232">
        <v>71</v>
      </c>
      <c r="I455" s="233"/>
      <c r="J455" s="234">
        <f>ROUND(I455*H455,2)</f>
        <v>0</v>
      </c>
      <c r="K455" s="230" t="s">
        <v>210</v>
      </c>
      <c r="L455" s="45"/>
      <c r="M455" s="235" t="s">
        <v>1</v>
      </c>
      <c r="N455" s="236" t="s">
        <v>41</v>
      </c>
      <c r="O455" s="92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211</v>
      </c>
      <c r="AT455" s="239" t="s">
        <v>206</v>
      </c>
      <c r="AU455" s="239" t="s">
        <v>85</v>
      </c>
      <c r="AY455" s="18" t="s">
        <v>204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83</v>
      </c>
      <c r="BK455" s="240">
        <f>ROUND(I455*H455,2)</f>
        <v>0</v>
      </c>
      <c r="BL455" s="18" t="s">
        <v>211</v>
      </c>
      <c r="BM455" s="239" t="s">
        <v>1248</v>
      </c>
    </row>
    <row r="456" s="13" customFormat="1">
      <c r="A456" s="13"/>
      <c r="B456" s="241"/>
      <c r="C456" s="242"/>
      <c r="D456" s="243" t="s">
        <v>213</v>
      </c>
      <c r="E456" s="244" t="s">
        <v>1</v>
      </c>
      <c r="F456" s="245" t="s">
        <v>492</v>
      </c>
      <c r="G456" s="242"/>
      <c r="H456" s="244" t="s">
        <v>1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1" t="s">
        <v>213</v>
      </c>
      <c r="AU456" s="251" t="s">
        <v>85</v>
      </c>
      <c r="AV456" s="13" t="s">
        <v>83</v>
      </c>
      <c r="AW456" s="13" t="s">
        <v>32</v>
      </c>
      <c r="AX456" s="13" t="s">
        <v>76</v>
      </c>
      <c r="AY456" s="251" t="s">
        <v>204</v>
      </c>
    </row>
    <row r="457" s="14" customFormat="1">
      <c r="A457" s="14"/>
      <c r="B457" s="252"/>
      <c r="C457" s="253"/>
      <c r="D457" s="243" t="s">
        <v>213</v>
      </c>
      <c r="E457" s="254" t="s">
        <v>1</v>
      </c>
      <c r="F457" s="255" t="s">
        <v>1947</v>
      </c>
      <c r="G457" s="253"/>
      <c r="H457" s="256">
        <v>71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2" t="s">
        <v>213</v>
      </c>
      <c r="AU457" s="262" t="s">
        <v>85</v>
      </c>
      <c r="AV457" s="14" t="s">
        <v>85</v>
      </c>
      <c r="AW457" s="14" t="s">
        <v>32</v>
      </c>
      <c r="AX457" s="14" t="s">
        <v>83</v>
      </c>
      <c r="AY457" s="262" t="s">
        <v>204</v>
      </c>
    </row>
    <row r="458" s="2" customFormat="1" ht="24.15" customHeight="1">
      <c r="A458" s="39"/>
      <c r="B458" s="40"/>
      <c r="C458" s="228" t="s">
        <v>738</v>
      </c>
      <c r="D458" s="228" t="s">
        <v>206</v>
      </c>
      <c r="E458" s="229" t="s">
        <v>1255</v>
      </c>
      <c r="F458" s="230" t="s">
        <v>1256</v>
      </c>
      <c r="G458" s="231" t="s">
        <v>1257</v>
      </c>
      <c r="H458" s="232">
        <v>2</v>
      </c>
      <c r="I458" s="233"/>
      <c r="J458" s="234">
        <f>ROUND(I458*H458,2)</f>
        <v>0</v>
      </c>
      <c r="K458" s="230" t="s">
        <v>210</v>
      </c>
      <c r="L458" s="45"/>
      <c r="M458" s="235" t="s">
        <v>1</v>
      </c>
      <c r="N458" s="236" t="s">
        <v>41</v>
      </c>
      <c r="O458" s="92"/>
      <c r="P458" s="237">
        <f>O458*H458</f>
        <v>0</v>
      </c>
      <c r="Q458" s="237">
        <v>0.45937</v>
      </c>
      <c r="R458" s="237">
        <f>Q458*H458</f>
        <v>0.91874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211</v>
      </c>
      <c r="AT458" s="239" t="s">
        <v>206</v>
      </c>
      <c r="AU458" s="239" t="s">
        <v>85</v>
      </c>
      <c r="AY458" s="18" t="s">
        <v>204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83</v>
      </c>
      <c r="BK458" s="240">
        <f>ROUND(I458*H458,2)</f>
        <v>0</v>
      </c>
      <c r="BL458" s="18" t="s">
        <v>211</v>
      </c>
      <c r="BM458" s="239" t="s">
        <v>1258</v>
      </c>
    </row>
    <row r="459" s="13" customFormat="1">
      <c r="A459" s="13"/>
      <c r="B459" s="241"/>
      <c r="C459" s="242"/>
      <c r="D459" s="243" t="s">
        <v>213</v>
      </c>
      <c r="E459" s="244" t="s">
        <v>1</v>
      </c>
      <c r="F459" s="245" t="s">
        <v>492</v>
      </c>
      <c r="G459" s="242"/>
      <c r="H459" s="244" t="s">
        <v>1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1" t="s">
        <v>213</v>
      </c>
      <c r="AU459" s="251" t="s">
        <v>85</v>
      </c>
      <c r="AV459" s="13" t="s">
        <v>83</v>
      </c>
      <c r="AW459" s="13" t="s">
        <v>32</v>
      </c>
      <c r="AX459" s="13" t="s">
        <v>76</v>
      </c>
      <c r="AY459" s="251" t="s">
        <v>204</v>
      </c>
    </row>
    <row r="460" s="14" customFormat="1">
      <c r="A460" s="14"/>
      <c r="B460" s="252"/>
      <c r="C460" s="253"/>
      <c r="D460" s="243" t="s">
        <v>213</v>
      </c>
      <c r="E460" s="254" t="s">
        <v>1</v>
      </c>
      <c r="F460" s="255" t="s">
        <v>85</v>
      </c>
      <c r="G460" s="253"/>
      <c r="H460" s="256">
        <v>2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2" t="s">
        <v>213</v>
      </c>
      <c r="AU460" s="262" t="s">
        <v>85</v>
      </c>
      <c r="AV460" s="14" t="s">
        <v>85</v>
      </c>
      <c r="AW460" s="14" t="s">
        <v>32</v>
      </c>
      <c r="AX460" s="14" t="s">
        <v>83</v>
      </c>
      <c r="AY460" s="262" t="s">
        <v>204</v>
      </c>
    </row>
    <row r="461" s="2" customFormat="1" ht="24.15" customHeight="1">
      <c r="A461" s="39"/>
      <c r="B461" s="40"/>
      <c r="C461" s="228" t="s">
        <v>742</v>
      </c>
      <c r="D461" s="228" t="s">
        <v>206</v>
      </c>
      <c r="E461" s="229" t="s">
        <v>1280</v>
      </c>
      <c r="F461" s="230" t="s">
        <v>1281</v>
      </c>
      <c r="G461" s="231" t="s">
        <v>522</v>
      </c>
      <c r="H461" s="232">
        <v>4</v>
      </c>
      <c r="I461" s="233"/>
      <c r="J461" s="234">
        <f>ROUND(I461*H461,2)</f>
        <v>0</v>
      </c>
      <c r="K461" s="230" t="s">
        <v>210</v>
      </c>
      <c r="L461" s="45"/>
      <c r="M461" s="235" t="s">
        <v>1</v>
      </c>
      <c r="N461" s="236" t="s">
        <v>41</v>
      </c>
      <c r="O461" s="92"/>
      <c r="P461" s="237">
        <f>O461*H461</f>
        <v>0</v>
      </c>
      <c r="Q461" s="237">
        <v>0</v>
      </c>
      <c r="R461" s="237">
        <f>Q461*H461</f>
        <v>0</v>
      </c>
      <c r="S461" s="237">
        <v>0.050000000000000003</v>
      </c>
      <c r="T461" s="238">
        <f>S461*H461</f>
        <v>0.20000000000000001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211</v>
      </c>
      <c r="AT461" s="239" t="s">
        <v>206</v>
      </c>
      <c r="AU461" s="239" t="s">
        <v>85</v>
      </c>
      <c r="AY461" s="18" t="s">
        <v>204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83</v>
      </c>
      <c r="BK461" s="240">
        <f>ROUND(I461*H461,2)</f>
        <v>0</v>
      </c>
      <c r="BL461" s="18" t="s">
        <v>211</v>
      </c>
      <c r="BM461" s="239" t="s">
        <v>1282</v>
      </c>
    </row>
    <row r="462" s="13" customFormat="1">
      <c r="A462" s="13"/>
      <c r="B462" s="241"/>
      <c r="C462" s="242"/>
      <c r="D462" s="243" t="s">
        <v>213</v>
      </c>
      <c r="E462" s="244" t="s">
        <v>1</v>
      </c>
      <c r="F462" s="245" t="s">
        <v>214</v>
      </c>
      <c r="G462" s="242"/>
      <c r="H462" s="244" t="s">
        <v>1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1" t="s">
        <v>213</v>
      </c>
      <c r="AU462" s="251" t="s">
        <v>85</v>
      </c>
      <c r="AV462" s="13" t="s">
        <v>83</v>
      </c>
      <c r="AW462" s="13" t="s">
        <v>32</v>
      </c>
      <c r="AX462" s="13" t="s">
        <v>76</v>
      </c>
      <c r="AY462" s="251" t="s">
        <v>204</v>
      </c>
    </row>
    <row r="463" s="14" customFormat="1">
      <c r="A463" s="14"/>
      <c r="B463" s="252"/>
      <c r="C463" s="253"/>
      <c r="D463" s="243" t="s">
        <v>213</v>
      </c>
      <c r="E463" s="254" t="s">
        <v>1</v>
      </c>
      <c r="F463" s="255" t="s">
        <v>1981</v>
      </c>
      <c r="G463" s="253"/>
      <c r="H463" s="256">
        <v>1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2" t="s">
        <v>213</v>
      </c>
      <c r="AU463" s="262" t="s">
        <v>85</v>
      </c>
      <c r="AV463" s="14" t="s">
        <v>85</v>
      </c>
      <c r="AW463" s="14" t="s">
        <v>32</v>
      </c>
      <c r="AX463" s="14" t="s">
        <v>76</v>
      </c>
      <c r="AY463" s="262" t="s">
        <v>204</v>
      </c>
    </row>
    <row r="464" s="14" customFormat="1">
      <c r="A464" s="14"/>
      <c r="B464" s="252"/>
      <c r="C464" s="253"/>
      <c r="D464" s="243" t="s">
        <v>213</v>
      </c>
      <c r="E464" s="254" t="s">
        <v>1</v>
      </c>
      <c r="F464" s="255" t="s">
        <v>1982</v>
      </c>
      <c r="G464" s="253"/>
      <c r="H464" s="256">
        <v>1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2" t="s">
        <v>213</v>
      </c>
      <c r="AU464" s="262" t="s">
        <v>85</v>
      </c>
      <c r="AV464" s="14" t="s">
        <v>85</v>
      </c>
      <c r="AW464" s="14" t="s">
        <v>32</v>
      </c>
      <c r="AX464" s="14" t="s">
        <v>76</v>
      </c>
      <c r="AY464" s="262" t="s">
        <v>204</v>
      </c>
    </row>
    <row r="465" s="14" customFormat="1">
      <c r="A465" s="14"/>
      <c r="B465" s="252"/>
      <c r="C465" s="253"/>
      <c r="D465" s="243" t="s">
        <v>213</v>
      </c>
      <c r="E465" s="254" t="s">
        <v>1</v>
      </c>
      <c r="F465" s="255" t="s">
        <v>1983</v>
      </c>
      <c r="G465" s="253"/>
      <c r="H465" s="256">
        <v>2</v>
      </c>
      <c r="I465" s="257"/>
      <c r="J465" s="253"/>
      <c r="K465" s="253"/>
      <c r="L465" s="258"/>
      <c r="M465" s="259"/>
      <c r="N465" s="260"/>
      <c r="O465" s="260"/>
      <c r="P465" s="260"/>
      <c r="Q465" s="260"/>
      <c r="R465" s="260"/>
      <c r="S465" s="260"/>
      <c r="T465" s="26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2" t="s">
        <v>213</v>
      </c>
      <c r="AU465" s="262" t="s">
        <v>85</v>
      </c>
      <c r="AV465" s="14" t="s">
        <v>85</v>
      </c>
      <c r="AW465" s="14" t="s">
        <v>32</v>
      </c>
      <c r="AX465" s="14" t="s">
        <v>76</v>
      </c>
      <c r="AY465" s="262" t="s">
        <v>204</v>
      </c>
    </row>
    <row r="466" s="15" customFormat="1">
      <c r="A466" s="15"/>
      <c r="B466" s="263"/>
      <c r="C466" s="264"/>
      <c r="D466" s="243" t="s">
        <v>213</v>
      </c>
      <c r="E466" s="265" t="s">
        <v>1</v>
      </c>
      <c r="F466" s="266" t="s">
        <v>160</v>
      </c>
      <c r="G466" s="264"/>
      <c r="H466" s="267">
        <v>4</v>
      </c>
      <c r="I466" s="268"/>
      <c r="J466" s="264"/>
      <c r="K466" s="264"/>
      <c r="L466" s="269"/>
      <c r="M466" s="270"/>
      <c r="N466" s="271"/>
      <c r="O466" s="271"/>
      <c r="P466" s="271"/>
      <c r="Q466" s="271"/>
      <c r="R466" s="271"/>
      <c r="S466" s="271"/>
      <c r="T466" s="272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3" t="s">
        <v>213</v>
      </c>
      <c r="AU466" s="273" t="s">
        <v>85</v>
      </c>
      <c r="AV466" s="15" t="s">
        <v>211</v>
      </c>
      <c r="AW466" s="15" t="s">
        <v>32</v>
      </c>
      <c r="AX466" s="15" t="s">
        <v>83</v>
      </c>
      <c r="AY466" s="273" t="s">
        <v>204</v>
      </c>
    </row>
    <row r="467" s="2" customFormat="1" ht="21.75" customHeight="1">
      <c r="A467" s="39"/>
      <c r="B467" s="40"/>
      <c r="C467" s="228" t="s">
        <v>746</v>
      </c>
      <c r="D467" s="228" t="s">
        <v>206</v>
      </c>
      <c r="E467" s="229" t="s">
        <v>1287</v>
      </c>
      <c r="F467" s="230" t="s">
        <v>1288</v>
      </c>
      <c r="G467" s="231" t="s">
        <v>522</v>
      </c>
      <c r="H467" s="232">
        <v>1</v>
      </c>
      <c r="I467" s="233"/>
      <c r="J467" s="234">
        <f>ROUND(I467*H467,2)</f>
        <v>0</v>
      </c>
      <c r="K467" s="230" t="s">
        <v>210</v>
      </c>
      <c r="L467" s="45"/>
      <c r="M467" s="235" t="s">
        <v>1</v>
      </c>
      <c r="N467" s="236" t="s">
        <v>41</v>
      </c>
      <c r="O467" s="92"/>
      <c r="P467" s="237">
        <f>O467*H467</f>
        <v>0</v>
      </c>
      <c r="Q467" s="237">
        <v>0</v>
      </c>
      <c r="R467" s="237">
        <f>Q467*H467</f>
        <v>0</v>
      </c>
      <c r="S467" s="237">
        <v>0.033000000000000002</v>
      </c>
      <c r="T467" s="238">
        <f>S467*H467</f>
        <v>0.033000000000000002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211</v>
      </c>
      <c r="AT467" s="239" t="s">
        <v>206</v>
      </c>
      <c r="AU467" s="239" t="s">
        <v>85</v>
      </c>
      <c r="AY467" s="18" t="s">
        <v>204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83</v>
      </c>
      <c r="BK467" s="240">
        <f>ROUND(I467*H467,2)</f>
        <v>0</v>
      </c>
      <c r="BL467" s="18" t="s">
        <v>211</v>
      </c>
      <c r="BM467" s="239" t="s">
        <v>1289</v>
      </c>
    </row>
    <row r="468" s="13" customFormat="1">
      <c r="A468" s="13"/>
      <c r="B468" s="241"/>
      <c r="C468" s="242"/>
      <c r="D468" s="243" t="s">
        <v>213</v>
      </c>
      <c r="E468" s="244" t="s">
        <v>1</v>
      </c>
      <c r="F468" s="245" t="s">
        <v>524</v>
      </c>
      <c r="G468" s="242"/>
      <c r="H468" s="244" t="s">
        <v>1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1" t="s">
        <v>213</v>
      </c>
      <c r="AU468" s="251" t="s">
        <v>85</v>
      </c>
      <c r="AV468" s="13" t="s">
        <v>83</v>
      </c>
      <c r="AW468" s="13" t="s">
        <v>32</v>
      </c>
      <c r="AX468" s="13" t="s">
        <v>76</v>
      </c>
      <c r="AY468" s="251" t="s">
        <v>204</v>
      </c>
    </row>
    <row r="469" s="14" customFormat="1">
      <c r="A469" s="14"/>
      <c r="B469" s="252"/>
      <c r="C469" s="253"/>
      <c r="D469" s="243" t="s">
        <v>213</v>
      </c>
      <c r="E469" s="254" t="s">
        <v>1</v>
      </c>
      <c r="F469" s="255" t="s">
        <v>83</v>
      </c>
      <c r="G469" s="253"/>
      <c r="H469" s="256">
        <v>1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2" t="s">
        <v>213</v>
      </c>
      <c r="AU469" s="262" t="s">
        <v>85</v>
      </c>
      <c r="AV469" s="14" t="s">
        <v>85</v>
      </c>
      <c r="AW469" s="14" t="s">
        <v>32</v>
      </c>
      <c r="AX469" s="14" t="s">
        <v>83</v>
      </c>
      <c r="AY469" s="262" t="s">
        <v>204</v>
      </c>
    </row>
    <row r="470" s="2" customFormat="1" ht="24.15" customHeight="1">
      <c r="A470" s="39"/>
      <c r="B470" s="40"/>
      <c r="C470" s="228" t="s">
        <v>750</v>
      </c>
      <c r="D470" s="228" t="s">
        <v>206</v>
      </c>
      <c r="E470" s="229" t="s">
        <v>1299</v>
      </c>
      <c r="F470" s="230" t="s">
        <v>1300</v>
      </c>
      <c r="G470" s="231" t="s">
        <v>522</v>
      </c>
      <c r="H470" s="232">
        <v>2</v>
      </c>
      <c r="I470" s="233"/>
      <c r="J470" s="234">
        <f>ROUND(I470*H470,2)</f>
        <v>0</v>
      </c>
      <c r="K470" s="230" t="s">
        <v>210</v>
      </c>
      <c r="L470" s="45"/>
      <c r="M470" s="235" t="s">
        <v>1</v>
      </c>
      <c r="N470" s="236" t="s">
        <v>41</v>
      </c>
      <c r="O470" s="92"/>
      <c r="P470" s="237">
        <f>O470*H470</f>
        <v>0</v>
      </c>
      <c r="Q470" s="237">
        <v>0.00016000000000000001</v>
      </c>
      <c r="R470" s="237">
        <f>Q470*H470</f>
        <v>0.00032000000000000003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211</v>
      </c>
      <c r="AT470" s="239" t="s">
        <v>206</v>
      </c>
      <c r="AU470" s="239" t="s">
        <v>85</v>
      </c>
      <c r="AY470" s="18" t="s">
        <v>204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83</v>
      </c>
      <c r="BK470" s="240">
        <f>ROUND(I470*H470,2)</f>
        <v>0</v>
      </c>
      <c r="BL470" s="18" t="s">
        <v>211</v>
      </c>
      <c r="BM470" s="239" t="s">
        <v>1301</v>
      </c>
    </row>
    <row r="471" s="13" customFormat="1">
      <c r="A471" s="13"/>
      <c r="B471" s="241"/>
      <c r="C471" s="242"/>
      <c r="D471" s="243" t="s">
        <v>213</v>
      </c>
      <c r="E471" s="244" t="s">
        <v>1</v>
      </c>
      <c r="F471" s="245" t="s">
        <v>1954</v>
      </c>
      <c r="G471" s="242"/>
      <c r="H471" s="244" t="s">
        <v>1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213</v>
      </c>
      <c r="AU471" s="251" t="s">
        <v>85</v>
      </c>
      <c r="AV471" s="13" t="s">
        <v>83</v>
      </c>
      <c r="AW471" s="13" t="s">
        <v>32</v>
      </c>
      <c r="AX471" s="13" t="s">
        <v>76</v>
      </c>
      <c r="AY471" s="251" t="s">
        <v>204</v>
      </c>
    </row>
    <row r="472" s="14" customFormat="1">
      <c r="A472" s="14"/>
      <c r="B472" s="252"/>
      <c r="C472" s="253"/>
      <c r="D472" s="243" t="s">
        <v>213</v>
      </c>
      <c r="E472" s="254" t="s">
        <v>1</v>
      </c>
      <c r="F472" s="255" t="s">
        <v>85</v>
      </c>
      <c r="G472" s="253"/>
      <c r="H472" s="256">
        <v>2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2" t="s">
        <v>213</v>
      </c>
      <c r="AU472" s="262" t="s">
        <v>85</v>
      </c>
      <c r="AV472" s="14" t="s">
        <v>85</v>
      </c>
      <c r="AW472" s="14" t="s">
        <v>32</v>
      </c>
      <c r="AX472" s="14" t="s">
        <v>83</v>
      </c>
      <c r="AY472" s="262" t="s">
        <v>204</v>
      </c>
    </row>
    <row r="473" s="2" customFormat="1" ht="16.5" customHeight="1">
      <c r="A473" s="39"/>
      <c r="B473" s="40"/>
      <c r="C473" s="285" t="s">
        <v>754</v>
      </c>
      <c r="D473" s="285" t="s">
        <v>467</v>
      </c>
      <c r="E473" s="286" t="s">
        <v>1303</v>
      </c>
      <c r="F473" s="287" t="s">
        <v>1304</v>
      </c>
      <c r="G473" s="288" t="s">
        <v>522</v>
      </c>
      <c r="H473" s="289">
        <v>2</v>
      </c>
      <c r="I473" s="290"/>
      <c r="J473" s="291">
        <f>ROUND(I473*H473,2)</f>
        <v>0</v>
      </c>
      <c r="K473" s="287" t="s">
        <v>1</v>
      </c>
      <c r="L473" s="292"/>
      <c r="M473" s="293" t="s">
        <v>1</v>
      </c>
      <c r="N473" s="294" t="s">
        <v>41</v>
      </c>
      <c r="O473" s="92"/>
      <c r="P473" s="237">
        <f>O473*H473</f>
        <v>0</v>
      </c>
      <c r="Q473" s="237">
        <v>0.002</v>
      </c>
      <c r="R473" s="237">
        <f>Q473*H473</f>
        <v>0.0040000000000000001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247</v>
      </c>
      <c r="AT473" s="239" t="s">
        <v>467</v>
      </c>
      <c r="AU473" s="239" t="s">
        <v>85</v>
      </c>
      <c r="AY473" s="18" t="s">
        <v>204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83</v>
      </c>
      <c r="BK473" s="240">
        <f>ROUND(I473*H473,2)</f>
        <v>0</v>
      </c>
      <c r="BL473" s="18" t="s">
        <v>211</v>
      </c>
      <c r="BM473" s="239" t="s">
        <v>1305</v>
      </c>
    </row>
    <row r="474" s="13" customFormat="1">
      <c r="A474" s="13"/>
      <c r="B474" s="241"/>
      <c r="C474" s="242"/>
      <c r="D474" s="243" t="s">
        <v>213</v>
      </c>
      <c r="E474" s="244" t="s">
        <v>1</v>
      </c>
      <c r="F474" s="245" t="s">
        <v>1954</v>
      </c>
      <c r="G474" s="242"/>
      <c r="H474" s="244" t="s">
        <v>1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1" t="s">
        <v>213</v>
      </c>
      <c r="AU474" s="251" t="s">
        <v>85</v>
      </c>
      <c r="AV474" s="13" t="s">
        <v>83</v>
      </c>
      <c r="AW474" s="13" t="s">
        <v>32</v>
      </c>
      <c r="AX474" s="13" t="s">
        <v>76</v>
      </c>
      <c r="AY474" s="251" t="s">
        <v>204</v>
      </c>
    </row>
    <row r="475" s="14" customFormat="1">
      <c r="A475" s="14"/>
      <c r="B475" s="252"/>
      <c r="C475" s="253"/>
      <c r="D475" s="243" t="s">
        <v>213</v>
      </c>
      <c r="E475" s="254" t="s">
        <v>1</v>
      </c>
      <c r="F475" s="255" t="s">
        <v>85</v>
      </c>
      <c r="G475" s="253"/>
      <c r="H475" s="256">
        <v>2</v>
      </c>
      <c r="I475" s="257"/>
      <c r="J475" s="253"/>
      <c r="K475" s="253"/>
      <c r="L475" s="258"/>
      <c r="M475" s="259"/>
      <c r="N475" s="260"/>
      <c r="O475" s="260"/>
      <c r="P475" s="260"/>
      <c r="Q475" s="260"/>
      <c r="R475" s="260"/>
      <c r="S475" s="260"/>
      <c r="T475" s="26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2" t="s">
        <v>213</v>
      </c>
      <c r="AU475" s="262" t="s">
        <v>85</v>
      </c>
      <c r="AV475" s="14" t="s">
        <v>85</v>
      </c>
      <c r="AW475" s="14" t="s">
        <v>32</v>
      </c>
      <c r="AX475" s="14" t="s">
        <v>83</v>
      </c>
      <c r="AY475" s="262" t="s">
        <v>204</v>
      </c>
    </row>
    <row r="476" s="2" customFormat="1" ht="16.5" customHeight="1">
      <c r="A476" s="39"/>
      <c r="B476" s="40"/>
      <c r="C476" s="228" t="s">
        <v>759</v>
      </c>
      <c r="D476" s="228" t="s">
        <v>206</v>
      </c>
      <c r="E476" s="229" t="s">
        <v>1307</v>
      </c>
      <c r="F476" s="230" t="s">
        <v>1308</v>
      </c>
      <c r="G476" s="231" t="s">
        <v>467</v>
      </c>
      <c r="H476" s="232">
        <v>71</v>
      </c>
      <c r="I476" s="233"/>
      <c r="J476" s="234">
        <f>ROUND(I476*H476,2)</f>
        <v>0</v>
      </c>
      <c r="K476" s="230" t="s">
        <v>1</v>
      </c>
      <c r="L476" s="45"/>
      <c r="M476" s="235" t="s">
        <v>1</v>
      </c>
      <c r="N476" s="236" t="s">
        <v>41</v>
      </c>
      <c r="O476" s="92"/>
      <c r="P476" s="237">
        <f>O476*H476</f>
        <v>0</v>
      </c>
      <c r="Q476" s="237">
        <v>2.0000000000000002E-05</v>
      </c>
      <c r="R476" s="237">
        <f>Q476*H476</f>
        <v>0.00142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211</v>
      </c>
      <c r="AT476" s="239" t="s">
        <v>206</v>
      </c>
      <c r="AU476" s="239" t="s">
        <v>85</v>
      </c>
      <c r="AY476" s="18" t="s">
        <v>204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83</v>
      </c>
      <c r="BK476" s="240">
        <f>ROUND(I476*H476,2)</f>
        <v>0</v>
      </c>
      <c r="BL476" s="18" t="s">
        <v>211</v>
      </c>
      <c r="BM476" s="239" t="s">
        <v>1309</v>
      </c>
    </row>
    <row r="477" s="13" customFormat="1">
      <c r="A477" s="13"/>
      <c r="B477" s="241"/>
      <c r="C477" s="242"/>
      <c r="D477" s="243" t="s">
        <v>213</v>
      </c>
      <c r="E477" s="244" t="s">
        <v>1</v>
      </c>
      <c r="F477" s="245" t="s">
        <v>557</v>
      </c>
      <c r="G477" s="242"/>
      <c r="H477" s="244" t="s">
        <v>1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1" t="s">
        <v>213</v>
      </c>
      <c r="AU477" s="251" t="s">
        <v>85</v>
      </c>
      <c r="AV477" s="13" t="s">
        <v>83</v>
      </c>
      <c r="AW477" s="13" t="s">
        <v>32</v>
      </c>
      <c r="AX477" s="13" t="s">
        <v>76</v>
      </c>
      <c r="AY477" s="251" t="s">
        <v>204</v>
      </c>
    </row>
    <row r="478" s="14" customFormat="1">
      <c r="A478" s="14"/>
      <c r="B478" s="252"/>
      <c r="C478" s="253"/>
      <c r="D478" s="243" t="s">
        <v>213</v>
      </c>
      <c r="E478" s="254" t="s">
        <v>112</v>
      </c>
      <c r="F478" s="255" t="s">
        <v>1947</v>
      </c>
      <c r="G478" s="253"/>
      <c r="H478" s="256">
        <v>71</v>
      </c>
      <c r="I478" s="257"/>
      <c r="J478" s="253"/>
      <c r="K478" s="253"/>
      <c r="L478" s="258"/>
      <c r="M478" s="259"/>
      <c r="N478" s="260"/>
      <c r="O478" s="260"/>
      <c r="P478" s="260"/>
      <c r="Q478" s="260"/>
      <c r="R478" s="260"/>
      <c r="S478" s="260"/>
      <c r="T478" s="26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2" t="s">
        <v>213</v>
      </c>
      <c r="AU478" s="262" t="s">
        <v>85</v>
      </c>
      <c r="AV478" s="14" t="s">
        <v>85</v>
      </c>
      <c r="AW478" s="14" t="s">
        <v>32</v>
      </c>
      <c r="AX478" s="14" t="s">
        <v>83</v>
      </c>
      <c r="AY478" s="262" t="s">
        <v>204</v>
      </c>
    </row>
    <row r="479" s="2" customFormat="1" ht="16.5" customHeight="1">
      <c r="A479" s="39"/>
      <c r="B479" s="40"/>
      <c r="C479" s="285" t="s">
        <v>763</v>
      </c>
      <c r="D479" s="285" t="s">
        <v>467</v>
      </c>
      <c r="E479" s="286" t="s">
        <v>1312</v>
      </c>
      <c r="F479" s="287" t="s">
        <v>1313</v>
      </c>
      <c r="G479" s="288" t="s">
        <v>467</v>
      </c>
      <c r="H479" s="289">
        <v>80.230000000000004</v>
      </c>
      <c r="I479" s="290"/>
      <c r="J479" s="291">
        <f>ROUND(I479*H479,2)</f>
        <v>0</v>
      </c>
      <c r="K479" s="287" t="s">
        <v>1</v>
      </c>
      <c r="L479" s="292"/>
      <c r="M479" s="293" t="s">
        <v>1</v>
      </c>
      <c r="N479" s="294" t="s">
        <v>41</v>
      </c>
      <c r="O479" s="92"/>
      <c r="P479" s="237">
        <f>O479*H479</f>
        <v>0</v>
      </c>
      <c r="Q479" s="237">
        <v>0.00024000000000000001</v>
      </c>
      <c r="R479" s="237">
        <f>Q479*H479</f>
        <v>0.0192552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247</v>
      </c>
      <c r="AT479" s="239" t="s">
        <v>467</v>
      </c>
      <c r="AU479" s="239" t="s">
        <v>85</v>
      </c>
      <c r="AY479" s="18" t="s">
        <v>204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83</v>
      </c>
      <c r="BK479" s="240">
        <f>ROUND(I479*H479,2)</f>
        <v>0</v>
      </c>
      <c r="BL479" s="18" t="s">
        <v>211</v>
      </c>
      <c r="BM479" s="239" t="s">
        <v>1314</v>
      </c>
    </row>
    <row r="480" s="14" customFormat="1">
      <c r="A480" s="14"/>
      <c r="B480" s="252"/>
      <c r="C480" s="253"/>
      <c r="D480" s="243" t="s">
        <v>213</v>
      </c>
      <c r="E480" s="254" t="s">
        <v>1</v>
      </c>
      <c r="F480" s="255" t="s">
        <v>1315</v>
      </c>
      <c r="G480" s="253"/>
      <c r="H480" s="256">
        <v>80.230000000000004</v>
      </c>
      <c r="I480" s="257"/>
      <c r="J480" s="253"/>
      <c r="K480" s="253"/>
      <c r="L480" s="258"/>
      <c r="M480" s="259"/>
      <c r="N480" s="260"/>
      <c r="O480" s="260"/>
      <c r="P480" s="260"/>
      <c r="Q480" s="260"/>
      <c r="R480" s="260"/>
      <c r="S480" s="260"/>
      <c r="T480" s="26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2" t="s">
        <v>213</v>
      </c>
      <c r="AU480" s="262" t="s">
        <v>85</v>
      </c>
      <c r="AV480" s="14" t="s">
        <v>85</v>
      </c>
      <c r="AW480" s="14" t="s">
        <v>32</v>
      </c>
      <c r="AX480" s="14" t="s">
        <v>83</v>
      </c>
      <c r="AY480" s="262" t="s">
        <v>204</v>
      </c>
    </row>
    <row r="481" s="2" customFormat="1" ht="21.75" customHeight="1">
      <c r="A481" s="39"/>
      <c r="B481" s="40"/>
      <c r="C481" s="228" t="s">
        <v>767</v>
      </c>
      <c r="D481" s="228" t="s">
        <v>206</v>
      </c>
      <c r="E481" s="229" t="s">
        <v>1317</v>
      </c>
      <c r="F481" s="230" t="s">
        <v>1318</v>
      </c>
      <c r="G481" s="231" t="s">
        <v>239</v>
      </c>
      <c r="H481" s="232">
        <v>74.549999999999997</v>
      </c>
      <c r="I481" s="233"/>
      <c r="J481" s="234">
        <f>ROUND(I481*H481,2)</f>
        <v>0</v>
      </c>
      <c r="K481" s="230" t="s">
        <v>210</v>
      </c>
      <c r="L481" s="45"/>
      <c r="M481" s="235" t="s">
        <v>1</v>
      </c>
      <c r="N481" s="236" t="s">
        <v>41</v>
      </c>
      <c r="O481" s="92"/>
      <c r="P481" s="237">
        <f>O481*H481</f>
        <v>0</v>
      </c>
      <c r="Q481" s="237">
        <v>0.00012999999999999999</v>
      </c>
      <c r="R481" s="237">
        <f>Q481*H481</f>
        <v>0.0096914999999999987</v>
      </c>
      <c r="S481" s="237">
        <v>0</v>
      </c>
      <c r="T481" s="23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9" t="s">
        <v>211</v>
      </c>
      <c r="AT481" s="239" t="s">
        <v>206</v>
      </c>
      <c r="AU481" s="239" t="s">
        <v>85</v>
      </c>
      <c r="AY481" s="18" t="s">
        <v>204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8" t="s">
        <v>83</v>
      </c>
      <c r="BK481" s="240">
        <f>ROUND(I481*H481,2)</f>
        <v>0</v>
      </c>
      <c r="BL481" s="18" t="s">
        <v>211</v>
      </c>
      <c r="BM481" s="239" t="s">
        <v>1319</v>
      </c>
    </row>
    <row r="482" s="13" customFormat="1">
      <c r="A482" s="13"/>
      <c r="B482" s="241"/>
      <c r="C482" s="242"/>
      <c r="D482" s="243" t="s">
        <v>213</v>
      </c>
      <c r="E482" s="244" t="s">
        <v>1</v>
      </c>
      <c r="F482" s="245" t="s">
        <v>557</v>
      </c>
      <c r="G482" s="242"/>
      <c r="H482" s="244" t="s">
        <v>1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1" t="s">
        <v>213</v>
      </c>
      <c r="AU482" s="251" t="s">
        <v>85</v>
      </c>
      <c r="AV482" s="13" t="s">
        <v>83</v>
      </c>
      <c r="AW482" s="13" t="s">
        <v>32</v>
      </c>
      <c r="AX482" s="13" t="s">
        <v>76</v>
      </c>
      <c r="AY482" s="251" t="s">
        <v>204</v>
      </c>
    </row>
    <row r="483" s="14" customFormat="1">
      <c r="A483" s="14"/>
      <c r="B483" s="252"/>
      <c r="C483" s="253"/>
      <c r="D483" s="243" t="s">
        <v>213</v>
      </c>
      <c r="E483" s="254" t="s">
        <v>1</v>
      </c>
      <c r="F483" s="255" t="s">
        <v>1320</v>
      </c>
      <c r="G483" s="253"/>
      <c r="H483" s="256">
        <v>74.549999999999997</v>
      </c>
      <c r="I483" s="257"/>
      <c r="J483" s="253"/>
      <c r="K483" s="253"/>
      <c r="L483" s="258"/>
      <c r="M483" s="259"/>
      <c r="N483" s="260"/>
      <c r="O483" s="260"/>
      <c r="P483" s="260"/>
      <c r="Q483" s="260"/>
      <c r="R483" s="260"/>
      <c r="S483" s="260"/>
      <c r="T483" s="26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2" t="s">
        <v>213</v>
      </c>
      <c r="AU483" s="262" t="s">
        <v>85</v>
      </c>
      <c r="AV483" s="14" t="s">
        <v>85</v>
      </c>
      <c r="AW483" s="14" t="s">
        <v>32</v>
      </c>
      <c r="AX483" s="14" t="s">
        <v>83</v>
      </c>
      <c r="AY483" s="262" t="s">
        <v>204</v>
      </c>
    </row>
    <row r="484" s="12" customFormat="1" ht="22.8" customHeight="1">
      <c r="A484" s="12"/>
      <c r="B484" s="212"/>
      <c r="C484" s="213"/>
      <c r="D484" s="214" t="s">
        <v>75</v>
      </c>
      <c r="E484" s="226" t="s">
        <v>251</v>
      </c>
      <c r="F484" s="226" t="s">
        <v>1321</v>
      </c>
      <c r="G484" s="213"/>
      <c r="H484" s="213"/>
      <c r="I484" s="216"/>
      <c r="J484" s="227">
        <f>BK484</f>
        <v>0</v>
      </c>
      <c r="K484" s="213"/>
      <c r="L484" s="218"/>
      <c r="M484" s="219"/>
      <c r="N484" s="220"/>
      <c r="O484" s="220"/>
      <c r="P484" s="221">
        <f>SUM(P485:P498)</f>
        <v>0</v>
      </c>
      <c r="Q484" s="220"/>
      <c r="R484" s="221">
        <f>SUM(R485:R498)</f>
        <v>0.15958</v>
      </c>
      <c r="S484" s="220"/>
      <c r="T484" s="222">
        <f>SUM(T485:T498)</f>
        <v>0.14999999999999999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3" t="s">
        <v>83</v>
      </c>
      <c r="AT484" s="224" t="s">
        <v>75</v>
      </c>
      <c r="AU484" s="224" t="s">
        <v>83</v>
      </c>
      <c r="AY484" s="223" t="s">
        <v>204</v>
      </c>
      <c r="BK484" s="225">
        <f>SUM(BK485:BK498)</f>
        <v>0</v>
      </c>
    </row>
    <row r="485" s="2" customFormat="1" ht="24.15" customHeight="1">
      <c r="A485" s="39"/>
      <c r="B485" s="40"/>
      <c r="C485" s="228" t="s">
        <v>771</v>
      </c>
      <c r="D485" s="228" t="s">
        <v>206</v>
      </c>
      <c r="E485" s="229" t="s">
        <v>1340</v>
      </c>
      <c r="F485" s="230" t="s">
        <v>1341</v>
      </c>
      <c r="G485" s="231" t="s">
        <v>239</v>
      </c>
      <c r="H485" s="232">
        <v>82</v>
      </c>
      <c r="I485" s="233"/>
      <c r="J485" s="234">
        <f>ROUND(I485*H485,2)</f>
        <v>0</v>
      </c>
      <c r="K485" s="230" t="s">
        <v>210</v>
      </c>
      <c r="L485" s="45"/>
      <c r="M485" s="235" t="s">
        <v>1</v>
      </c>
      <c r="N485" s="236" t="s">
        <v>41</v>
      </c>
      <c r="O485" s="92"/>
      <c r="P485" s="237">
        <f>O485*H485</f>
        <v>0</v>
      </c>
      <c r="Q485" s="237">
        <v>0</v>
      </c>
      <c r="R485" s="237">
        <f>Q485*H485</f>
        <v>0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211</v>
      </c>
      <c r="AT485" s="239" t="s">
        <v>206</v>
      </c>
      <c r="AU485" s="239" t="s">
        <v>85</v>
      </c>
      <c r="AY485" s="18" t="s">
        <v>204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83</v>
      </c>
      <c r="BK485" s="240">
        <f>ROUND(I485*H485,2)</f>
        <v>0</v>
      </c>
      <c r="BL485" s="18" t="s">
        <v>211</v>
      </c>
      <c r="BM485" s="239" t="s">
        <v>1342</v>
      </c>
    </row>
    <row r="486" s="13" customFormat="1">
      <c r="A486" s="13"/>
      <c r="B486" s="241"/>
      <c r="C486" s="242"/>
      <c r="D486" s="243" t="s">
        <v>213</v>
      </c>
      <c r="E486" s="244" t="s">
        <v>1</v>
      </c>
      <c r="F486" s="245" t="s">
        <v>557</v>
      </c>
      <c r="G486" s="242"/>
      <c r="H486" s="244" t="s">
        <v>1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213</v>
      </c>
      <c r="AU486" s="251" t="s">
        <v>85</v>
      </c>
      <c r="AV486" s="13" t="s">
        <v>83</v>
      </c>
      <c r="AW486" s="13" t="s">
        <v>32</v>
      </c>
      <c r="AX486" s="13" t="s">
        <v>76</v>
      </c>
      <c r="AY486" s="251" t="s">
        <v>204</v>
      </c>
    </row>
    <row r="487" s="14" customFormat="1">
      <c r="A487" s="14"/>
      <c r="B487" s="252"/>
      <c r="C487" s="253"/>
      <c r="D487" s="243" t="s">
        <v>213</v>
      </c>
      <c r="E487" s="254" t="s">
        <v>1</v>
      </c>
      <c r="F487" s="255" t="s">
        <v>1984</v>
      </c>
      <c r="G487" s="253"/>
      <c r="H487" s="256">
        <v>82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2" t="s">
        <v>213</v>
      </c>
      <c r="AU487" s="262" t="s">
        <v>85</v>
      </c>
      <c r="AV487" s="14" t="s">
        <v>85</v>
      </c>
      <c r="AW487" s="14" t="s">
        <v>32</v>
      </c>
      <c r="AX487" s="14" t="s">
        <v>76</v>
      </c>
      <c r="AY487" s="262" t="s">
        <v>204</v>
      </c>
    </row>
    <row r="488" s="15" customFormat="1">
      <c r="A488" s="15"/>
      <c r="B488" s="263"/>
      <c r="C488" s="264"/>
      <c r="D488" s="243" t="s">
        <v>213</v>
      </c>
      <c r="E488" s="265" t="s">
        <v>144</v>
      </c>
      <c r="F488" s="266" t="s">
        <v>160</v>
      </c>
      <c r="G488" s="264"/>
      <c r="H488" s="267">
        <v>82</v>
      </c>
      <c r="I488" s="268"/>
      <c r="J488" s="264"/>
      <c r="K488" s="264"/>
      <c r="L488" s="269"/>
      <c r="M488" s="270"/>
      <c r="N488" s="271"/>
      <c r="O488" s="271"/>
      <c r="P488" s="271"/>
      <c r="Q488" s="271"/>
      <c r="R488" s="271"/>
      <c r="S488" s="271"/>
      <c r="T488" s="272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3" t="s">
        <v>213</v>
      </c>
      <c r="AU488" s="273" t="s">
        <v>85</v>
      </c>
      <c r="AV488" s="15" t="s">
        <v>211</v>
      </c>
      <c r="AW488" s="15" t="s">
        <v>32</v>
      </c>
      <c r="AX488" s="15" t="s">
        <v>83</v>
      </c>
      <c r="AY488" s="273" t="s">
        <v>204</v>
      </c>
    </row>
    <row r="489" s="2" customFormat="1" ht="24.15" customHeight="1">
      <c r="A489" s="39"/>
      <c r="B489" s="40"/>
      <c r="C489" s="228" t="s">
        <v>775</v>
      </c>
      <c r="D489" s="228" t="s">
        <v>206</v>
      </c>
      <c r="E489" s="229" t="s">
        <v>1346</v>
      </c>
      <c r="F489" s="230" t="s">
        <v>1347</v>
      </c>
      <c r="G489" s="231" t="s">
        <v>239</v>
      </c>
      <c r="H489" s="232">
        <v>82</v>
      </c>
      <c r="I489" s="233"/>
      <c r="J489" s="234">
        <f>ROUND(I489*H489,2)</f>
        <v>0</v>
      </c>
      <c r="K489" s="230" t="s">
        <v>210</v>
      </c>
      <c r="L489" s="45"/>
      <c r="M489" s="235" t="s">
        <v>1</v>
      </c>
      <c r="N489" s="236" t="s">
        <v>41</v>
      </c>
      <c r="O489" s="92"/>
      <c r="P489" s="237">
        <f>O489*H489</f>
        <v>0</v>
      </c>
      <c r="Q489" s="237">
        <v>0.00011</v>
      </c>
      <c r="R489" s="237">
        <f>Q489*H489</f>
        <v>0.0090200000000000002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211</v>
      </c>
      <c r="AT489" s="239" t="s">
        <v>206</v>
      </c>
      <c r="AU489" s="239" t="s">
        <v>85</v>
      </c>
      <c r="AY489" s="18" t="s">
        <v>204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83</v>
      </c>
      <c r="BK489" s="240">
        <f>ROUND(I489*H489,2)</f>
        <v>0</v>
      </c>
      <c r="BL489" s="18" t="s">
        <v>211</v>
      </c>
      <c r="BM489" s="239" t="s">
        <v>1348</v>
      </c>
    </row>
    <row r="490" s="14" customFormat="1">
      <c r="A490" s="14"/>
      <c r="B490" s="252"/>
      <c r="C490" s="253"/>
      <c r="D490" s="243" t="s">
        <v>213</v>
      </c>
      <c r="E490" s="254" t="s">
        <v>1</v>
      </c>
      <c r="F490" s="255" t="s">
        <v>144</v>
      </c>
      <c r="G490" s="253"/>
      <c r="H490" s="256">
        <v>82</v>
      </c>
      <c r="I490" s="257"/>
      <c r="J490" s="253"/>
      <c r="K490" s="253"/>
      <c r="L490" s="258"/>
      <c r="M490" s="259"/>
      <c r="N490" s="260"/>
      <c r="O490" s="260"/>
      <c r="P490" s="260"/>
      <c r="Q490" s="260"/>
      <c r="R490" s="260"/>
      <c r="S490" s="260"/>
      <c r="T490" s="261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2" t="s">
        <v>213</v>
      </c>
      <c r="AU490" s="262" t="s">
        <v>85</v>
      </c>
      <c r="AV490" s="14" t="s">
        <v>85</v>
      </c>
      <c r="AW490" s="14" t="s">
        <v>32</v>
      </c>
      <c r="AX490" s="14" t="s">
        <v>83</v>
      </c>
      <c r="AY490" s="262" t="s">
        <v>204</v>
      </c>
    </row>
    <row r="491" s="2" customFormat="1" ht="16.5" customHeight="1">
      <c r="A491" s="39"/>
      <c r="B491" s="40"/>
      <c r="C491" s="228" t="s">
        <v>780</v>
      </c>
      <c r="D491" s="228" t="s">
        <v>206</v>
      </c>
      <c r="E491" s="229" t="s">
        <v>1350</v>
      </c>
      <c r="F491" s="230" t="s">
        <v>1351</v>
      </c>
      <c r="G491" s="231" t="s">
        <v>239</v>
      </c>
      <c r="H491" s="232">
        <v>77.879999999999995</v>
      </c>
      <c r="I491" s="233"/>
      <c r="J491" s="234">
        <f>ROUND(I491*H491,2)</f>
        <v>0</v>
      </c>
      <c r="K491" s="230" t="s">
        <v>210</v>
      </c>
      <c r="L491" s="45"/>
      <c r="M491" s="235" t="s">
        <v>1</v>
      </c>
      <c r="N491" s="236" t="s">
        <v>41</v>
      </c>
      <c r="O491" s="92"/>
      <c r="P491" s="237">
        <f>O491*H491</f>
        <v>0</v>
      </c>
      <c r="Q491" s="237">
        <v>0</v>
      </c>
      <c r="R491" s="237">
        <f>Q491*H491</f>
        <v>0</v>
      </c>
      <c r="S491" s="237">
        <v>0</v>
      </c>
      <c r="T491" s="23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9" t="s">
        <v>211</v>
      </c>
      <c r="AT491" s="239" t="s">
        <v>206</v>
      </c>
      <c r="AU491" s="239" t="s">
        <v>85</v>
      </c>
      <c r="AY491" s="18" t="s">
        <v>204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83</v>
      </c>
      <c r="BK491" s="240">
        <f>ROUND(I491*H491,2)</f>
        <v>0</v>
      </c>
      <c r="BL491" s="18" t="s">
        <v>211</v>
      </c>
      <c r="BM491" s="239" t="s">
        <v>1352</v>
      </c>
    </row>
    <row r="492" s="13" customFormat="1">
      <c r="A492" s="13"/>
      <c r="B492" s="241"/>
      <c r="C492" s="242"/>
      <c r="D492" s="243" t="s">
        <v>213</v>
      </c>
      <c r="E492" s="244" t="s">
        <v>1</v>
      </c>
      <c r="F492" s="245" t="s">
        <v>492</v>
      </c>
      <c r="G492" s="242"/>
      <c r="H492" s="244" t="s">
        <v>1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1" t="s">
        <v>213</v>
      </c>
      <c r="AU492" s="251" t="s">
        <v>85</v>
      </c>
      <c r="AV492" s="13" t="s">
        <v>83</v>
      </c>
      <c r="AW492" s="13" t="s">
        <v>32</v>
      </c>
      <c r="AX492" s="13" t="s">
        <v>76</v>
      </c>
      <c r="AY492" s="251" t="s">
        <v>204</v>
      </c>
    </row>
    <row r="493" s="14" customFormat="1">
      <c r="A493" s="14"/>
      <c r="B493" s="252"/>
      <c r="C493" s="253"/>
      <c r="D493" s="243" t="s">
        <v>213</v>
      </c>
      <c r="E493" s="254" t="s">
        <v>1</v>
      </c>
      <c r="F493" s="255" t="s">
        <v>1985</v>
      </c>
      <c r="G493" s="253"/>
      <c r="H493" s="256">
        <v>77.879999999999995</v>
      </c>
      <c r="I493" s="257"/>
      <c r="J493" s="253"/>
      <c r="K493" s="253"/>
      <c r="L493" s="258"/>
      <c r="M493" s="259"/>
      <c r="N493" s="260"/>
      <c r="O493" s="260"/>
      <c r="P493" s="260"/>
      <c r="Q493" s="260"/>
      <c r="R493" s="260"/>
      <c r="S493" s="260"/>
      <c r="T493" s="26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2" t="s">
        <v>213</v>
      </c>
      <c r="AU493" s="262" t="s">
        <v>85</v>
      </c>
      <c r="AV493" s="14" t="s">
        <v>85</v>
      </c>
      <c r="AW493" s="14" t="s">
        <v>32</v>
      </c>
      <c r="AX493" s="14" t="s">
        <v>83</v>
      </c>
      <c r="AY493" s="262" t="s">
        <v>204</v>
      </c>
    </row>
    <row r="494" s="2" customFormat="1" ht="24.15" customHeight="1">
      <c r="A494" s="39"/>
      <c r="B494" s="40"/>
      <c r="C494" s="228" t="s">
        <v>784</v>
      </c>
      <c r="D494" s="228" t="s">
        <v>206</v>
      </c>
      <c r="E494" s="229" t="s">
        <v>1361</v>
      </c>
      <c r="F494" s="230" t="s">
        <v>1362</v>
      </c>
      <c r="G494" s="231" t="s">
        <v>522</v>
      </c>
      <c r="H494" s="232">
        <v>1</v>
      </c>
      <c r="I494" s="233"/>
      <c r="J494" s="234">
        <f>ROUND(I494*H494,2)</f>
        <v>0</v>
      </c>
      <c r="K494" s="230" t="s">
        <v>210</v>
      </c>
      <c r="L494" s="45"/>
      <c r="M494" s="235" t="s">
        <v>1</v>
      </c>
      <c r="N494" s="236" t="s">
        <v>41</v>
      </c>
      <c r="O494" s="92"/>
      <c r="P494" s="237">
        <f>O494*H494</f>
        <v>0</v>
      </c>
      <c r="Q494" s="237">
        <v>0.15056</v>
      </c>
      <c r="R494" s="237">
        <f>Q494*H494</f>
        <v>0.15056</v>
      </c>
      <c r="S494" s="237">
        <v>0.14999999999999999</v>
      </c>
      <c r="T494" s="238">
        <f>S494*H494</f>
        <v>0.14999999999999999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9" t="s">
        <v>211</v>
      </c>
      <c r="AT494" s="239" t="s">
        <v>206</v>
      </c>
      <c r="AU494" s="239" t="s">
        <v>85</v>
      </c>
      <c r="AY494" s="18" t="s">
        <v>204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83</v>
      </c>
      <c r="BK494" s="240">
        <f>ROUND(I494*H494,2)</f>
        <v>0</v>
      </c>
      <c r="BL494" s="18" t="s">
        <v>211</v>
      </c>
      <c r="BM494" s="239" t="s">
        <v>1363</v>
      </c>
    </row>
    <row r="495" s="13" customFormat="1">
      <c r="A495" s="13"/>
      <c r="B495" s="241"/>
      <c r="C495" s="242"/>
      <c r="D495" s="243" t="s">
        <v>213</v>
      </c>
      <c r="E495" s="244" t="s">
        <v>1</v>
      </c>
      <c r="F495" s="245" t="s">
        <v>214</v>
      </c>
      <c r="G495" s="242"/>
      <c r="H495" s="244" t="s">
        <v>1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1" t="s">
        <v>213</v>
      </c>
      <c r="AU495" s="251" t="s">
        <v>85</v>
      </c>
      <c r="AV495" s="13" t="s">
        <v>83</v>
      </c>
      <c r="AW495" s="13" t="s">
        <v>32</v>
      </c>
      <c r="AX495" s="13" t="s">
        <v>76</v>
      </c>
      <c r="AY495" s="251" t="s">
        <v>204</v>
      </c>
    </row>
    <row r="496" s="14" customFormat="1">
      <c r="A496" s="14"/>
      <c r="B496" s="252"/>
      <c r="C496" s="253"/>
      <c r="D496" s="243" t="s">
        <v>213</v>
      </c>
      <c r="E496" s="254" t="s">
        <v>1</v>
      </c>
      <c r="F496" s="255" t="s">
        <v>83</v>
      </c>
      <c r="G496" s="253"/>
      <c r="H496" s="256">
        <v>1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2" t="s">
        <v>213</v>
      </c>
      <c r="AU496" s="262" t="s">
        <v>85</v>
      </c>
      <c r="AV496" s="14" t="s">
        <v>85</v>
      </c>
      <c r="AW496" s="14" t="s">
        <v>32</v>
      </c>
      <c r="AX496" s="14" t="s">
        <v>83</v>
      </c>
      <c r="AY496" s="262" t="s">
        <v>204</v>
      </c>
    </row>
    <row r="497" s="2" customFormat="1" ht="24.15" customHeight="1">
      <c r="A497" s="39"/>
      <c r="B497" s="40"/>
      <c r="C497" s="228" t="s">
        <v>788</v>
      </c>
      <c r="D497" s="228" t="s">
        <v>206</v>
      </c>
      <c r="E497" s="229" t="s">
        <v>1986</v>
      </c>
      <c r="F497" s="230" t="s">
        <v>1987</v>
      </c>
      <c r="G497" s="231" t="s">
        <v>209</v>
      </c>
      <c r="H497" s="232">
        <v>75.859999999999999</v>
      </c>
      <c r="I497" s="233"/>
      <c r="J497" s="234">
        <f>ROUND(I497*H497,2)</f>
        <v>0</v>
      </c>
      <c r="K497" s="230" t="s">
        <v>210</v>
      </c>
      <c r="L497" s="45"/>
      <c r="M497" s="235" t="s">
        <v>1</v>
      </c>
      <c r="N497" s="236" t="s">
        <v>41</v>
      </c>
      <c r="O497" s="92"/>
      <c r="P497" s="237">
        <f>O497*H497</f>
        <v>0</v>
      </c>
      <c r="Q497" s="237">
        <v>0</v>
      </c>
      <c r="R497" s="237">
        <f>Q497*H497</f>
        <v>0</v>
      </c>
      <c r="S497" s="237">
        <v>0</v>
      </c>
      <c r="T497" s="238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9" t="s">
        <v>211</v>
      </c>
      <c r="AT497" s="239" t="s">
        <v>206</v>
      </c>
      <c r="AU497" s="239" t="s">
        <v>85</v>
      </c>
      <c r="AY497" s="18" t="s">
        <v>204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8" t="s">
        <v>83</v>
      </c>
      <c r="BK497" s="240">
        <f>ROUND(I497*H497,2)</f>
        <v>0</v>
      </c>
      <c r="BL497" s="18" t="s">
        <v>211</v>
      </c>
      <c r="BM497" s="239" t="s">
        <v>1380</v>
      </c>
    </row>
    <row r="498" s="14" customFormat="1">
      <c r="A498" s="14"/>
      <c r="B498" s="252"/>
      <c r="C498" s="253"/>
      <c r="D498" s="243" t="s">
        <v>213</v>
      </c>
      <c r="E498" s="254" t="s">
        <v>1</v>
      </c>
      <c r="F498" s="255" t="s">
        <v>1896</v>
      </c>
      <c r="G498" s="253"/>
      <c r="H498" s="256">
        <v>75.859999999999999</v>
      </c>
      <c r="I498" s="257"/>
      <c r="J498" s="253"/>
      <c r="K498" s="253"/>
      <c r="L498" s="258"/>
      <c r="M498" s="259"/>
      <c r="N498" s="260"/>
      <c r="O498" s="260"/>
      <c r="P498" s="260"/>
      <c r="Q498" s="260"/>
      <c r="R498" s="260"/>
      <c r="S498" s="260"/>
      <c r="T498" s="26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2" t="s">
        <v>213</v>
      </c>
      <c r="AU498" s="262" t="s">
        <v>85</v>
      </c>
      <c r="AV498" s="14" t="s">
        <v>85</v>
      </c>
      <c r="AW498" s="14" t="s">
        <v>32</v>
      </c>
      <c r="AX498" s="14" t="s">
        <v>83</v>
      </c>
      <c r="AY498" s="262" t="s">
        <v>204</v>
      </c>
    </row>
    <row r="499" s="12" customFormat="1" ht="22.8" customHeight="1">
      <c r="A499" s="12"/>
      <c r="B499" s="212"/>
      <c r="C499" s="213"/>
      <c r="D499" s="214" t="s">
        <v>75</v>
      </c>
      <c r="E499" s="226" t="s">
        <v>742</v>
      </c>
      <c r="F499" s="226" t="s">
        <v>1382</v>
      </c>
      <c r="G499" s="213"/>
      <c r="H499" s="213"/>
      <c r="I499" s="216"/>
      <c r="J499" s="227">
        <f>BK499</f>
        <v>0</v>
      </c>
      <c r="K499" s="213"/>
      <c r="L499" s="218"/>
      <c r="M499" s="219"/>
      <c r="N499" s="220"/>
      <c r="O499" s="220"/>
      <c r="P499" s="221">
        <f>SUM(P500:P501)</f>
        <v>0</v>
      </c>
      <c r="Q499" s="220"/>
      <c r="R499" s="221">
        <f>SUM(R500:R501)</f>
        <v>0</v>
      </c>
      <c r="S499" s="220"/>
      <c r="T499" s="222">
        <f>SUM(T500:T501)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23" t="s">
        <v>83</v>
      </c>
      <c r="AT499" s="224" t="s">
        <v>75</v>
      </c>
      <c r="AU499" s="224" t="s">
        <v>83</v>
      </c>
      <c r="AY499" s="223" t="s">
        <v>204</v>
      </c>
      <c r="BK499" s="225">
        <f>SUM(BK500:BK501)</f>
        <v>0</v>
      </c>
    </row>
    <row r="500" s="2" customFormat="1" ht="24.15" customHeight="1">
      <c r="A500" s="39"/>
      <c r="B500" s="40"/>
      <c r="C500" s="228" t="s">
        <v>792</v>
      </c>
      <c r="D500" s="228" t="s">
        <v>206</v>
      </c>
      <c r="E500" s="229" t="s">
        <v>1384</v>
      </c>
      <c r="F500" s="230" t="s">
        <v>1385</v>
      </c>
      <c r="G500" s="231" t="s">
        <v>442</v>
      </c>
      <c r="H500" s="232">
        <v>30.643000000000001</v>
      </c>
      <c r="I500" s="233"/>
      <c r="J500" s="234">
        <f>ROUND(I500*H500,2)</f>
        <v>0</v>
      </c>
      <c r="K500" s="230" t="s">
        <v>210</v>
      </c>
      <c r="L500" s="45"/>
      <c r="M500" s="235" t="s">
        <v>1</v>
      </c>
      <c r="N500" s="236" t="s">
        <v>41</v>
      </c>
      <c r="O500" s="92"/>
      <c r="P500" s="237">
        <f>O500*H500</f>
        <v>0</v>
      </c>
      <c r="Q500" s="237">
        <v>0</v>
      </c>
      <c r="R500" s="237">
        <f>Q500*H500</f>
        <v>0</v>
      </c>
      <c r="S500" s="237">
        <v>0</v>
      </c>
      <c r="T500" s="238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9" t="s">
        <v>211</v>
      </c>
      <c r="AT500" s="239" t="s">
        <v>206</v>
      </c>
      <c r="AU500" s="239" t="s">
        <v>85</v>
      </c>
      <c r="AY500" s="18" t="s">
        <v>204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83</v>
      </c>
      <c r="BK500" s="240">
        <f>ROUND(I500*H500,2)</f>
        <v>0</v>
      </c>
      <c r="BL500" s="18" t="s">
        <v>211</v>
      </c>
      <c r="BM500" s="239" t="s">
        <v>1386</v>
      </c>
    </row>
    <row r="501" s="14" customFormat="1">
      <c r="A501" s="14"/>
      <c r="B501" s="252"/>
      <c r="C501" s="253"/>
      <c r="D501" s="243" t="s">
        <v>213</v>
      </c>
      <c r="E501" s="254" t="s">
        <v>1</v>
      </c>
      <c r="F501" s="255" t="s">
        <v>1988</v>
      </c>
      <c r="G501" s="253"/>
      <c r="H501" s="256">
        <v>30.643000000000001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2" t="s">
        <v>213</v>
      </c>
      <c r="AU501" s="262" t="s">
        <v>85</v>
      </c>
      <c r="AV501" s="14" t="s">
        <v>85</v>
      </c>
      <c r="AW501" s="14" t="s">
        <v>32</v>
      </c>
      <c r="AX501" s="14" t="s">
        <v>83</v>
      </c>
      <c r="AY501" s="262" t="s">
        <v>204</v>
      </c>
    </row>
    <row r="502" s="12" customFormat="1" ht="25.92" customHeight="1">
      <c r="A502" s="12"/>
      <c r="B502" s="212"/>
      <c r="C502" s="213"/>
      <c r="D502" s="214" t="s">
        <v>75</v>
      </c>
      <c r="E502" s="215" t="s">
        <v>1388</v>
      </c>
      <c r="F502" s="215" t="s">
        <v>1389</v>
      </c>
      <c r="G502" s="213"/>
      <c r="H502" s="213"/>
      <c r="I502" s="216"/>
      <c r="J502" s="217">
        <f>BK502</f>
        <v>0</v>
      </c>
      <c r="K502" s="213"/>
      <c r="L502" s="218"/>
      <c r="M502" s="219"/>
      <c r="N502" s="220"/>
      <c r="O502" s="220"/>
      <c r="P502" s="221">
        <f>SUM(P503:P519)</f>
        <v>0</v>
      </c>
      <c r="Q502" s="220"/>
      <c r="R502" s="221">
        <f>SUM(R503:R519)</f>
        <v>0</v>
      </c>
      <c r="S502" s="220"/>
      <c r="T502" s="222">
        <f>SUM(T503:T519)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23" t="s">
        <v>83</v>
      </c>
      <c r="AT502" s="224" t="s">
        <v>75</v>
      </c>
      <c r="AU502" s="224" t="s">
        <v>76</v>
      </c>
      <c r="AY502" s="223" t="s">
        <v>204</v>
      </c>
      <c r="BK502" s="225">
        <f>SUM(BK503:BK519)</f>
        <v>0</v>
      </c>
    </row>
    <row r="503" s="2" customFormat="1" ht="21.75" customHeight="1">
      <c r="A503" s="39"/>
      <c r="B503" s="40"/>
      <c r="C503" s="228" t="s">
        <v>796</v>
      </c>
      <c r="D503" s="228" t="s">
        <v>206</v>
      </c>
      <c r="E503" s="229" t="s">
        <v>1391</v>
      </c>
      <c r="F503" s="230" t="s">
        <v>1392</v>
      </c>
      <c r="G503" s="231" t="s">
        <v>442</v>
      </c>
      <c r="H503" s="232">
        <v>134.392</v>
      </c>
      <c r="I503" s="233"/>
      <c r="J503" s="234">
        <f>ROUND(I503*H503,2)</f>
        <v>0</v>
      </c>
      <c r="K503" s="230" t="s">
        <v>210</v>
      </c>
      <c r="L503" s="45"/>
      <c r="M503" s="235" t="s">
        <v>1</v>
      </c>
      <c r="N503" s="236" t="s">
        <v>41</v>
      </c>
      <c r="O503" s="92"/>
      <c r="P503" s="237">
        <f>O503*H503</f>
        <v>0</v>
      </c>
      <c r="Q503" s="237">
        <v>0</v>
      </c>
      <c r="R503" s="237">
        <f>Q503*H503</f>
        <v>0</v>
      </c>
      <c r="S503" s="237">
        <v>0</v>
      </c>
      <c r="T503" s="238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211</v>
      </c>
      <c r="AT503" s="239" t="s">
        <v>206</v>
      </c>
      <c r="AU503" s="239" t="s">
        <v>83</v>
      </c>
      <c r="AY503" s="18" t="s">
        <v>204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83</v>
      </c>
      <c r="BK503" s="240">
        <f>ROUND(I503*H503,2)</f>
        <v>0</v>
      </c>
      <c r="BL503" s="18" t="s">
        <v>211</v>
      </c>
      <c r="BM503" s="239" t="s">
        <v>1393</v>
      </c>
    </row>
    <row r="504" s="14" customFormat="1">
      <c r="A504" s="14"/>
      <c r="B504" s="252"/>
      <c r="C504" s="253"/>
      <c r="D504" s="243" t="s">
        <v>213</v>
      </c>
      <c r="E504" s="254" t="s">
        <v>124</v>
      </c>
      <c r="F504" s="255" t="s">
        <v>1989</v>
      </c>
      <c r="G504" s="253"/>
      <c r="H504" s="256">
        <v>67.195999999999998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2" t="s">
        <v>213</v>
      </c>
      <c r="AU504" s="262" t="s">
        <v>83</v>
      </c>
      <c r="AV504" s="14" t="s">
        <v>85</v>
      </c>
      <c r="AW504" s="14" t="s">
        <v>32</v>
      </c>
      <c r="AX504" s="14" t="s">
        <v>76</v>
      </c>
      <c r="AY504" s="262" t="s">
        <v>204</v>
      </c>
    </row>
    <row r="505" s="14" customFormat="1">
      <c r="A505" s="14"/>
      <c r="B505" s="252"/>
      <c r="C505" s="253"/>
      <c r="D505" s="243" t="s">
        <v>213</v>
      </c>
      <c r="E505" s="254" t="s">
        <v>1</v>
      </c>
      <c r="F505" s="255" t="s">
        <v>1395</v>
      </c>
      <c r="G505" s="253"/>
      <c r="H505" s="256">
        <v>67.195999999999998</v>
      </c>
      <c r="I505" s="257"/>
      <c r="J505" s="253"/>
      <c r="K505" s="253"/>
      <c r="L505" s="258"/>
      <c r="M505" s="259"/>
      <c r="N505" s="260"/>
      <c r="O505" s="260"/>
      <c r="P505" s="260"/>
      <c r="Q505" s="260"/>
      <c r="R505" s="260"/>
      <c r="S505" s="260"/>
      <c r="T505" s="26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2" t="s">
        <v>213</v>
      </c>
      <c r="AU505" s="262" t="s">
        <v>83</v>
      </c>
      <c r="AV505" s="14" t="s">
        <v>85</v>
      </c>
      <c r="AW505" s="14" t="s">
        <v>32</v>
      </c>
      <c r="AX505" s="14" t="s">
        <v>76</v>
      </c>
      <c r="AY505" s="262" t="s">
        <v>204</v>
      </c>
    </row>
    <row r="506" s="15" customFormat="1">
      <c r="A506" s="15"/>
      <c r="B506" s="263"/>
      <c r="C506" s="264"/>
      <c r="D506" s="243" t="s">
        <v>213</v>
      </c>
      <c r="E506" s="265" t="s">
        <v>1</v>
      </c>
      <c r="F506" s="266" t="s">
        <v>160</v>
      </c>
      <c r="G506" s="264"/>
      <c r="H506" s="267">
        <v>134.392</v>
      </c>
      <c r="I506" s="268"/>
      <c r="J506" s="264"/>
      <c r="K506" s="264"/>
      <c r="L506" s="269"/>
      <c r="M506" s="270"/>
      <c r="N506" s="271"/>
      <c r="O506" s="271"/>
      <c r="P506" s="271"/>
      <c r="Q506" s="271"/>
      <c r="R506" s="271"/>
      <c r="S506" s="271"/>
      <c r="T506" s="272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3" t="s">
        <v>213</v>
      </c>
      <c r="AU506" s="273" t="s">
        <v>83</v>
      </c>
      <c r="AV506" s="15" t="s">
        <v>211</v>
      </c>
      <c r="AW506" s="15" t="s">
        <v>32</v>
      </c>
      <c r="AX506" s="15" t="s">
        <v>83</v>
      </c>
      <c r="AY506" s="273" t="s">
        <v>204</v>
      </c>
    </row>
    <row r="507" s="2" customFormat="1" ht="24.15" customHeight="1">
      <c r="A507" s="39"/>
      <c r="B507" s="40"/>
      <c r="C507" s="228" t="s">
        <v>801</v>
      </c>
      <c r="D507" s="228" t="s">
        <v>206</v>
      </c>
      <c r="E507" s="229" t="s">
        <v>1397</v>
      </c>
      <c r="F507" s="230" t="s">
        <v>1398</v>
      </c>
      <c r="G507" s="231" t="s">
        <v>442</v>
      </c>
      <c r="H507" s="232">
        <v>671.96000000000004</v>
      </c>
      <c r="I507" s="233"/>
      <c r="J507" s="234">
        <f>ROUND(I507*H507,2)</f>
        <v>0</v>
      </c>
      <c r="K507" s="230" t="s">
        <v>210</v>
      </c>
      <c r="L507" s="45"/>
      <c r="M507" s="235" t="s">
        <v>1</v>
      </c>
      <c r="N507" s="236" t="s">
        <v>41</v>
      </c>
      <c r="O507" s="92"/>
      <c r="P507" s="237">
        <f>O507*H507</f>
        <v>0</v>
      </c>
      <c r="Q507" s="237">
        <v>0</v>
      </c>
      <c r="R507" s="237">
        <f>Q507*H507</f>
        <v>0</v>
      </c>
      <c r="S507" s="237">
        <v>0</v>
      </c>
      <c r="T507" s="23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9" t="s">
        <v>211</v>
      </c>
      <c r="AT507" s="239" t="s">
        <v>206</v>
      </c>
      <c r="AU507" s="239" t="s">
        <v>83</v>
      </c>
      <c r="AY507" s="18" t="s">
        <v>204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83</v>
      </c>
      <c r="BK507" s="240">
        <f>ROUND(I507*H507,2)</f>
        <v>0</v>
      </c>
      <c r="BL507" s="18" t="s">
        <v>211</v>
      </c>
      <c r="BM507" s="239" t="s">
        <v>1399</v>
      </c>
    </row>
    <row r="508" s="13" customFormat="1">
      <c r="A508" s="13"/>
      <c r="B508" s="241"/>
      <c r="C508" s="242"/>
      <c r="D508" s="243" t="s">
        <v>213</v>
      </c>
      <c r="E508" s="244" t="s">
        <v>1</v>
      </c>
      <c r="F508" s="245" t="s">
        <v>1400</v>
      </c>
      <c r="G508" s="242"/>
      <c r="H508" s="244" t="s">
        <v>1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1" t="s">
        <v>213</v>
      </c>
      <c r="AU508" s="251" t="s">
        <v>83</v>
      </c>
      <c r="AV508" s="13" t="s">
        <v>83</v>
      </c>
      <c r="AW508" s="13" t="s">
        <v>32</v>
      </c>
      <c r="AX508" s="13" t="s">
        <v>76</v>
      </c>
      <c r="AY508" s="251" t="s">
        <v>204</v>
      </c>
    </row>
    <row r="509" s="14" customFormat="1">
      <c r="A509" s="14"/>
      <c r="B509" s="252"/>
      <c r="C509" s="253"/>
      <c r="D509" s="243" t="s">
        <v>213</v>
      </c>
      <c r="E509" s="254" t="s">
        <v>1</v>
      </c>
      <c r="F509" s="255" t="s">
        <v>1401</v>
      </c>
      <c r="G509" s="253"/>
      <c r="H509" s="256">
        <v>671.96000000000004</v>
      </c>
      <c r="I509" s="257"/>
      <c r="J509" s="253"/>
      <c r="K509" s="253"/>
      <c r="L509" s="258"/>
      <c r="M509" s="259"/>
      <c r="N509" s="260"/>
      <c r="O509" s="260"/>
      <c r="P509" s="260"/>
      <c r="Q509" s="260"/>
      <c r="R509" s="260"/>
      <c r="S509" s="260"/>
      <c r="T509" s="26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2" t="s">
        <v>213</v>
      </c>
      <c r="AU509" s="262" t="s">
        <v>83</v>
      </c>
      <c r="AV509" s="14" t="s">
        <v>85</v>
      </c>
      <c r="AW509" s="14" t="s">
        <v>32</v>
      </c>
      <c r="AX509" s="14" t="s">
        <v>83</v>
      </c>
      <c r="AY509" s="262" t="s">
        <v>204</v>
      </c>
    </row>
    <row r="510" s="2" customFormat="1" ht="24.15" customHeight="1">
      <c r="A510" s="39"/>
      <c r="B510" s="40"/>
      <c r="C510" s="228" t="s">
        <v>806</v>
      </c>
      <c r="D510" s="228" t="s">
        <v>206</v>
      </c>
      <c r="E510" s="229" t="s">
        <v>1403</v>
      </c>
      <c r="F510" s="230" t="s">
        <v>1404</v>
      </c>
      <c r="G510" s="231" t="s">
        <v>442</v>
      </c>
      <c r="H510" s="232">
        <v>134.392</v>
      </c>
      <c r="I510" s="233"/>
      <c r="J510" s="234">
        <f>ROUND(I510*H510,2)</f>
        <v>0</v>
      </c>
      <c r="K510" s="230" t="s">
        <v>210</v>
      </c>
      <c r="L510" s="45"/>
      <c r="M510" s="235" t="s">
        <v>1</v>
      </c>
      <c r="N510" s="236" t="s">
        <v>41</v>
      </c>
      <c r="O510" s="92"/>
      <c r="P510" s="237">
        <f>O510*H510</f>
        <v>0</v>
      </c>
      <c r="Q510" s="237">
        <v>0</v>
      </c>
      <c r="R510" s="237">
        <f>Q510*H510</f>
        <v>0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211</v>
      </c>
      <c r="AT510" s="239" t="s">
        <v>206</v>
      </c>
      <c r="AU510" s="239" t="s">
        <v>83</v>
      </c>
      <c r="AY510" s="18" t="s">
        <v>204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83</v>
      </c>
      <c r="BK510" s="240">
        <f>ROUND(I510*H510,2)</f>
        <v>0</v>
      </c>
      <c r="BL510" s="18" t="s">
        <v>211</v>
      </c>
      <c r="BM510" s="239" t="s">
        <v>1405</v>
      </c>
    </row>
    <row r="511" s="14" customFormat="1">
      <c r="A511" s="14"/>
      <c r="B511" s="252"/>
      <c r="C511" s="253"/>
      <c r="D511" s="243" t="s">
        <v>213</v>
      </c>
      <c r="E511" s="254" t="s">
        <v>1</v>
      </c>
      <c r="F511" s="255" t="s">
        <v>1406</v>
      </c>
      <c r="G511" s="253"/>
      <c r="H511" s="256">
        <v>67.195999999999998</v>
      </c>
      <c r="I511" s="257"/>
      <c r="J511" s="253"/>
      <c r="K511" s="253"/>
      <c r="L511" s="258"/>
      <c r="M511" s="259"/>
      <c r="N511" s="260"/>
      <c r="O511" s="260"/>
      <c r="P511" s="260"/>
      <c r="Q511" s="260"/>
      <c r="R511" s="260"/>
      <c r="S511" s="260"/>
      <c r="T511" s="26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2" t="s">
        <v>213</v>
      </c>
      <c r="AU511" s="262" t="s">
        <v>83</v>
      </c>
      <c r="AV511" s="14" t="s">
        <v>85</v>
      </c>
      <c r="AW511" s="14" t="s">
        <v>32</v>
      </c>
      <c r="AX511" s="14" t="s">
        <v>76</v>
      </c>
      <c r="AY511" s="262" t="s">
        <v>204</v>
      </c>
    </row>
    <row r="512" s="14" customFormat="1">
      <c r="A512" s="14"/>
      <c r="B512" s="252"/>
      <c r="C512" s="253"/>
      <c r="D512" s="243" t="s">
        <v>213</v>
      </c>
      <c r="E512" s="254" t="s">
        <v>1</v>
      </c>
      <c r="F512" s="255" t="s">
        <v>1407</v>
      </c>
      <c r="G512" s="253"/>
      <c r="H512" s="256">
        <v>67.195999999999998</v>
      </c>
      <c r="I512" s="257"/>
      <c r="J512" s="253"/>
      <c r="K512" s="253"/>
      <c r="L512" s="258"/>
      <c r="M512" s="259"/>
      <c r="N512" s="260"/>
      <c r="O512" s="260"/>
      <c r="P512" s="260"/>
      <c r="Q512" s="260"/>
      <c r="R512" s="260"/>
      <c r="S512" s="260"/>
      <c r="T512" s="26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2" t="s">
        <v>213</v>
      </c>
      <c r="AU512" s="262" t="s">
        <v>83</v>
      </c>
      <c r="AV512" s="14" t="s">
        <v>85</v>
      </c>
      <c r="AW512" s="14" t="s">
        <v>32</v>
      </c>
      <c r="AX512" s="14" t="s">
        <v>76</v>
      </c>
      <c r="AY512" s="262" t="s">
        <v>204</v>
      </c>
    </row>
    <row r="513" s="15" customFormat="1">
      <c r="A513" s="15"/>
      <c r="B513" s="263"/>
      <c r="C513" s="264"/>
      <c r="D513" s="243" t="s">
        <v>213</v>
      </c>
      <c r="E513" s="265" t="s">
        <v>1</v>
      </c>
      <c r="F513" s="266" t="s">
        <v>160</v>
      </c>
      <c r="G513" s="264"/>
      <c r="H513" s="267">
        <v>134.392</v>
      </c>
      <c r="I513" s="268"/>
      <c r="J513" s="264"/>
      <c r="K513" s="264"/>
      <c r="L513" s="269"/>
      <c r="M513" s="270"/>
      <c r="N513" s="271"/>
      <c r="O513" s="271"/>
      <c r="P513" s="271"/>
      <c r="Q513" s="271"/>
      <c r="R513" s="271"/>
      <c r="S513" s="271"/>
      <c r="T513" s="27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3" t="s">
        <v>213</v>
      </c>
      <c r="AU513" s="273" t="s">
        <v>83</v>
      </c>
      <c r="AV513" s="15" t="s">
        <v>211</v>
      </c>
      <c r="AW513" s="15" t="s">
        <v>32</v>
      </c>
      <c r="AX513" s="15" t="s">
        <v>83</v>
      </c>
      <c r="AY513" s="273" t="s">
        <v>204</v>
      </c>
    </row>
    <row r="514" s="2" customFormat="1" ht="24.15" customHeight="1">
      <c r="A514" s="39"/>
      <c r="B514" s="40"/>
      <c r="C514" s="228" t="s">
        <v>811</v>
      </c>
      <c r="D514" s="228" t="s">
        <v>206</v>
      </c>
      <c r="E514" s="229" t="s">
        <v>1409</v>
      </c>
      <c r="F514" s="230" t="s">
        <v>1410</v>
      </c>
      <c r="G514" s="231" t="s">
        <v>442</v>
      </c>
      <c r="H514" s="232">
        <v>0.23300000000000001</v>
      </c>
      <c r="I514" s="233"/>
      <c r="J514" s="234">
        <f>ROUND(I514*H514,2)</f>
        <v>0</v>
      </c>
      <c r="K514" s="230" t="s">
        <v>1</v>
      </c>
      <c r="L514" s="45"/>
      <c r="M514" s="235" t="s">
        <v>1</v>
      </c>
      <c r="N514" s="236" t="s">
        <v>41</v>
      </c>
      <c r="O514" s="92"/>
      <c r="P514" s="237">
        <f>O514*H514</f>
        <v>0</v>
      </c>
      <c r="Q514" s="237">
        <v>0</v>
      </c>
      <c r="R514" s="237">
        <f>Q514*H514</f>
        <v>0</v>
      </c>
      <c r="S514" s="237">
        <v>0</v>
      </c>
      <c r="T514" s="238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9" t="s">
        <v>211</v>
      </c>
      <c r="AT514" s="239" t="s">
        <v>206</v>
      </c>
      <c r="AU514" s="239" t="s">
        <v>83</v>
      </c>
      <c r="AY514" s="18" t="s">
        <v>204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83</v>
      </c>
      <c r="BK514" s="240">
        <f>ROUND(I514*H514,2)</f>
        <v>0</v>
      </c>
      <c r="BL514" s="18" t="s">
        <v>211</v>
      </c>
      <c r="BM514" s="239" t="s">
        <v>1411</v>
      </c>
    </row>
    <row r="515" s="14" customFormat="1">
      <c r="A515" s="14"/>
      <c r="B515" s="252"/>
      <c r="C515" s="253"/>
      <c r="D515" s="243" t="s">
        <v>213</v>
      </c>
      <c r="E515" s="254" t="s">
        <v>1</v>
      </c>
      <c r="F515" s="255" t="s">
        <v>1990</v>
      </c>
      <c r="G515" s="253"/>
      <c r="H515" s="256">
        <v>0.23300000000000001</v>
      </c>
      <c r="I515" s="257"/>
      <c r="J515" s="253"/>
      <c r="K515" s="253"/>
      <c r="L515" s="258"/>
      <c r="M515" s="259"/>
      <c r="N515" s="260"/>
      <c r="O515" s="260"/>
      <c r="P515" s="260"/>
      <c r="Q515" s="260"/>
      <c r="R515" s="260"/>
      <c r="S515" s="260"/>
      <c r="T515" s="26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2" t="s">
        <v>213</v>
      </c>
      <c r="AU515" s="262" t="s">
        <v>83</v>
      </c>
      <c r="AV515" s="14" t="s">
        <v>85</v>
      </c>
      <c r="AW515" s="14" t="s">
        <v>32</v>
      </c>
      <c r="AX515" s="14" t="s">
        <v>83</v>
      </c>
      <c r="AY515" s="262" t="s">
        <v>204</v>
      </c>
    </row>
    <row r="516" s="2" customFormat="1" ht="44.25" customHeight="1">
      <c r="A516" s="39"/>
      <c r="B516" s="40"/>
      <c r="C516" s="228" t="s">
        <v>815</v>
      </c>
      <c r="D516" s="228" t="s">
        <v>206</v>
      </c>
      <c r="E516" s="229" t="s">
        <v>1419</v>
      </c>
      <c r="F516" s="230" t="s">
        <v>1420</v>
      </c>
      <c r="G516" s="231" t="s">
        <v>442</v>
      </c>
      <c r="H516" s="232">
        <v>55.133000000000003</v>
      </c>
      <c r="I516" s="233"/>
      <c r="J516" s="234">
        <f>ROUND(I516*H516,2)</f>
        <v>0</v>
      </c>
      <c r="K516" s="230" t="s">
        <v>210</v>
      </c>
      <c r="L516" s="45"/>
      <c r="M516" s="235" t="s">
        <v>1</v>
      </c>
      <c r="N516" s="236" t="s">
        <v>41</v>
      </c>
      <c r="O516" s="92"/>
      <c r="P516" s="237">
        <f>O516*H516</f>
        <v>0</v>
      </c>
      <c r="Q516" s="237">
        <v>0</v>
      </c>
      <c r="R516" s="237">
        <f>Q516*H516</f>
        <v>0</v>
      </c>
      <c r="S516" s="237">
        <v>0</v>
      </c>
      <c r="T516" s="23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9" t="s">
        <v>211</v>
      </c>
      <c r="AT516" s="239" t="s">
        <v>206</v>
      </c>
      <c r="AU516" s="239" t="s">
        <v>83</v>
      </c>
      <c r="AY516" s="18" t="s">
        <v>204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8" t="s">
        <v>83</v>
      </c>
      <c r="BK516" s="240">
        <f>ROUND(I516*H516,2)</f>
        <v>0</v>
      </c>
      <c r="BL516" s="18" t="s">
        <v>211</v>
      </c>
      <c r="BM516" s="239" t="s">
        <v>1421</v>
      </c>
    </row>
    <row r="517" s="14" customFormat="1">
      <c r="A517" s="14"/>
      <c r="B517" s="252"/>
      <c r="C517" s="253"/>
      <c r="D517" s="243" t="s">
        <v>213</v>
      </c>
      <c r="E517" s="254" t="s">
        <v>1</v>
      </c>
      <c r="F517" s="255" t="s">
        <v>1991</v>
      </c>
      <c r="G517" s="253"/>
      <c r="H517" s="256">
        <v>55.133000000000003</v>
      </c>
      <c r="I517" s="257"/>
      <c r="J517" s="253"/>
      <c r="K517" s="253"/>
      <c r="L517" s="258"/>
      <c r="M517" s="259"/>
      <c r="N517" s="260"/>
      <c r="O517" s="260"/>
      <c r="P517" s="260"/>
      <c r="Q517" s="260"/>
      <c r="R517" s="260"/>
      <c r="S517" s="260"/>
      <c r="T517" s="261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2" t="s">
        <v>213</v>
      </c>
      <c r="AU517" s="262" t="s">
        <v>83</v>
      </c>
      <c r="AV517" s="14" t="s">
        <v>85</v>
      </c>
      <c r="AW517" s="14" t="s">
        <v>32</v>
      </c>
      <c r="AX517" s="14" t="s">
        <v>83</v>
      </c>
      <c r="AY517" s="262" t="s">
        <v>204</v>
      </c>
    </row>
    <row r="518" s="2" customFormat="1" ht="44.25" customHeight="1">
      <c r="A518" s="39"/>
      <c r="B518" s="40"/>
      <c r="C518" s="228" t="s">
        <v>820</v>
      </c>
      <c r="D518" s="228" t="s">
        <v>206</v>
      </c>
      <c r="E518" s="229" t="s">
        <v>1424</v>
      </c>
      <c r="F518" s="230" t="s">
        <v>1425</v>
      </c>
      <c r="G518" s="231" t="s">
        <v>442</v>
      </c>
      <c r="H518" s="232">
        <v>12.063000000000001</v>
      </c>
      <c r="I518" s="233"/>
      <c r="J518" s="234">
        <f>ROUND(I518*H518,2)</f>
        <v>0</v>
      </c>
      <c r="K518" s="230" t="s">
        <v>210</v>
      </c>
      <c r="L518" s="45"/>
      <c r="M518" s="235" t="s">
        <v>1</v>
      </c>
      <c r="N518" s="236" t="s">
        <v>41</v>
      </c>
      <c r="O518" s="92"/>
      <c r="P518" s="237">
        <f>O518*H518</f>
        <v>0</v>
      </c>
      <c r="Q518" s="237">
        <v>0</v>
      </c>
      <c r="R518" s="237">
        <f>Q518*H518</f>
        <v>0</v>
      </c>
      <c r="S518" s="237">
        <v>0</v>
      </c>
      <c r="T518" s="238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9" t="s">
        <v>211</v>
      </c>
      <c r="AT518" s="239" t="s">
        <v>206</v>
      </c>
      <c r="AU518" s="239" t="s">
        <v>83</v>
      </c>
      <c r="AY518" s="18" t="s">
        <v>204</v>
      </c>
      <c r="BE518" s="240">
        <f>IF(N518="základní",J518,0)</f>
        <v>0</v>
      </c>
      <c r="BF518" s="240">
        <f>IF(N518="snížená",J518,0)</f>
        <v>0</v>
      </c>
      <c r="BG518" s="240">
        <f>IF(N518="zákl. přenesená",J518,0)</f>
        <v>0</v>
      </c>
      <c r="BH518" s="240">
        <f>IF(N518="sníž. přenesená",J518,0)</f>
        <v>0</v>
      </c>
      <c r="BI518" s="240">
        <f>IF(N518="nulová",J518,0)</f>
        <v>0</v>
      </c>
      <c r="BJ518" s="18" t="s">
        <v>83</v>
      </c>
      <c r="BK518" s="240">
        <f>ROUND(I518*H518,2)</f>
        <v>0</v>
      </c>
      <c r="BL518" s="18" t="s">
        <v>211</v>
      </c>
      <c r="BM518" s="239" t="s">
        <v>1426</v>
      </c>
    </row>
    <row r="519" s="14" customFormat="1">
      <c r="A519" s="14"/>
      <c r="B519" s="252"/>
      <c r="C519" s="253"/>
      <c r="D519" s="243" t="s">
        <v>213</v>
      </c>
      <c r="E519" s="254" t="s">
        <v>1</v>
      </c>
      <c r="F519" s="255" t="s">
        <v>1992</v>
      </c>
      <c r="G519" s="253"/>
      <c r="H519" s="256">
        <v>12.063000000000001</v>
      </c>
      <c r="I519" s="257"/>
      <c r="J519" s="253"/>
      <c r="K519" s="253"/>
      <c r="L519" s="258"/>
      <c r="M519" s="259"/>
      <c r="N519" s="260"/>
      <c r="O519" s="260"/>
      <c r="P519" s="260"/>
      <c r="Q519" s="260"/>
      <c r="R519" s="260"/>
      <c r="S519" s="260"/>
      <c r="T519" s="26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2" t="s">
        <v>213</v>
      </c>
      <c r="AU519" s="262" t="s">
        <v>83</v>
      </c>
      <c r="AV519" s="14" t="s">
        <v>85</v>
      </c>
      <c r="AW519" s="14" t="s">
        <v>32</v>
      </c>
      <c r="AX519" s="14" t="s">
        <v>83</v>
      </c>
      <c r="AY519" s="262" t="s">
        <v>204</v>
      </c>
    </row>
    <row r="520" s="12" customFormat="1" ht="25.92" customHeight="1">
      <c r="A520" s="12"/>
      <c r="B520" s="212"/>
      <c r="C520" s="213"/>
      <c r="D520" s="214" t="s">
        <v>75</v>
      </c>
      <c r="E520" s="215" t="s">
        <v>1428</v>
      </c>
      <c r="F520" s="215" t="s">
        <v>1382</v>
      </c>
      <c r="G520" s="213"/>
      <c r="H520" s="213"/>
      <c r="I520" s="216"/>
      <c r="J520" s="217">
        <f>BK520</f>
        <v>0</v>
      </c>
      <c r="K520" s="213"/>
      <c r="L520" s="218"/>
      <c r="M520" s="219"/>
      <c r="N520" s="220"/>
      <c r="O520" s="220"/>
      <c r="P520" s="221">
        <f>SUM(P521:P522)</f>
        <v>0</v>
      </c>
      <c r="Q520" s="220"/>
      <c r="R520" s="221">
        <f>SUM(R521:R522)</f>
        <v>0</v>
      </c>
      <c r="S520" s="220"/>
      <c r="T520" s="222">
        <f>SUM(T521:T522)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23" t="s">
        <v>83</v>
      </c>
      <c r="AT520" s="224" t="s">
        <v>75</v>
      </c>
      <c r="AU520" s="224" t="s">
        <v>76</v>
      </c>
      <c r="AY520" s="223" t="s">
        <v>204</v>
      </c>
      <c r="BK520" s="225">
        <f>SUM(BK521:BK522)</f>
        <v>0</v>
      </c>
    </row>
    <row r="521" s="2" customFormat="1" ht="33" customHeight="1">
      <c r="A521" s="39"/>
      <c r="B521" s="40"/>
      <c r="C521" s="228" t="s">
        <v>824</v>
      </c>
      <c r="D521" s="228" t="s">
        <v>206</v>
      </c>
      <c r="E521" s="229" t="s">
        <v>1430</v>
      </c>
      <c r="F521" s="230" t="s">
        <v>1431</v>
      </c>
      <c r="G521" s="231" t="s">
        <v>442</v>
      </c>
      <c r="H521" s="232">
        <v>81.671000000000006</v>
      </c>
      <c r="I521" s="233"/>
      <c r="J521" s="234">
        <f>ROUND(I521*H521,2)</f>
        <v>0</v>
      </c>
      <c r="K521" s="230" t="s">
        <v>210</v>
      </c>
      <c r="L521" s="45"/>
      <c r="M521" s="235" t="s">
        <v>1</v>
      </c>
      <c r="N521" s="236" t="s">
        <v>41</v>
      </c>
      <c r="O521" s="92"/>
      <c r="P521" s="237">
        <f>O521*H521</f>
        <v>0</v>
      </c>
      <c r="Q521" s="237">
        <v>0</v>
      </c>
      <c r="R521" s="237">
        <f>Q521*H521</f>
        <v>0</v>
      </c>
      <c r="S521" s="237">
        <v>0</v>
      </c>
      <c r="T521" s="238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9" t="s">
        <v>211</v>
      </c>
      <c r="AT521" s="239" t="s">
        <v>206</v>
      </c>
      <c r="AU521" s="239" t="s">
        <v>83</v>
      </c>
      <c r="AY521" s="18" t="s">
        <v>204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8" t="s">
        <v>83</v>
      </c>
      <c r="BK521" s="240">
        <f>ROUND(I521*H521,2)</f>
        <v>0</v>
      </c>
      <c r="BL521" s="18" t="s">
        <v>211</v>
      </c>
      <c r="BM521" s="239" t="s">
        <v>1993</v>
      </c>
    </row>
    <row r="522" s="14" customFormat="1">
      <c r="A522" s="14"/>
      <c r="B522" s="252"/>
      <c r="C522" s="253"/>
      <c r="D522" s="243" t="s">
        <v>213</v>
      </c>
      <c r="E522" s="254" t="s">
        <v>1</v>
      </c>
      <c r="F522" s="255" t="s">
        <v>1994</v>
      </c>
      <c r="G522" s="253"/>
      <c r="H522" s="256">
        <v>81.671000000000006</v>
      </c>
      <c r="I522" s="257"/>
      <c r="J522" s="253"/>
      <c r="K522" s="253"/>
      <c r="L522" s="258"/>
      <c r="M522" s="259"/>
      <c r="N522" s="260"/>
      <c r="O522" s="260"/>
      <c r="P522" s="260"/>
      <c r="Q522" s="260"/>
      <c r="R522" s="260"/>
      <c r="S522" s="260"/>
      <c r="T522" s="26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2" t="s">
        <v>213</v>
      </c>
      <c r="AU522" s="262" t="s">
        <v>83</v>
      </c>
      <c r="AV522" s="14" t="s">
        <v>85</v>
      </c>
      <c r="AW522" s="14" t="s">
        <v>32</v>
      </c>
      <c r="AX522" s="14" t="s">
        <v>83</v>
      </c>
      <c r="AY522" s="262" t="s">
        <v>204</v>
      </c>
    </row>
    <row r="523" s="12" customFormat="1" ht="25.92" customHeight="1">
      <c r="A523" s="12"/>
      <c r="B523" s="212"/>
      <c r="C523" s="213"/>
      <c r="D523" s="214" t="s">
        <v>75</v>
      </c>
      <c r="E523" s="215" t="s">
        <v>1434</v>
      </c>
      <c r="F523" s="215" t="s">
        <v>1435</v>
      </c>
      <c r="G523" s="213"/>
      <c r="H523" s="213"/>
      <c r="I523" s="216"/>
      <c r="J523" s="217">
        <f>BK523</f>
        <v>0</v>
      </c>
      <c r="K523" s="213"/>
      <c r="L523" s="218"/>
      <c r="M523" s="219"/>
      <c r="N523" s="220"/>
      <c r="O523" s="220"/>
      <c r="P523" s="221">
        <f>SUM(P524:P531)</f>
        <v>0</v>
      </c>
      <c r="Q523" s="220"/>
      <c r="R523" s="221">
        <f>SUM(R524:R531)</f>
        <v>0.00014375</v>
      </c>
      <c r="S523" s="220"/>
      <c r="T523" s="222">
        <f>SUM(T524:T531)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23" t="s">
        <v>85</v>
      </c>
      <c r="AT523" s="224" t="s">
        <v>75</v>
      </c>
      <c r="AU523" s="224" t="s">
        <v>76</v>
      </c>
      <c r="AY523" s="223" t="s">
        <v>204</v>
      </c>
      <c r="BK523" s="225">
        <f>SUM(BK524:BK531)</f>
        <v>0</v>
      </c>
    </row>
    <row r="524" s="2" customFormat="1" ht="24.15" customHeight="1">
      <c r="A524" s="39"/>
      <c r="B524" s="40"/>
      <c r="C524" s="228" t="s">
        <v>828</v>
      </c>
      <c r="D524" s="228" t="s">
        <v>206</v>
      </c>
      <c r="E524" s="229" t="s">
        <v>1437</v>
      </c>
      <c r="F524" s="230" t="s">
        <v>1438</v>
      </c>
      <c r="G524" s="231" t="s">
        <v>209</v>
      </c>
      <c r="H524" s="232">
        <v>0.5</v>
      </c>
      <c r="I524" s="233"/>
      <c r="J524" s="234">
        <f>ROUND(I524*H524,2)</f>
        <v>0</v>
      </c>
      <c r="K524" s="230" t="s">
        <v>210</v>
      </c>
      <c r="L524" s="45"/>
      <c r="M524" s="235" t="s">
        <v>1</v>
      </c>
      <c r="N524" s="236" t="s">
        <v>41</v>
      </c>
      <c r="O524" s="92"/>
      <c r="P524" s="237">
        <f>O524*H524</f>
        <v>0</v>
      </c>
      <c r="Q524" s="237">
        <v>0</v>
      </c>
      <c r="R524" s="237">
        <f>Q524*H524</f>
        <v>0</v>
      </c>
      <c r="S524" s="237">
        <v>0</v>
      </c>
      <c r="T524" s="238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9" t="s">
        <v>287</v>
      </c>
      <c r="AT524" s="239" t="s">
        <v>206</v>
      </c>
      <c r="AU524" s="239" t="s">
        <v>83</v>
      </c>
      <c r="AY524" s="18" t="s">
        <v>204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83</v>
      </c>
      <c r="BK524" s="240">
        <f>ROUND(I524*H524,2)</f>
        <v>0</v>
      </c>
      <c r="BL524" s="18" t="s">
        <v>287</v>
      </c>
      <c r="BM524" s="239" t="s">
        <v>1439</v>
      </c>
    </row>
    <row r="525" s="13" customFormat="1">
      <c r="A525" s="13"/>
      <c r="B525" s="241"/>
      <c r="C525" s="242"/>
      <c r="D525" s="243" t="s">
        <v>213</v>
      </c>
      <c r="E525" s="244" t="s">
        <v>1</v>
      </c>
      <c r="F525" s="245" t="s">
        <v>1954</v>
      </c>
      <c r="G525" s="242"/>
      <c r="H525" s="244" t="s">
        <v>1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1" t="s">
        <v>213</v>
      </c>
      <c r="AU525" s="251" t="s">
        <v>83</v>
      </c>
      <c r="AV525" s="13" t="s">
        <v>83</v>
      </c>
      <c r="AW525" s="13" t="s">
        <v>32</v>
      </c>
      <c r="AX525" s="13" t="s">
        <v>76</v>
      </c>
      <c r="AY525" s="251" t="s">
        <v>204</v>
      </c>
    </row>
    <row r="526" s="13" customFormat="1">
      <c r="A526" s="13"/>
      <c r="B526" s="241"/>
      <c r="C526" s="242"/>
      <c r="D526" s="243" t="s">
        <v>213</v>
      </c>
      <c r="E526" s="244" t="s">
        <v>1</v>
      </c>
      <c r="F526" s="245" t="s">
        <v>1440</v>
      </c>
      <c r="G526" s="242"/>
      <c r="H526" s="244" t="s">
        <v>1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1" t="s">
        <v>213</v>
      </c>
      <c r="AU526" s="251" t="s">
        <v>83</v>
      </c>
      <c r="AV526" s="13" t="s">
        <v>83</v>
      </c>
      <c r="AW526" s="13" t="s">
        <v>32</v>
      </c>
      <c r="AX526" s="13" t="s">
        <v>76</v>
      </c>
      <c r="AY526" s="251" t="s">
        <v>204</v>
      </c>
    </row>
    <row r="527" s="14" customFormat="1">
      <c r="A527" s="14"/>
      <c r="B527" s="252"/>
      <c r="C527" s="253"/>
      <c r="D527" s="243" t="s">
        <v>213</v>
      </c>
      <c r="E527" s="254" t="s">
        <v>1</v>
      </c>
      <c r="F527" s="255" t="s">
        <v>1995</v>
      </c>
      <c r="G527" s="253"/>
      <c r="H527" s="256">
        <v>0.5</v>
      </c>
      <c r="I527" s="257"/>
      <c r="J527" s="253"/>
      <c r="K527" s="253"/>
      <c r="L527" s="258"/>
      <c r="M527" s="259"/>
      <c r="N527" s="260"/>
      <c r="O527" s="260"/>
      <c r="P527" s="260"/>
      <c r="Q527" s="260"/>
      <c r="R527" s="260"/>
      <c r="S527" s="260"/>
      <c r="T527" s="26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2" t="s">
        <v>213</v>
      </c>
      <c r="AU527" s="262" t="s">
        <v>83</v>
      </c>
      <c r="AV527" s="14" t="s">
        <v>85</v>
      </c>
      <c r="AW527" s="14" t="s">
        <v>32</v>
      </c>
      <c r="AX527" s="14" t="s">
        <v>76</v>
      </c>
      <c r="AY527" s="262" t="s">
        <v>204</v>
      </c>
    </row>
    <row r="528" s="15" customFormat="1">
      <c r="A528" s="15"/>
      <c r="B528" s="263"/>
      <c r="C528" s="264"/>
      <c r="D528" s="243" t="s">
        <v>213</v>
      </c>
      <c r="E528" s="265" t="s">
        <v>117</v>
      </c>
      <c r="F528" s="266" t="s">
        <v>160</v>
      </c>
      <c r="G528" s="264"/>
      <c r="H528" s="267">
        <v>0.5</v>
      </c>
      <c r="I528" s="268"/>
      <c r="J528" s="264"/>
      <c r="K528" s="264"/>
      <c r="L528" s="269"/>
      <c r="M528" s="270"/>
      <c r="N528" s="271"/>
      <c r="O528" s="271"/>
      <c r="P528" s="271"/>
      <c r="Q528" s="271"/>
      <c r="R528" s="271"/>
      <c r="S528" s="271"/>
      <c r="T528" s="272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73" t="s">
        <v>213</v>
      </c>
      <c r="AU528" s="273" t="s">
        <v>83</v>
      </c>
      <c r="AV528" s="15" t="s">
        <v>211</v>
      </c>
      <c r="AW528" s="15" t="s">
        <v>32</v>
      </c>
      <c r="AX528" s="15" t="s">
        <v>83</v>
      </c>
      <c r="AY528" s="273" t="s">
        <v>204</v>
      </c>
    </row>
    <row r="529" s="2" customFormat="1" ht="24.15" customHeight="1">
      <c r="A529" s="39"/>
      <c r="B529" s="40"/>
      <c r="C529" s="285" t="s">
        <v>832</v>
      </c>
      <c r="D529" s="285" t="s">
        <v>467</v>
      </c>
      <c r="E529" s="286" t="s">
        <v>1443</v>
      </c>
      <c r="F529" s="287" t="s">
        <v>1444</v>
      </c>
      <c r="G529" s="288" t="s">
        <v>209</v>
      </c>
      <c r="H529" s="289">
        <v>0.57499999999999996</v>
      </c>
      <c r="I529" s="290"/>
      <c r="J529" s="291">
        <f>ROUND(I529*H529,2)</f>
        <v>0</v>
      </c>
      <c r="K529" s="287" t="s">
        <v>210</v>
      </c>
      <c r="L529" s="292"/>
      <c r="M529" s="293" t="s">
        <v>1</v>
      </c>
      <c r="N529" s="294" t="s">
        <v>41</v>
      </c>
      <c r="O529" s="92"/>
      <c r="P529" s="237">
        <f>O529*H529</f>
        <v>0</v>
      </c>
      <c r="Q529" s="237">
        <v>0.00025000000000000001</v>
      </c>
      <c r="R529" s="237">
        <f>Q529*H529</f>
        <v>0.00014375</v>
      </c>
      <c r="S529" s="237">
        <v>0</v>
      </c>
      <c r="T529" s="23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9" t="s">
        <v>384</v>
      </c>
      <c r="AT529" s="239" t="s">
        <v>467</v>
      </c>
      <c r="AU529" s="239" t="s">
        <v>83</v>
      </c>
      <c r="AY529" s="18" t="s">
        <v>204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8" t="s">
        <v>83</v>
      </c>
      <c r="BK529" s="240">
        <f>ROUND(I529*H529,2)</f>
        <v>0</v>
      </c>
      <c r="BL529" s="18" t="s">
        <v>287</v>
      </c>
      <c r="BM529" s="239" t="s">
        <v>1445</v>
      </c>
    </row>
    <row r="530" s="14" customFormat="1">
      <c r="A530" s="14"/>
      <c r="B530" s="252"/>
      <c r="C530" s="253"/>
      <c r="D530" s="243" t="s">
        <v>213</v>
      </c>
      <c r="E530" s="254" t="s">
        <v>1</v>
      </c>
      <c r="F530" s="255" t="s">
        <v>1446</v>
      </c>
      <c r="G530" s="253"/>
      <c r="H530" s="256">
        <v>0.57499999999999996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2" t="s">
        <v>213</v>
      </c>
      <c r="AU530" s="262" t="s">
        <v>83</v>
      </c>
      <c r="AV530" s="14" t="s">
        <v>85</v>
      </c>
      <c r="AW530" s="14" t="s">
        <v>32</v>
      </c>
      <c r="AX530" s="14" t="s">
        <v>83</v>
      </c>
      <c r="AY530" s="262" t="s">
        <v>204</v>
      </c>
    </row>
    <row r="531" s="2" customFormat="1" ht="24.15" customHeight="1">
      <c r="A531" s="39"/>
      <c r="B531" s="40"/>
      <c r="C531" s="228" t="s">
        <v>836</v>
      </c>
      <c r="D531" s="228" t="s">
        <v>206</v>
      </c>
      <c r="E531" s="229" t="s">
        <v>1448</v>
      </c>
      <c r="F531" s="230" t="s">
        <v>1449</v>
      </c>
      <c r="G531" s="231" t="s">
        <v>442</v>
      </c>
      <c r="H531" s="232">
        <v>0.001</v>
      </c>
      <c r="I531" s="233"/>
      <c r="J531" s="234">
        <f>ROUND(I531*H531,2)</f>
        <v>0</v>
      </c>
      <c r="K531" s="230" t="s">
        <v>210</v>
      </c>
      <c r="L531" s="45"/>
      <c r="M531" s="295" t="s">
        <v>1</v>
      </c>
      <c r="N531" s="296" t="s">
        <v>41</v>
      </c>
      <c r="O531" s="297"/>
      <c r="P531" s="298">
        <f>O531*H531</f>
        <v>0</v>
      </c>
      <c r="Q531" s="298">
        <v>0</v>
      </c>
      <c r="R531" s="298">
        <f>Q531*H531</f>
        <v>0</v>
      </c>
      <c r="S531" s="298">
        <v>0</v>
      </c>
      <c r="T531" s="29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287</v>
      </c>
      <c r="AT531" s="239" t="s">
        <v>206</v>
      </c>
      <c r="AU531" s="239" t="s">
        <v>83</v>
      </c>
      <c r="AY531" s="18" t="s">
        <v>204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83</v>
      </c>
      <c r="BK531" s="240">
        <f>ROUND(I531*H531,2)</f>
        <v>0</v>
      </c>
      <c r="BL531" s="18" t="s">
        <v>287</v>
      </c>
      <c r="BM531" s="239" t="s">
        <v>1450</v>
      </c>
    </row>
    <row r="532" s="2" customFormat="1" ht="6.96" customHeight="1">
      <c r="A532" s="39"/>
      <c r="B532" s="67"/>
      <c r="C532" s="68"/>
      <c r="D532" s="68"/>
      <c r="E532" s="68"/>
      <c r="F532" s="68"/>
      <c r="G532" s="68"/>
      <c r="H532" s="68"/>
      <c r="I532" s="68"/>
      <c r="J532" s="68"/>
      <c r="K532" s="68"/>
      <c r="L532" s="45"/>
      <c r="M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</sheetData>
  <sheetProtection sheet="1" autoFilter="0" formatColumns="0" formatRows="0" objects="1" scenarios="1" spinCount="100000" saltValue="OJ641Oqdh2UoDJApYtY5D+ETiThEHuBksqolEvfXJ2AMV8dzGe2C/oQ0128rSSx6D3231+TiNWZQXSsI1I2VQg==" hashValue="5KQcG18VQVlmKUGhiE3euwNvqsuNTH6xXcpfS2NomKuEAG2E00YjDcTHtcAmKCrEAuJnYjQzqIwsF2n0iKiltQ==" algorithmName="SHA-512" password="CC35"/>
  <autoFilter ref="C131:K5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  <c r="AZ2" s="147" t="s">
        <v>1451</v>
      </c>
      <c r="BA2" s="147" t="s">
        <v>1</v>
      </c>
      <c r="BB2" s="147" t="s">
        <v>1</v>
      </c>
      <c r="BC2" s="147" t="s">
        <v>1996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112</v>
      </c>
      <c r="BA3" s="147" t="s">
        <v>1</v>
      </c>
      <c r="BB3" s="147" t="s">
        <v>1</v>
      </c>
      <c r="BC3" s="147" t="s">
        <v>418</v>
      </c>
      <c r="BD3" s="147" t="s">
        <v>85</v>
      </c>
    </row>
    <row r="4" s="1" customFormat="1" ht="24.96" customHeight="1">
      <c r="B4" s="21"/>
      <c r="D4" s="150" t="s">
        <v>114</v>
      </c>
      <c r="L4" s="21"/>
      <c r="M4" s="151" t="s">
        <v>10</v>
      </c>
      <c r="AT4" s="18" t="s">
        <v>4</v>
      </c>
      <c r="AZ4" s="147" t="s">
        <v>1457</v>
      </c>
      <c r="BA4" s="147" t="s">
        <v>1</v>
      </c>
      <c r="BB4" s="147" t="s">
        <v>1</v>
      </c>
      <c r="BC4" s="147" t="s">
        <v>1997</v>
      </c>
      <c r="BD4" s="147" t="s">
        <v>85</v>
      </c>
    </row>
    <row r="5" s="1" customFormat="1" ht="6.96" customHeight="1">
      <c r="B5" s="21"/>
      <c r="L5" s="21"/>
      <c r="AZ5" s="147" t="s">
        <v>1896</v>
      </c>
      <c r="BA5" s="147" t="s">
        <v>1</v>
      </c>
      <c r="BB5" s="147" t="s">
        <v>1</v>
      </c>
      <c r="BC5" s="147" t="s">
        <v>1998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119</v>
      </c>
      <c r="BA6" s="147" t="s">
        <v>110</v>
      </c>
      <c r="BB6" s="147" t="s">
        <v>1</v>
      </c>
      <c r="BC6" s="147" t="s">
        <v>1999</v>
      </c>
      <c r="BD6" s="147" t="s">
        <v>85</v>
      </c>
    </row>
    <row r="7" s="1" customFormat="1" ht="26.25" customHeight="1">
      <c r="B7" s="21"/>
      <c r="E7" s="153" t="str">
        <f>'Rekapitulace stavby'!K6</f>
        <v>OBNOVA – VODOVODNÍ ŘAD V UL. SOKOLSKÁ, OD Č.P. 97 PO Č.P. 151 Z PE 225, DN 184 – 799 m</v>
      </c>
      <c r="F7" s="152"/>
      <c r="G7" s="152"/>
      <c r="H7" s="152"/>
      <c r="L7" s="21"/>
      <c r="AZ7" s="147" t="s">
        <v>121</v>
      </c>
      <c r="BA7" s="147" t="s">
        <v>110</v>
      </c>
      <c r="BB7" s="147" t="s">
        <v>1</v>
      </c>
      <c r="BC7" s="147" t="s">
        <v>2000</v>
      </c>
      <c r="BD7" s="147" t="s">
        <v>85</v>
      </c>
    </row>
    <row r="8" s="1" customFormat="1" ht="12" customHeight="1">
      <c r="B8" s="21"/>
      <c r="D8" s="152" t="s">
        <v>123</v>
      </c>
      <c r="L8" s="21"/>
      <c r="AZ8" s="147" t="s">
        <v>124</v>
      </c>
      <c r="BA8" s="147" t="s">
        <v>1</v>
      </c>
      <c r="BB8" s="147" t="s">
        <v>1</v>
      </c>
      <c r="BC8" s="147" t="s">
        <v>2001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1901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127</v>
      </c>
      <c r="BA9" s="147" t="s">
        <v>1</v>
      </c>
      <c r="BB9" s="147" t="s">
        <v>1</v>
      </c>
      <c r="BC9" s="147" t="s">
        <v>2002</v>
      </c>
      <c r="BD9" s="147" t="s">
        <v>85</v>
      </c>
    </row>
    <row r="10" s="2" customFormat="1" ht="12" customHeight="1">
      <c r="A10" s="39"/>
      <c r="B10" s="45"/>
      <c r="C10" s="39"/>
      <c r="D10" s="152" t="s">
        <v>129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138</v>
      </c>
      <c r="BA10" s="147" t="s">
        <v>1</v>
      </c>
      <c r="BB10" s="147" t="s">
        <v>1</v>
      </c>
      <c r="BC10" s="147" t="s">
        <v>222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2003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140</v>
      </c>
      <c r="BA11" s="147" t="s">
        <v>1</v>
      </c>
      <c r="BB11" s="147" t="s">
        <v>1</v>
      </c>
      <c r="BC11" s="147" t="s">
        <v>384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144</v>
      </c>
      <c r="BA12" s="147" t="s">
        <v>1</v>
      </c>
      <c r="BB12" s="147" t="s">
        <v>1</v>
      </c>
      <c r="BC12" s="147" t="s">
        <v>2004</v>
      </c>
      <c r="BD12" s="147" t="s">
        <v>85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90</v>
      </c>
      <c r="G13" s="39"/>
      <c r="H13" s="39"/>
      <c r="I13" s="152" t="s">
        <v>19</v>
      </c>
      <c r="J13" s="142" t="s">
        <v>137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146</v>
      </c>
      <c r="BA13" s="147" t="s">
        <v>1</v>
      </c>
      <c r="BB13" s="147" t="s">
        <v>1</v>
      </c>
      <c r="BC13" s="147" t="s">
        <v>2005</v>
      </c>
      <c r="BD13" s="147" t="s">
        <v>85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1. 7. 2024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148</v>
      </c>
      <c r="BA14" s="147" t="s">
        <v>149</v>
      </c>
      <c r="BB14" s="147" t="s">
        <v>1</v>
      </c>
      <c r="BC14" s="147" t="s">
        <v>2006</v>
      </c>
      <c r="BD14" s="147" t="s">
        <v>85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151</v>
      </c>
      <c r="BA15" s="147" t="s">
        <v>1</v>
      </c>
      <c r="BB15" s="147" t="s">
        <v>1</v>
      </c>
      <c r="BC15" s="147" t="s">
        <v>2007</v>
      </c>
      <c r="BD15" s="147" t="s">
        <v>85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7" t="s">
        <v>155</v>
      </c>
      <c r="BA16" s="147" t="s">
        <v>1</v>
      </c>
      <c r="BB16" s="147" t="s">
        <v>1</v>
      </c>
      <c r="BC16" s="147" t="s">
        <v>2008</v>
      </c>
      <c r="BD16" s="147" t="s">
        <v>85</v>
      </c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7" t="s">
        <v>159</v>
      </c>
      <c r="BA17" s="147" t="s">
        <v>160</v>
      </c>
      <c r="BB17" s="147" t="s">
        <v>1</v>
      </c>
      <c r="BC17" s="147" t="s">
        <v>2009</v>
      </c>
      <c r="BD17" s="147" t="s">
        <v>85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7" t="s">
        <v>2010</v>
      </c>
      <c r="BA18" s="147" t="s">
        <v>1</v>
      </c>
      <c r="BB18" s="147" t="s">
        <v>1</v>
      </c>
      <c r="BC18" s="147" t="s">
        <v>2011</v>
      </c>
      <c r="BD18" s="147" t="s">
        <v>85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7" t="s">
        <v>166</v>
      </c>
      <c r="BA19" s="147" t="s">
        <v>1</v>
      </c>
      <c r="BB19" s="147" t="s">
        <v>1</v>
      </c>
      <c r="BC19" s="147" t="s">
        <v>2012</v>
      </c>
      <c r="BD19" s="147" t="s">
        <v>85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47" t="s">
        <v>1478</v>
      </c>
      <c r="BA20" s="147" t="s">
        <v>1</v>
      </c>
      <c r="BB20" s="147" t="s">
        <v>1</v>
      </c>
      <c r="BC20" s="147" t="s">
        <v>2013</v>
      </c>
      <c r="BD20" s="147" t="s">
        <v>85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ROUND((SUM(BE131:BE421)),  2)</f>
        <v>0</v>
      </c>
      <c r="G35" s="39"/>
      <c r="H35" s="39"/>
      <c r="I35" s="166">
        <v>0.20999999999999999</v>
      </c>
      <c r="J35" s="165">
        <f>ROUND(((SUM(BE131:BE421))*I35),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ROUND((SUM(BF131:BF421)),  2)</f>
        <v>0</v>
      </c>
      <c r="G36" s="39"/>
      <c r="H36" s="39"/>
      <c r="I36" s="166">
        <v>0.12</v>
      </c>
      <c r="J36" s="165">
        <f>ROUND(((SUM(BF131:BF421))*I36),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ROUND((SUM(BG131:BG421)),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ROUND((SUM(BH131:BH421)),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ROUND((SUM(BI131:BI421)),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OBNOVA – VODOVODNÍ ŘAD V UL. SOKOLSKÁ, OD Č.P. 97 PO Č.P. 151 Z PE 225, DN 184 – 799 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1901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1.2.2 - Přepojení přípojek - řad S1-1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Kerhartice</v>
      </c>
      <c r="G91" s="41"/>
      <c r="H91" s="41"/>
      <c r="I91" s="33" t="s">
        <v>22</v>
      </c>
      <c r="J91" s="80" t="str">
        <f>IF(J14="","",J14)</f>
        <v>1. 7. 2024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173</v>
      </c>
      <c r="D96" s="187"/>
      <c r="E96" s="187"/>
      <c r="F96" s="187"/>
      <c r="G96" s="187"/>
      <c r="H96" s="187"/>
      <c r="I96" s="187"/>
      <c r="J96" s="188" t="s">
        <v>174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175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176</v>
      </c>
    </row>
    <row r="99" s="9" customFormat="1" ht="24.96" customHeight="1">
      <c r="A99" s="9"/>
      <c r="B99" s="190"/>
      <c r="C99" s="191"/>
      <c r="D99" s="192" t="s">
        <v>177</v>
      </c>
      <c r="E99" s="193"/>
      <c r="F99" s="193"/>
      <c r="G99" s="193"/>
      <c r="H99" s="193"/>
      <c r="I99" s="193"/>
      <c r="J99" s="194">
        <f>J132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178</v>
      </c>
      <c r="E100" s="198"/>
      <c r="F100" s="198"/>
      <c r="G100" s="198"/>
      <c r="H100" s="198"/>
      <c r="I100" s="198"/>
      <c r="J100" s="199">
        <f>J133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181</v>
      </c>
      <c r="E101" s="198"/>
      <c r="F101" s="198"/>
      <c r="G101" s="198"/>
      <c r="H101" s="198"/>
      <c r="I101" s="198"/>
      <c r="J101" s="199">
        <f>J258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182</v>
      </c>
      <c r="E102" s="198"/>
      <c r="F102" s="198"/>
      <c r="G102" s="198"/>
      <c r="H102" s="198"/>
      <c r="I102" s="198"/>
      <c r="J102" s="199">
        <f>J278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183</v>
      </c>
      <c r="E103" s="198"/>
      <c r="F103" s="198"/>
      <c r="G103" s="198"/>
      <c r="H103" s="198"/>
      <c r="I103" s="198"/>
      <c r="J103" s="199">
        <f>J307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184</v>
      </c>
      <c r="E104" s="198"/>
      <c r="F104" s="198"/>
      <c r="G104" s="198"/>
      <c r="H104" s="198"/>
      <c r="I104" s="198"/>
      <c r="J104" s="199">
        <f>J363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185</v>
      </c>
      <c r="E105" s="198"/>
      <c r="F105" s="198"/>
      <c r="G105" s="198"/>
      <c r="H105" s="198"/>
      <c r="I105" s="198"/>
      <c r="J105" s="199">
        <f>J386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1481</v>
      </c>
      <c r="E106" s="198"/>
      <c r="F106" s="198"/>
      <c r="G106" s="198"/>
      <c r="H106" s="198"/>
      <c r="I106" s="198"/>
      <c r="J106" s="199">
        <f>J389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1482</v>
      </c>
      <c r="E107" s="198"/>
      <c r="F107" s="198"/>
      <c r="G107" s="198"/>
      <c r="H107" s="198"/>
      <c r="I107" s="198"/>
      <c r="J107" s="199">
        <f>J409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1483</v>
      </c>
      <c r="E108" s="193"/>
      <c r="F108" s="193"/>
      <c r="G108" s="193"/>
      <c r="H108" s="193"/>
      <c r="I108" s="193"/>
      <c r="J108" s="194">
        <f>J412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1484</v>
      </c>
      <c r="E109" s="198"/>
      <c r="F109" s="198"/>
      <c r="G109" s="198"/>
      <c r="H109" s="198"/>
      <c r="I109" s="198"/>
      <c r="J109" s="199">
        <f>J413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189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5" t="str">
        <f>E7</f>
        <v>OBNOVA – VODOVODNÍ ŘAD V UL. SOKOLSKÁ, OD Č.P. 97 PO Č.P. 151 Z PE 225, DN 184 – 799 m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123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5" t="s">
        <v>1901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129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1.2.2 - Přepojení přípojek - řad S1-1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Kerhartice</v>
      </c>
      <c r="G125" s="41"/>
      <c r="H125" s="41"/>
      <c r="I125" s="33" t="s">
        <v>22</v>
      </c>
      <c r="J125" s="80" t="str">
        <f>IF(J14="","",J14)</f>
        <v>1. 7. 2024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E17</f>
        <v xml:space="preserve"> </v>
      </c>
      <c r="G127" s="41"/>
      <c r="H127" s="41"/>
      <c r="I127" s="33" t="s">
        <v>30</v>
      </c>
      <c r="J127" s="37" t="str">
        <f>E23</f>
        <v>Ing. Pravec František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IF(E20="","",E20)</f>
        <v>Vyplň údaj</v>
      </c>
      <c r="G128" s="41"/>
      <c r="H128" s="41"/>
      <c r="I128" s="33" t="s">
        <v>33</v>
      </c>
      <c r="J128" s="37" t="str">
        <f>E26</f>
        <v>Kašparová Věra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190</v>
      </c>
      <c r="D130" s="204" t="s">
        <v>61</v>
      </c>
      <c r="E130" s="204" t="s">
        <v>57</v>
      </c>
      <c r="F130" s="204" t="s">
        <v>58</v>
      </c>
      <c r="G130" s="204" t="s">
        <v>191</v>
      </c>
      <c r="H130" s="204" t="s">
        <v>192</v>
      </c>
      <c r="I130" s="204" t="s">
        <v>193</v>
      </c>
      <c r="J130" s="204" t="s">
        <v>174</v>
      </c>
      <c r="K130" s="205" t="s">
        <v>194</v>
      </c>
      <c r="L130" s="206"/>
      <c r="M130" s="101" t="s">
        <v>1</v>
      </c>
      <c r="N130" s="102" t="s">
        <v>40</v>
      </c>
      <c r="O130" s="102" t="s">
        <v>195</v>
      </c>
      <c r="P130" s="102" t="s">
        <v>196</v>
      </c>
      <c r="Q130" s="102" t="s">
        <v>197</v>
      </c>
      <c r="R130" s="102" t="s">
        <v>198</v>
      </c>
      <c r="S130" s="102" t="s">
        <v>199</v>
      </c>
      <c r="T130" s="103" t="s">
        <v>200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201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P132+P412</f>
        <v>0</v>
      </c>
      <c r="Q131" s="105"/>
      <c r="R131" s="209">
        <f>R132+R412</f>
        <v>32.8012327</v>
      </c>
      <c r="S131" s="105"/>
      <c r="T131" s="210">
        <f>T132+T412</f>
        <v>18.240580000000001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176</v>
      </c>
      <c r="BK131" s="211">
        <f>BK132+BK412</f>
        <v>0</v>
      </c>
    </row>
    <row r="132" s="12" customFormat="1" ht="25.92" customHeight="1">
      <c r="A132" s="12"/>
      <c r="B132" s="212"/>
      <c r="C132" s="213"/>
      <c r="D132" s="214" t="s">
        <v>75</v>
      </c>
      <c r="E132" s="215" t="s">
        <v>202</v>
      </c>
      <c r="F132" s="215" t="s">
        <v>203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P133+P258+P278+P307+P363+P386+P389+P409</f>
        <v>0</v>
      </c>
      <c r="Q132" s="220"/>
      <c r="R132" s="221">
        <f>R133+R258+R278+R307+R363+R386+R389+R409</f>
        <v>32.788302700000003</v>
      </c>
      <c r="S132" s="220"/>
      <c r="T132" s="222">
        <f>T133+T258+T278+T307+T363+T386+T389+T409</f>
        <v>18.240580000000001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76</v>
      </c>
      <c r="AY132" s="223" t="s">
        <v>204</v>
      </c>
      <c r="BK132" s="225">
        <f>BK133+BK258+BK278+BK307+BK363+BK386+BK389+BK409</f>
        <v>0</v>
      </c>
    </row>
    <row r="133" s="12" customFormat="1" ht="22.8" customHeight="1">
      <c r="A133" s="12"/>
      <c r="B133" s="212"/>
      <c r="C133" s="213"/>
      <c r="D133" s="214" t="s">
        <v>75</v>
      </c>
      <c r="E133" s="226" t="s">
        <v>83</v>
      </c>
      <c r="F133" s="226" t="s">
        <v>205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SUM(P134:P257)</f>
        <v>0</v>
      </c>
      <c r="Q133" s="220"/>
      <c r="R133" s="221">
        <f>SUM(R134:R257)</f>
        <v>0.11535772</v>
      </c>
      <c r="S133" s="220"/>
      <c r="T133" s="222">
        <f>SUM(T134:T257)</f>
        <v>15.02303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83</v>
      </c>
      <c r="AY133" s="223" t="s">
        <v>204</v>
      </c>
      <c r="BK133" s="225">
        <f>SUM(BK134:BK257)</f>
        <v>0</v>
      </c>
    </row>
    <row r="134" s="2" customFormat="1" ht="33" customHeight="1">
      <c r="A134" s="39"/>
      <c r="B134" s="40"/>
      <c r="C134" s="228" t="s">
        <v>83</v>
      </c>
      <c r="D134" s="228" t="s">
        <v>206</v>
      </c>
      <c r="E134" s="229" t="s">
        <v>1912</v>
      </c>
      <c r="F134" s="230" t="s">
        <v>1913</v>
      </c>
      <c r="G134" s="231" t="s">
        <v>209</v>
      </c>
      <c r="H134" s="232">
        <v>4.2999999999999998</v>
      </c>
      <c r="I134" s="233"/>
      <c r="J134" s="234">
        <f>ROUND(I134*H134,2)</f>
        <v>0</v>
      </c>
      <c r="K134" s="230" t="s">
        <v>210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0.32000000000000001</v>
      </c>
      <c r="T134" s="238">
        <f>S134*H134</f>
        <v>1.3759999999999999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211</v>
      </c>
      <c r="AT134" s="239" t="s">
        <v>206</v>
      </c>
      <c r="AU134" s="239" t="s">
        <v>85</v>
      </c>
      <c r="AY134" s="18" t="s">
        <v>204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211</v>
      </c>
      <c r="BM134" s="239" t="s">
        <v>2014</v>
      </c>
    </row>
    <row r="135" s="13" customFormat="1">
      <c r="A135" s="13"/>
      <c r="B135" s="241"/>
      <c r="C135" s="242"/>
      <c r="D135" s="243" t="s">
        <v>213</v>
      </c>
      <c r="E135" s="244" t="s">
        <v>1</v>
      </c>
      <c r="F135" s="245" t="s">
        <v>524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213</v>
      </c>
      <c r="AU135" s="251" t="s">
        <v>85</v>
      </c>
      <c r="AV135" s="13" t="s">
        <v>83</v>
      </c>
      <c r="AW135" s="13" t="s">
        <v>32</v>
      </c>
      <c r="AX135" s="13" t="s">
        <v>76</v>
      </c>
      <c r="AY135" s="251" t="s">
        <v>204</v>
      </c>
    </row>
    <row r="136" s="14" customFormat="1">
      <c r="A136" s="14"/>
      <c r="B136" s="252"/>
      <c r="C136" s="253"/>
      <c r="D136" s="243" t="s">
        <v>213</v>
      </c>
      <c r="E136" s="254" t="s">
        <v>1896</v>
      </c>
      <c r="F136" s="255" t="s">
        <v>2015</v>
      </c>
      <c r="G136" s="253"/>
      <c r="H136" s="256">
        <v>4.2999999999999998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213</v>
      </c>
      <c r="AU136" s="262" t="s">
        <v>85</v>
      </c>
      <c r="AV136" s="14" t="s">
        <v>85</v>
      </c>
      <c r="AW136" s="14" t="s">
        <v>32</v>
      </c>
      <c r="AX136" s="14" t="s">
        <v>83</v>
      </c>
      <c r="AY136" s="262" t="s">
        <v>204</v>
      </c>
    </row>
    <row r="137" s="2" customFormat="1" ht="33" customHeight="1">
      <c r="A137" s="39"/>
      <c r="B137" s="40"/>
      <c r="C137" s="228" t="s">
        <v>85</v>
      </c>
      <c r="D137" s="228" t="s">
        <v>206</v>
      </c>
      <c r="E137" s="229" t="s">
        <v>227</v>
      </c>
      <c r="F137" s="230" t="s">
        <v>228</v>
      </c>
      <c r="G137" s="231" t="s">
        <v>209</v>
      </c>
      <c r="H137" s="232">
        <v>2.6099999999999999</v>
      </c>
      <c r="I137" s="233"/>
      <c r="J137" s="234">
        <f>ROUND(I137*H137,2)</f>
        <v>0</v>
      </c>
      <c r="K137" s="230" t="s">
        <v>210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0.28999999999999998</v>
      </c>
      <c r="T137" s="238">
        <f>S137*H137</f>
        <v>0.75689999999999991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211</v>
      </c>
      <c r="AT137" s="239" t="s">
        <v>206</v>
      </c>
      <c r="AU137" s="239" t="s">
        <v>85</v>
      </c>
      <c r="AY137" s="18" t="s">
        <v>204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211</v>
      </c>
      <c r="BM137" s="239" t="s">
        <v>2016</v>
      </c>
    </row>
    <row r="138" s="13" customFormat="1">
      <c r="A138" s="13"/>
      <c r="B138" s="241"/>
      <c r="C138" s="242"/>
      <c r="D138" s="243" t="s">
        <v>213</v>
      </c>
      <c r="E138" s="244" t="s">
        <v>1</v>
      </c>
      <c r="F138" s="245" t="s">
        <v>1201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213</v>
      </c>
      <c r="AU138" s="251" t="s">
        <v>85</v>
      </c>
      <c r="AV138" s="13" t="s">
        <v>83</v>
      </c>
      <c r="AW138" s="13" t="s">
        <v>32</v>
      </c>
      <c r="AX138" s="13" t="s">
        <v>76</v>
      </c>
      <c r="AY138" s="251" t="s">
        <v>204</v>
      </c>
    </row>
    <row r="139" s="14" customFormat="1">
      <c r="A139" s="14"/>
      <c r="B139" s="252"/>
      <c r="C139" s="253"/>
      <c r="D139" s="243" t="s">
        <v>213</v>
      </c>
      <c r="E139" s="254" t="s">
        <v>1</v>
      </c>
      <c r="F139" s="255" t="s">
        <v>2017</v>
      </c>
      <c r="G139" s="253"/>
      <c r="H139" s="256">
        <v>2.6099999999999999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213</v>
      </c>
      <c r="AU139" s="262" t="s">
        <v>85</v>
      </c>
      <c r="AV139" s="14" t="s">
        <v>85</v>
      </c>
      <c r="AW139" s="14" t="s">
        <v>32</v>
      </c>
      <c r="AX139" s="14" t="s">
        <v>83</v>
      </c>
      <c r="AY139" s="262" t="s">
        <v>204</v>
      </c>
    </row>
    <row r="140" s="2" customFormat="1" ht="24.15" customHeight="1">
      <c r="A140" s="39"/>
      <c r="B140" s="40"/>
      <c r="C140" s="228" t="s">
        <v>222</v>
      </c>
      <c r="D140" s="228" t="s">
        <v>206</v>
      </c>
      <c r="E140" s="229" t="s">
        <v>216</v>
      </c>
      <c r="F140" s="230" t="s">
        <v>217</v>
      </c>
      <c r="G140" s="231" t="s">
        <v>209</v>
      </c>
      <c r="H140" s="232">
        <v>18.690000000000001</v>
      </c>
      <c r="I140" s="233"/>
      <c r="J140" s="234">
        <f>ROUND(I140*H140,2)</f>
        <v>0</v>
      </c>
      <c r="K140" s="230" t="s">
        <v>210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0.44</v>
      </c>
      <c r="T140" s="238">
        <f>S140*H140</f>
        <v>8.2236000000000011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211</v>
      </c>
      <c r="AT140" s="239" t="s">
        <v>206</v>
      </c>
      <c r="AU140" s="239" t="s">
        <v>85</v>
      </c>
      <c r="AY140" s="18" t="s">
        <v>204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211</v>
      </c>
      <c r="BM140" s="239" t="s">
        <v>1500</v>
      </c>
    </row>
    <row r="141" s="13" customFormat="1">
      <c r="A141" s="13"/>
      <c r="B141" s="241"/>
      <c r="C141" s="242"/>
      <c r="D141" s="243" t="s">
        <v>213</v>
      </c>
      <c r="E141" s="244" t="s">
        <v>1</v>
      </c>
      <c r="F141" s="245" t="s">
        <v>214</v>
      </c>
      <c r="G141" s="242"/>
      <c r="H141" s="244" t="s">
        <v>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213</v>
      </c>
      <c r="AU141" s="251" t="s">
        <v>85</v>
      </c>
      <c r="AV141" s="13" t="s">
        <v>83</v>
      </c>
      <c r="AW141" s="13" t="s">
        <v>32</v>
      </c>
      <c r="AX141" s="13" t="s">
        <v>76</v>
      </c>
      <c r="AY141" s="251" t="s">
        <v>204</v>
      </c>
    </row>
    <row r="142" s="14" customFormat="1">
      <c r="A142" s="14"/>
      <c r="B142" s="252"/>
      <c r="C142" s="253"/>
      <c r="D142" s="243" t="s">
        <v>213</v>
      </c>
      <c r="E142" s="254" t="s">
        <v>1</v>
      </c>
      <c r="F142" s="255" t="s">
        <v>2018</v>
      </c>
      <c r="G142" s="253"/>
      <c r="H142" s="256">
        <v>16.109999999999999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213</v>
      </c>
      <c r="AU142" s="262" t="s">
        <v>85</v>
      </c>
      <c r="AV142" s="14" t="s">
        <v>85</v>
      </c>
      <c r="AW142" s="14" t="s">
        <v>32</v>
      </c>
      <c r="AX142" s="14" t="s">
        <v>76</v>
      </c>
      <c r="AY142" s="262" t="s">
        <v>204</v>
      </c>
    </row>
    <row r="143" s="14" customFormat="1">
      <c r="A143" s="14"/>
      <c r="B143" s="252"/>
      <c r="C143" s="253"/>
      <c r="D143" s="243" t="s">
        <v>213</v>
      </c>
      <c r="E143" s="254" t="s">
        <v>1</v>
      </c>
      <c r="F143" s="255" t="s">
        <v>2019</v>
      </c>
      <c r="G143" s="253"/>
      <c r="H143" s="256">
        <v>2.5800000000000001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213</v>
      </c>
      <c r="AU143" s="262" t="s">
        <v>85</v>
      </c>
      <c r="AV143" s="14" t="s">
        <v>85</v>
      </c>
      <c r="AW143" s="14" t="s">
        <v>32</v>
      </c>
      <c r="AX143" s="14" t="s">
        <v>76</v>
      </c>
      <c r="AY143" s="262" t="s">
        <v>204</v>
      </c>
    </row>
    <row r="144" s="15" customFormat="1">
      <c r="A144" s="15"/>
      <c r="B144" s="263"/>
      <c r="C144" s="264"/>
      <c r="D144" s="243" t="s">
        <v>213</v>
      </c>
      <c r="E144" s="265" t="s">
        <v>1</v>
      </c>
      <c r="F144" s="266" t="s">
        <v>160</v>
      </c>
      <c r="G144" s="264"/>
      <c r="H144" s="267">
        <v>18.690000000000001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3" t="s">
        <v>213</v>
      </c>
      <c r="AU144" s="273" t="s">
        <v>85</v>
      </c>
      <c r="AV144" s="15" t="s">
        <v>211</v>
      </c>
      <c r="AW144" s="15" t="s">
        <v>32</v>
      </c>
      <c r="AX144" s="15" t="s">
        <v>83</v>
      </c>
      <c r="AY144" s="273" t="s">
        <v>204</v>
      </c>
    </row>
    <row r="145" s="2" customFormat="1" ht="24.15" customHeight="1">
      <c r="A145" s="39"/>
      <c r="B145" s="40"/>
      <c r="C145" s="228" t="s">
        <v>211</v>
      </c>
      <c r="D145" s="228" t="s">
        <v>206</v>
      </c>
      <c r="E145" s="229" t="s">
        <v>223</v>
      </c>
      <c r="F145" s="230" t="s">
        <v>224</v>
      </c>
      <c r="G145" s="231" t="s">
        <v>209</v>
      </c>
      <c r="H145" s="232">
        <v>16.109999999999999</v>
      </c>
      <c r="I145" s="233"/>
      <c r="J145" s="234">
        <f>ROUND(I145*H145,2)</f>
        <v>0</v>
      </c>
      <c r="K145" s="230" t="s">
        <v>210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0.098000000000000004</v>
      </c>
      <c r="T145" s="238">
        <f>S145*H145</f>
        <v>1.5787800000000001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211</v>
      </c>
      <c r="AT145" s="239" t="s">
        <v>206</v>
      </c>
      <c r="AU145" s="239" t="s">
        <v>85</v>
      </c>
      <c r="AY145" s="18" t="s">
        <v>204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211</v>
      </c>
      <c r="BM145" s="239" t="s">
        <v>1508</v>
      </c>
    </row>
    <row r="146" s="13" customFormat="1">
      <c r="A146" s="13"/>
      <c r="B146" s="241"/>
      <c r="C146" s="242"/>
      <c r="D146" s="243" t="s">
        <v>213</v>
      </c>
      <c r="E146" s="244" t="s">
        <v>1</v>
      </c>
      <c r="F146" s="245" t="s">
        <v>214</v>
      </c>
      <c r="G146" s="242"/>
      <c r="H146" s="244" t="s">
        <v>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213</v>
      </c>
      <c r="AU146" s="251" t="s">
        <v>85</v>
      </c>
      <c r="AV146" s="13" t="s">
        <v>83</v>
      </c>
      <c r="AW146" s="13" t="s">
        <v>32</v>
      </c>
      <c r="AX146" s="13" t="s">
        <v>76</v>
      </c>
      <c r="AY146" s="251" t="s">
        <v>204</v>
      </c>
    </row>
    <row r="147" s="14" customFormat="1">
      <c r="A147" s="14"/>
      <c r="B147" s="252"/>
      <c r="C147" s="253"/>
      <c r="D147" s="243" t="s">
        <v>213</v>
      </c>
      <c r="E147" s="254" t="s">
        <v>1</v>
      </c>
      <c r="F147" s="255" t="s">
        <v>2020</v>
      </c>
      <c r="G147" s="253"/>
      <c r="H147" s="256">
        <v>16.109999999999999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213</v>
      </c>
      <c r="AU147" s="262" t="s">
        <v>85</v>
      </c>
      <c r="AV147" s="14" t="s">
        <v>85</v>
      </c>
      <c r="AW147" s="14" t="s">
        <v>32</v>
      </c>
      <c r="AX147" s="14" t="s">
        <v>83</v>
      </c>
      <c r="AY147" s="262" t="s">
        <v>204</v>
      </c>
    </row>
    <row r="148" s="2" customFormat="1" ht="33" customHeight="1">
      <c r="A148" s="39"/>
      <c r="B148" s="40"/>
      <c r="C148" s="228" t="s">
        <v>231</v>
      </c>
      <c r="D148" s="228" t="s">
        <v>206</v>
      </c>
      <c r="E148" s="229" t="s">
        <v>1511</v>
      </c>
      <c r="F148" s="230" t="s">
        <v>1512</v>
      </c>
      <c r="G148" s="231" t="s">
        <v>209</v>
      </c>
      <c r="H148" s="232">
        <v>26.850000000000001</v>
      </c>
      <c r="I148" s="233"/>
      <c r="J148" s="234">
        <f>ROUND(I148*H148,2)</f>
        <v>0</v>
      </c>
      <c r="K148" s="230" t="s">
        <v>210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6.0000000000000002E-05</v>
      </c>
      <c r="R148" s="237">
        <f>Q148*H148</f>
        <v>0.001611</v>
      </c>
      <c r="S148" s="237">
        <v>0.11500000000000001</v>
      </c>
      <c r="T148" s="238">
        <f>S148*H148</f>
        <v>3.0877500000000002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211</v>
      </c>
      <c r="AT148" s="239" t="s">
        <v>206</v>
      </c>
      <c r="AU148" s="239" t="s">
        <v>85</v>
      </c>
      <c r="AY148" s="18" t="s">
        <v>204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211</v>
      </c>
      <c r="BM148" s="239" t="s">
        <v>1513</v>
      </c>
    </row>
    <row r="149" s="13" customFormat="1">
      <c r="A149" s="13"/>
      <c r="B149" s="241"/>
      <c r="C149" s="242"/>
      <c r="D149" s="243" t="s">
        <v>213</v>
      </c>
      <c r="E149" s="244" t="s">
        <v>1</v>
      </c>
      <c r="F149" s="245" t="s">
        <v>214</v>
      </c>
      <c r="G149" s="242"/>
      <c r="H149" s="244" t="s">
        <v>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213</v>
      </c>
      <c r="AU149" s="251" t="s">
        <v>85</v>
      </c>
      <c r="AV149" s="13" t="s">
        <v>83</v>
      </c>
      <c r="AW149" s="13" t="s">
        <v>32</v>
      </c>
      <c r="AX149" s="13" t="s">
        <v>76</v>
      </c>
      <c r="AY149" s="251" t="s">
        <v>204</v>
      </c>
    </row>
    <row r="150" s="14" customFormat="1">
      <c r="A150" s="14"/>
      <c r="B150" s="252"/>
      <c r="C150" s="253"/>
      <c r="D150" s="243" t="s">
        <v>213</v>
      </c>
      <c r="E150" s="254" t="s">
        <v>1</v>
      </c>
      <c r="F150" s="255" t="s">
        <v>2021</v>
      </c>
      <c r="G150" s="253"/>
      <c r="H150" s="256">
        <v>26.850000000000001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213</v>
      </c>
      <c r="AU150" s="262" t="s">
        <v>85</v>
      </c>
      <c r="AV150" s="14" t="s">
        <v>85</v>
      </c>
      <c r="AW150" s="14" t="s">
        <v>32</v>
      </c>
      <c r="AX150" s="14" t="s">
        <v>83</v>
      </c>
      <c r="AY150" s="262" t="s">
        <v>204</v>
      </c>
    </row>
    <row r="151" s="2" customFormat="1" ht="24.15" customHeight="1">
      <c r="A151" s="39"/>
      <c r="B151" s="40"/>
      <c r="C151" s="228" t="s">
        <v>236</v>
      </c>
      <c r="D151" s="228" t="s">
        <v>206</v>
      </c>
      <c r="E151" s="229" t="s">
        <v>252</v>
      </c>
      <c r="F151" s="230" t="s">
        <v>253</v>
      </c>
      <c r="G151" s="231" t="s">
        <v>254</v>
      </c>
      <c r="H151" s="232">
        <v>17.5</v>
      </c>
      <c r="I151" s="233"/>
      <c r="J151" s="234">
        <f>ROUND(I151*H151,2)</f>
        <v>0</v>
      </c>
      <c r="K151" s="230" t="s">
        <v>210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3.0000000000000001E-05</v>
      </c>
      <c r="R151" s="237">
        <f>Q151*H151</f>
        <v>0.00052499999999999997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211</v>
      </c>
      <c r="AT151" s="239" t="s">
        <v>206</v>
      </c>
      <c r="AU151" s="239" t="s">
        <v>85</v>
      </c>
      <c r="AY151" s="18" t="s">
        <v>204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211</v>
      </c>
      <c r="BM151" s="239" t="s">
        <v>255</v>
      </c>
    </row>
    <row r="152" s="13" customFormat="1">
      <c r="A152" s="13"/>
      <c r="B152" s="241"/>
      <c r="C152" s="242"/>
      <c r="D152" s="243" t="s">
        <v>213</v>
      </c>
      <c r="E152" s="244" t="s">
        <v>1</v>
      </c>
      <c r="F152" s="245" t="s">
        <v>214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213</v>
      </c>
      <c r="AU152" s="251" t="s">
        <v>85</v>
      </c>
      <c r="AV152" s="13" t="s">
        <v>83</v>
      </c>
      <c r="AW152" s="13" t="s">
        <v>32</v>
      </c>
      <c r="AX152" s="13" t="s">
        <v>76</v>
      </c>
      <c r="AY152" s="251" t="s">
        <v>204</v>
      </c>
    </row>
    <row r="153" s="14" customFormat="1">
      <c r="A153" s="14"/>
      <c r="B153" s="252"/>
      <c r="C153" s="253"/>
      <c r="D153" s="243" t="s">
        <v>213</v>
      </c>
      <c r="E153" s="254" t="s">
        <v>1</v>
      </c>
      <c r="F153" s="255" t="s">
        <v>2022</v>
      </c>
      <c r="G153" s="253"/>
      <c r="H153" s="256">
        <v>17.5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213</v>
      </c>
      <c r="AU153" s="262" t="s">
        <v>85</v>
      </c>
      <c r="AV153" s="14" t="s">
        <v>85</v>
      </c>
      <c r="AW153" s="14" t="s">
        <v>32</v>
      </c>
      <c r="AX153" s="14" t="s">
        <v>83</v>
      </c>
      <c r="AY153" s="262" t="s">
        <v>204</v>
      </c>
    </row>
    <row r="154" s="2" customFormat="1" ht="24.15" customHeight="1">
      <c r="A154" s="39"/>
      <c r="B154" s="40"/>
      <c r="C154" s="228" t="s">
        <v>242</v>
      </c>
      <c r="D154" s="228" t="s">
        <v>206</v>
      </c>
      <c r="E154" s="229" t="s">
        <v>258</v>
      </c>
      <c r="F154" s="230" t="s">
        <v>259</v>
      </c>
      <c r="G154" s="231" t="s">
        <v>260</v>
      </c>
      <c r="H154" s="232">
        <v>1.75</v>
      </c>
      <c r="I154" s="233"/>
      <c r="J154" s="234">
        <f>ROUND(I154*H154,2)</f>
        <v>0</v>
      </c>
      <c r="K154" s="230" t="s">
        <v>210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211</v>
      </c>
      <c r="AT154" s="239" t="s">
        <v>206</v>
      </c>
      <c r="AU154" s="239" t="s">
        <v>85</v>
      </c>
      <c r="AY154" s="18" t="s">
        <v>204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211</v>
      </c>
      <c r="BM154" s="239" t="s">
        <v>261</v>
      </c>
    </row>
    <row r="155" s="13" customFormat="1">
      <c r="A155" s="13"/>
      <c r="B155" s="241"/>
      <c r="C155" s="242"/>
      <c r="D155" s="243" t="s">
        <v>213</v>
      </c>
      <c r="E155" s="244" t="s">
        <v>1</v>
      </c>
      <c r="F155" s="245" t="s">
        <v>214</v>
      </c>
      <c r="G155" s="242"/>
      <c r="H155" s="244" t="s">
        <v>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213</v>
      </c>
      <c r="AU155" s="251" t="s">
        <v>85</v>
      </c>
      <c r="AV155" s="13" t="s">
        <v>83</v>
      </c>
      <c r="AW155" s="13" t="s">
        <v>32</v>
      </c>
      <c r="AX155" s="13" t="s">
        <v>76</v>
      </c>
      <c r="AY155" s="251" t="s">
        <v>204</v>
      </c>
    </row>
    <row r="156" s="14" customFormat="1">
      <c r="A156" s="14"/>
      <c r="B156" s="252"/>
      <c r="C156" s="253"/>
      <c r="D156" s="243" t="s">
        <v>213</v>
      </c>
      <c r="E156" s="254" t="s">
        <v>1</v>
      </c>
      <c r="F156" s="255" t="s">
        <v>2023</v>
      </c>
      <c r="G156" s="253"/>
      <c r="H156" s="256">
        <v>1.75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213</v>
      </c>
      <c r="AU156" s="262" t="s">
        <v>85</v>
      </c>
      <c r="AV156" s="14" t="s">
        <v>85</v>
      </c>
      <c r="AW156" s="14" t="s">
        <v>32</v>
      </c>
      <c r="AX156" s="14" t="s">
        <v>83</v>
      </c>
      <c r="AY156" s="262" t="s">
        <v>204</v>
      </c>
    </row>
    <row r="157" s="2" customFormat="1" ht="24.15" customHeight="1">
      <c r="A157" s="39"/>
      <c r="B157" s="40"/>
      <c r="C157" s="228" t="s">
        <v>247</v>
      </c>
      <c r="D157" s="228" t="s">
        <v>206</v>
      </c>
      <c r="E157" s="229" t="s">
        <v>278</v>
      </c>
      <c r="F157" s="230" t="s">
        <v>279</v>
      </c>
      <c r="G157" s="231" t="s">
        <v>239</v>
      </c>
      <c r="H157" s="232">
        <v>0.59999999999999998</v>
      </c>
      <c r="I157" s="233"/>
      <c r="J157" s="234">
        <f>ROUND(I157*H157,2)</f>
        <v>0</v>
      </c>
      <c r="K157" s="230" t="s">
        <v>210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0.036900000000000002</v>
      </c>
      <c r="R157" s="237">
        <f>Q157*H157</f>
        <v>0.02214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211</v>
      </c>
      <c r="AT157" s="239" t="s">
        <v>206</v>
      </c>
      <c r="AU157" s="239" t="s">
        <v>85</v>
      </c>
      <c r="AY157" s="18" t="s">
        <v>204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211</v>
      </c>
      <c r="BM157" s="239" t="s">
        <v>2024</v>
      </c>
    </row>
    <row r="158" s="13" customFormat="1">
      <c r="A158" s="13"/>
      <c r="B158" s="241"/>
      <c r="C158" s="242"/>
      <c r="D158" s="243" t="s">
        <v>213</v>
      </c>
      <c r="E158" s="244" t="s">
        <v>1</v>
      </c>
      <c r="F158" s="245" t="s">
        <v>214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213</v>
      </c>
      <c r="AU158" s="251" t="s">
        <v>85</v>
      </c>
      <c r="AV158" s="13" t="s">
        <v>83</v>
      </c>
      <c r="AW158" s="13" t="s">
        <v>32</v>
      </c>
      <c r="AX158" s="13" t="s">
        <v>76</v>
      </c>
      <c r="AY158" s="251" t="s">
        <v>204</v>
      </c>
    </row>
    <row r="159" s="14" customFormat="1">
      <c r="A159" s="14"/>
      <c r="B159" s="252"/>
      <c r="C159" s="253"/>
      <c r="D159" s="243" t="s">
        <v>213</v>
      </c>
      <c r="E159" s="254" t="s">
        <v>1</v>
      </c>
      <c r="F159" s="255" t="s">
        <v>2025</v>
      </c>
      <c r="G159" s="253"/>
      <c r="H159" s="256">
        <v>0.59999999999999998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213</v>
      </c>
      <c r="AU159" s="262" t="s">
        <v>85</v>
      </c>
      <c r="AV159" s="14" t="s">
        <v>85</v>
      </c>
      <c r="AW159" s="14" t="s">
        <v>32</v>
      </c>
      <c r="AX159" s="14" t="s">
        <v>83</v>
      </c>
      <c r="AY159" s="262" t="s">
        <v>204</v>
      </c>
    </row>
    <row r="160" s="2" customFormat="1" ht="24.15" customHeight="1">
      <c r="A160" s="39"/>
      <c r="B160" s="40"/>
      <c r="C160" s="228" t="s">
        <v>251</v>
      </c>
      <c r="D160" s="228" t="s">
        <v>206</v>
      </c>
      <c r="E160" s="229" t="s">
        <v>1535</v>
      </c>
      <c r="F160" s="230" t="s">
        <v>1536</v>
      </c>
      <c r="G160" s="231" t="s">
        <v>522</v>
      </c>
      <c r="H160" s="232">
        <v>2</v>
      </c>
      <c r="I160" s="233"/>
      <c r="J160" s="234">
        <f>ROUND(I160*H160,2)</f>
        <v>0</v>
      </c>
      <c r="K160" s="230" t="s">
        <v>210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0.00064999999999999997</v>
      </c>
      <c r="R160" s="237">
        <f>Q160*H160</f>
        <v>0.0012999999999999999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211</v>
      </c>
      <c r="AT160" s="239" t="s">
        <v>206</v>
      </c>
      <c r="AU160" s="239" t="s">
        <v>85</v>
      </c>
      <c r="AY160" s="18" t="s">
        <v>204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211</v>
      </c>
      <c r="BM160" s="239" t="s">
        <v>1537</v>
      </c>
    </row>
    <row r="161" s="13" customFormat="1">
      <c r="A161" s="13"/>
      <c r="B161" s="241"/>
      <c r="C161" s="242"/>
      <c r="D161" s="243" t="s">
        <v>213</v>
      </c>
      <c r="E161" s="244" t="s">
        <v>1</v>
      </c>
      <c r="F161" s="245" t="s">
        <v>492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213</v>
      </c>
      <c r="AU161" s="251" t="s">
        <v>85</v>
      </c>
      <c r="AV161" s="13" t="s">
        <v>83</v>
      </c>
      <c r="AW161" s="13" t="s">
        <v>32</v>
      </c>
      <c r="AX161" s="13" t="s">
        <v>76</v>
      </c>
      <c r="AY161" s="251" t="s">
        <v>204</v>
      </c>
    </row>
    <row r="162" s="14" customFormat="1">
      <c r="A162" s="14"/>
      <c r="B162" s="252"/>
      <c r="C162" s="253"/>
      <c r="D162" s="243" t="s">
        <v>213</v>
      </c>
      <c r="E162" s="254" t="s">
        <v>1</v>
      </c>
      <c r="F162" s="255" t="s">
        <v>85</v>
      </c>
      <c r="G162" s="253"/>
      <c r="H162" s="256">
        <v>2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213</v>
      </c>
      <c r="AU162" s="262" t="s">
        <v>85</v>
      </c>
      <c r="AV162" s="14" t="s">
        <v>85</v>
      </c>
      <c r="AW162" s="14" t="s">
        <v>32</v>
      </c>
      <c r="AX162" s="14" t="s">
        <v>83</v>
      </c>
      <c r="AY162" s="262" t="s">
        <v>204</v>
      </c>
    </row>
    <row r="163" s="2" customFormat="1" ht="24.15" customHeight="1">
      <c r="A163" s="39"/>
      <c r="B163" s="40"/>
      <c r="C163" s="228" t="s">
        <v>257</v>
      </c>
      <c r="D163" s="228" t="s">
        <v>206</v>
      </c>
      <c r="E163" s="229" t="s">
        <v>1538</v>
      </c>
      <c r="F163" s="230" t="s">
        <v>1539</v>
      </c>
      <c r="G163" s="231" t="s">
        <v>522</v>
      </c>
      <c r="H163" s="232">
        <v>2</v>
      </c>
      <c r="I163" s="233"/>
      <c r="J163" s="234">
        <f>ROUND(I163*H163,2)</f>
        <v>0</v>
      </c>
      <c r="K163" s="230" t="s">
        <v>210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211</v>
      </c>
      <c r="AT163" s="239" t="s">
        <v>206</v>
      </c>
      <c r="AU163" s="239" t="s">
        <v>85</v>
      </c>
      <c r="AY163" s="18" t="s">
        <v>204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211</v>
      </c>
      <c r="BM163" s="239" t="s">
        <v>1540</v>
      </c>
    </row>
    <row r="164" s="13" customFormat="1">
      <c r="A164" s="13"/>
      <c r="B164" s="241"/>
      <c r="C164" s="242"/>
      <c r="D164" s="243" t="s">
        <v>213</v>
      </c>
      <c r="E164" s="244" t="s">
        <v>1</v>
      </c>
      <c r="F164" s="245" t="s">
        <v>492</v>
      </c>
      <c r="G164" s="242"/>
      <c r="H164" s="244" t="s">
        <v>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213</v>
      </c>
      <c r="AU164" s="251" t="s">
        <v>85</v>
      </c>
      <c r="AV164" s="13" t="s">
        <v>83</v>
      </c>
      <c r="AW164" s="13" t="s">
        <v>32</v>
      </c>
      <c r="AX164" s="13" t="s">
        <v>76</v>
      </c>
      <c r="AY164" s="251" t="s">
        <v>204</v>
      </c>
    </row>
    <row r="165" s="14" customFormat="1">
      <c r="A165" s="14"/>
      <c r="B165" s="252"/>
      <c r="C165" s="253"/>
      <c r="D165" s="243" t="s">
        <v>213</v>
      </c>
      <c r="E165" s="254" t="s">
        <v>1</v>
      </c>
      <c r="F165" s="255" t="s">
        <v>85</v>
      </c>
      <c r="G165" s="253"/>
      <c r="H165" s="256">
        <v>2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213</v>
      </c>
      <c r="AU165" s="262" t="s">
        <v>85</v>
      </c>
      <c r="AV165" s="14" t="s">
        <v>85</v>
      </c>
      <c r="AW165" s="14" t="s">
        <v>32</v>
      </c>
      <c r="AX165" s="14" t="s">
        <v>83</v>
      </c>
      <c r="AY165" s="262" t="s">
        <v>204</v>
      </c>
    </row>
    <row r="166" s="2" customFormat="1" ht="24.15" customHeight="1">
      <c r="A166" s="39"/>
      <c r="B166" s="40"/>
      <c r="C166" s="228" t="s">
        <v>263</v>
      </c>
      <c r="D166" s="228" t="s">
        <v>206</v>
      </c>
      <c r="E166" s="229" t="s">
        <v>309</v>
      </c>
      <c r="F166" s="230" t="s">
        <v>310</v>
      </c>
      <c r="G166" s="231" t="s">
        <v>311</v>
      </c>
      <c r="H166" s="232">
        <v>1.2</v>
      </c>
      <c r="I166" s="233"/>
      <c r="J166" s="234">
        <f>ROUND(I166*H166,2)</f>
        <v>0</v>
      </c>
      <c r="K166" s="230" t="s">
        <v>210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211</v>
      </c>
      <c r="AT166" s="239" t="s">
        <v>206</v>
      </c>
      <c r="AU166" s="239" t="s">
        <v>85</v>
      </c>
      <c r="AY166" s="18" t="s">
        <v>204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211</v>
      </c>
      <c r="BM166" s="239" t="s">
        <v>2026</v>
      </c>
    </row>
    <row r="167" s="13" customFormat="1">
      <c r="A167" s="13"/>
      <c r="B167" s="241"/>
      <c r="C167" s="242"/>
      <c r="D167" s="243" t="s">
        <v>213</v>
      </c>
      <c r="E167" s="244" t="s">
        <v>1</v>
      </c>
      <c r="F167" s="245" t="s">
        <v>214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213</v>
      </c>
      <c r="AU167" s="251" t="s">
        <v>85</v>
      </c>
      <c r="AV167" s="13" t="s">
        <v>83</v>
      </c>
      <c r="AW167" s="13" t="s">
        <v>32</v>
      </c>
      <c r="AX167" s="13" t="s">
        <v>76</v>
      </c>
      <c r="AY167" s="251" t="s">
        <v>204</v>
      </c>
    </row>
    <row r="168" s="14" customFormat="1">
      <c r="A168" s="14"/>
      <c r="B168" s="252"/>
      <c r="C168" s="253"/>
      <c r="D168" s="243" t="s">
        <v>213</v>
      </c>
      <c r="E168" s="254" t="s">
        <v>1</v>
      </c>
      <c r="F168" s="255" t="s">
        <v>2027</v>
      </c>
      <c r="G168" s="253"/>
      <c r="H168" s="256">
        <v>1.2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213</v>
      </c>
      <c r="AU168" s="262" t="s">
        <v>85</v>
      </c>
      <c r="AV168" s="14" t="s">
        <v>85</v>
      </c>
      <c r="AW168" s="14" t="s">
        <v>32</v>
      </c>
      <c r="AX168" s="14" t="s">
        <v>83</v>
      </c>
      <c r="AY168" s="262" t="s">
        <v>204</v>
      </c>
    </row>
    <row r="169" s="2" customFormat="1" ht="33" customHeight="1">
      <c r="A169" s="39"/>
      <c r="B169" s="40"/>
      <c r="C169" s="228" t="s">
        <v>8</v>
      </c>
      <c r="D169" s="228" t="s">
        <v>206</v>
      </c>
      <c r="E169" s="229" t="s">
        <v>328</v>
      </c>
      <c r="F169" s="230" t="s">
        <v>329</v>
      </c>
      <c r="G169" s="231" t="s">
        <v>311</v>
      </c>
      <c r="H169" s="232">
        <v>7.3570000000000002</v>
      </c>
      <c r="I169" s="233"/>
      <c r="J169" s="234">
        <f>ROUND(I169*H169,2)</f>
        <v>0</v>
      </c>
      <c r="K169" s="230" t="s">
        <v>210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211</v>
      </c>
      <c r="AT169" s="239" t="s">
        <v>206</v>
      </c>
      <c r="AU169" s="239" t="s">
        <v>85</v>
      </c>
      <c r="AY169" s="18" t="s">
        <v>204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211</v>
      </c>
      <c r="BM169" s="239" t="s">
        <v>1542</v>
      </c>
    </row>
    <row r="170" s="13" customFormat="1">
      <c r="A170" s="13"/>
      <c r="B170" s="241"/>
      <c r="C170" s="242"/>
      <c r="D170" s="243" t="s">
        <v>213</v>
      </c>
      <c r="E170" s="244" t="s">
        <v>1</v>
      </c>
      <c r="F170" s="245" t="s">
        <v>214</v>
      </c>
      <c r="G170" s="242"/>
      <c r="H170" s="244" t="s">
        <v>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213</v>
      </c>
      <c r="AU170" s="251" t="s">
        <v>85</v>
      </c>
      <c r="AV170" s="13" t="s">
        <v>83</v>
      </c>
      <c r="AW170" s="13" t="s">
        <v>32</v>
      </c>
      <c r="AX170" s="13" t="s">
        <v>76</v>
      </c>
      <c r="AY170" s="251" t="s">
        <v>204</v>
      </c>
    </row>
    <row r="171" s="14" customFormat="1">
      <c r="A171" s="14"/>
      <c r="B171" s="252"/>
      <c r="C171" s="253"/>
      <c r="D171" s="243" t="s">
        <v>213</v>
      </c>
      <c r="E171" s="254" t="s">
        <v>1</v>
      </c>
      <c r="F171" s="255" t="s">
        <v>2028</v>
      </c>
      <c r="G171" s="253"/>
      <c r="H171" s="256">
        <v>31.652999999999999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213</v>
      </c>
      <c r="AU171" s="262" t="s">
        <v>85</v>
      </c>
      <c r="AV171" s="14" t="s">
        <v>85</v>
      </c>
      <c r="AW171" s="14" t="s">
        <v>32</v>
      </c>
      <c r="AX171" s="14" t="s">
        <v>76</v>
      </c>
      <c r="AY171" s="262" t="s">
        <v>204</v>
      </c>
    </row>
    <row r="172" s="14" customFormat="1">
      <c r="A172" s="14"/>
      <c r="B172" s="252"/>
      <c r="C172" s="253"/>
      <c r="D172" s="243" t="s">
        <v>213</v>
      </c>
      <c r="E172" s="254" t="s">
        <v>1</v>
      </c>
      <c r="F172" s="255" t="s">
        <v>2029</v>
      </c>
      <c r="G172" s="253"/>
      <c r="H172" s="256">
        <v>-5.976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213</v>
      </c>
      <c r="AU172" s="262" t="s">
        <v>85</v>
      </c>
      <c r="AV172" s="14" t="s">
        <v>85</v>
      </c>
      <c r="AW172" s="14" t="s">
        <v>32</v>
      </c>
      <c r="AX172" s="14" t="s">
        <v>76</v>
      </c>
      <c r="AY172" s="262" t="s">
        <v>204</v>
      </c>
    </row>
    <row r="173" s="14" customFormat="1">
      <c r="A173" s="14"/>
      <c r="B173" s="252"/>
      <c r="C173" s="253"/>
      <c r="D173" s="243" t="s">
        <v>213</v>
      </c>
      <c r="E173" s="254" t="s">
        <v>1</v>
      </c>
      <c r="F173" s="255" t="s">
        <v>2030</v>
      </c>
      <c r="G173" s="253"/>
      <c r="H173" s="256">
        <v>-0.252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213</v>
      </c>
      <c r="AU173" s="262" t="s">
        <v>85</v>
      </c>
      <c r="AV173" s="14" t="s">
        <v>85</v>
      </c>
      <c r="AW173" s="14" t="s">
        <v>32</v>
      </c>
      <c r="AX173" s="14" t="s">
        <v>76</v>
      </c>
      <c r="AY173" s="262" t="s">
        <v>204</v>
      </c>
    </row>
    <row r="174" s="14" customFormat="1">
      <c r="A174" s="14"/>
      <c r="B174" s="252"/>
      <c r="C174" s="253"/>
      <c r="D174" s="243" t="s">
        <v>213</v>
      </c>
      <c r="E174" s="254" t="s">
        <v>1</v>
      </c>
      <c r="F174" s="255" t="s">
        <v>2031</v>
      </c>
      <c r="G174" s="253"/>
      <c r="H174" s="256">
        <v>-0.90300000000000002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213</v>
      </c>
      <c r="AU174" s="262" t="s">
        <v>85</v>
      </c>
      <c r="AV174" s="14" t="s">
        <v>85</v>
      </c>
      <c r="AW174" s="14" t="s">
        <v>32</v>
      </c>
      <c r="AX174" s="14" t="s">
        <v>76</v>
      </c>
      <c r="AY174" s="262" t="s">
        <v>204</v>
      </c>
    </row>
    <row r="175" s="15" customFormat="1">
      <c r="A175" s="15"/>
      <c r="B175" s="263"/>
      <c r="C175" s="264"/>
      <c r="D175" s="243" t="s">
        <v>213</v>
      </c>
      <c r="E175" s="265" t="s">
        <v>1478</v>
      </c>
      <c r="F175" s="266" t="s">
        <v>160</v>
      </c>
      <c r="G175" s="264"/>
      <c r="H175" s="267">
        <v>24.521999999999998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3" t="s">
        <v>213</v>
      </c>
      <c r="AU175" s="273" t="s">
        <v>85</v>
      </c>
      <c r="AV175" s="15" t="s">
        <v>211</v>
      </c>
      <c r="AW175" s="15" t="s">
        <v>32</v>
      </c>
      <c r="AX175" s="15" t="s">
        <v>76</v>
      </c>
      <c r="AY175" s="273" t="s">
        <v>204</v>
      </c>
    </row>
    <row r="176" s="14" customFormat="1">
      <c r="A176" s="14"/>
      <c r="B176" s="252"/>
      <c r="C176" s="253"/>
      <c r="D176" s="243" t="s">
        <v>213</v>
      </c>
      <c r="E176" s="254" t="s">
        <v>1</v>
      </c>
      <c r="F176" s="255" t="s">
        <v>1551</v>
      </c>
      <c r="G176" s="253"/>
      <c r="H176" s="256">
        <v>7.3570000000000002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213</v>
      </c>
      <c r="AU176" s="262" t="s">
        <v>85</v>
      </c>
      <c r="AV176" s="14" t="s">
        <v>85</v>
      </c>
      <c r="AW176" s="14" t="s">
        <v>32</v>
      </c>
      <c r="AX176" s="14" t="s">
        <v>83</v>
      </c>
      <c r="AY176" s="262" t="s">
        <v>204</v>
      </c>
    </row>
    <row r="177" s="2" customFormat="1" ht="33" customHeight="1">
      <c r="A177" s="39"/>
      <c r="B177" s="40"/>
      <c r="C177" s="228" t="s">
        <v>272</v>
      </c>
      <c r="D177" s="228" t="s">
        <v>206</v>
      </c>
      <c r="E177" s="229" t="s">
        <v>335</v>
      </c>
      <c r="F177" s="230" t="s">
        <v>336</v>
      </c>
      <c r="G177" s="231" t="s">
        <v>311</v>
      </c>
      <c r="H177" s="232">
        <v>17.164999999999999</v>
      </c>
      <c r="I177" s="233"/>
      <c r="J177" s="234">
        <f>ROUND(I177*H177,2)</f>
        <v>0</v>
      </c>
      <c r="K177" s="230" t="s">
        <v>210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211</v>
      </c>
      <c r="AT177" s="239" t="s">
        <v>206</v>
      </c>
      <c r="AU177" s="239" t="s">
        <v>85</v>
      </c>
      <c r="AY177" s="18" t="s">
        <v>204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211</v>
      </c>
      <c r="BM177" s="239" t="s">
        <v>1552</v>
      </c>
    </row>
    <row r="178" s="14" customFormat="1">
      <c r="A178" s="14"/>
      <c r="B178" s="252"/>
      <c r="C178" s="253"/>
      <c r="D178" s="243" t="s">
        <v>213</v>
      </c>
      <c r="E178" s="254" t="s">
        <v>1</v>
      </c>
      <c r="F178" s="255" t="s">
        <v>1553</v>
      </c>
      <c r="G178" s="253"/>
      <c r="H178" s="256">
        <v>17.164999999999999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213</v>
      </c>
      <c r="AU178" s="262" t="s">
        <v>85</v>
      </c>
      <c r="AV178" s="14" t="s">
        <v>85</v>
      </c>
      <c r="AW178" s="14" t="s">
        <v>32</v>
      </c>
      <c r="AX178" s="14" t="s">
        <v>83</v>
      </c>
      <c r="AY178" s="262" t="s">
        <v>204</v>
      </c>
    </row>
    <row r="179" s="2" customFormat="1" ht="33" customHeight="1">
      <c r="A179" s="39"/>
      <c r="B179" s="40"/>
      <c r="C179" s="228" t="s">
        <v>277</v>
      </c>
      <c r="D179" s="228" t="s">
        <v>206</v>
      </c>
      <c r="E179" s="229" t="s">
        <v>1554</v>
      </c>
      <c r="F179" s="230" t="s">
        <v>1555</v>
      </c>
      <c r="G179" s="231" t="s">
        <v>311</v>
      </c>
      <c r="H179" s="232">
        <v>1.343</v>
      </c>
      <c r="I179" s="233"/>
      <c r="J179" s="234">
        <f>ROUND(I179*H179,2)</f>
        <v>0</v>
      </c>
      <c r="K179" s="230" t="s">
        <v>210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211</v>
      </c>
      <c r="AT179" s="239" t="s">
        <v>206</v>
      </c>
      <c r="AU179" s="239" t="s">
        <v>85</v>
      </c>
      <c r="AY179" s="18" t="s">
        <v>204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211</v>
      </c>
      <c r="BM179" s="239" t="s">
        <v>342</v>
      </c>
    </row>
    <row r="180" s="13" customFormat="1">
      <c r="A180" s="13"/>
      <c r="B180" s="241"/>
      <c r="C180" s="242"/>
      <c r="D180" s="243" t="s">
        <v>213</v>
      </c>
      <c r="E180" s="244" t="s">
        <v>1</v>
      </c>
      <c r="F180" s="245" t="s">
        <v>214</v>
      </c>
      <c r="G180" s="242"/>
      <c r="H180" s="244" t="s">
        <v>1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213</v>
      </c>
      <c r="AU180" s="251" t="s">
        <v>85</v>
      </c>
      <c r="AV180" s="13" t="s">
        <v>83</v>
      </c>
      <c r="AW180" s="13" t="s">
        <v>32</v>
      </c>
      <c r="AX180" s="13" t="s">
        <v>76</v>
      </c>
      <c r="AY180" s="251" t="s">
        <v>204</v>
      </c>
    </row>
    <row r="181" s="13" customFormat="1">
      <c r="A181" s="13"/>
      <c r="B181" s="241"/>
      <c r="C181" s="242"/>
      <c r="D181" s="243" t="s">
        <v>213</v>
      </c>
      <c r="E181" s="244" t="s">
        <v>1</v>
      </c>
      <c r="F181" s="245" t="s">
        <v>343</v>
      </c>
      <c r="G181" s="242"/>
      <c r="H181" s="244" t="s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213</v>
      </c>
      <c r="AU181" s="251" t="s">
        <v>85</v>
      </c>
      <c r="AV181" s="13" t="s">
        <v>83</v>
      </c>
      <c r="AW181" s="13" t="s">
        <v>32</v>
      </c>
      <c r="AX181" s="13" t="s">
        <v>76</v>
      </c>
      <c r="AY181" s="251" t="s">
        <v>204</v>
      </c>
    </row>
    <row r="182" s="14" customFormat="1">
      <c r="A182" s="14"/>
      <c r="B182" s="252"/>
      <c r="C182" s="253"/>
      <c r="D182" s="243" t="s">
        <v>213</v>
      </c>
      <c r="E182" s="254" t="s">
        <v>1</v>
      </c>
      <c r="F182" s="255" t="s">
        <v>2032</v>
      </c>
      <c r="G182" s="253"/>
      <c r="H182" s="256">
        <v>4.9279999999999999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213</v>
      </c>
      <c r="AU182" s="262" t="s">
        <v>85</v>
      </c>
      <c r="AV182" s="14" t="s">
        <v>85</v>
      </c>
      <c r="AW182" s="14" t="s">
        <v>32</v>
      </c>
      <c r="AX182" s="14" t="s">
        <v>76</v>
      </c>
      <c r="AY182" s="262" t="s">
        <v>204</v>
      </c>
    </row>
    <row r="183" s="14" customFormat="1">
      <c r="A183" s="14"/>
      <c r="B183" s="252"/>
      <c r="C183" s="253"/>
      <c r="D183" s="243" t="s">
        <v>213</v>
      </c>
      <c r="E183" s="254" t="s">
        <v>1</v>
      </c>
      <c r="F183" s="255" t="s">
        <v>2033</v>
      </c>
      <c r="G183" s="253"/>
      <c r="H183" s="256">
        <v>-0.17999999999999999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213</v>
      </c>
      <c r="AU183" s="262" t="s">
        <v>85</v>
      </c>
      <c r="AV183" s="14" t="s">
        <v>85</v>
      </c>
      <c r="AW183" s="14" t="s">
        <v>32</v>
      </c>
      <c r="AX183" s="14" t="s">
        <v>76</v>
      </c>
      <c r="AY183" s="262" t="s">
        <v>204</v>
      </c>
    </row>
    <row r="184" s="14" customFormat="1">
      <c r="A184" s="14"/>
      <c r="B184" s="252"/>
      <c r="C184" s="253"/>
      <c r="D184" s="243" t="s">
        <v>213</v>
      </c>
      <c r="E184" s="254" t="s">
        <v>1</v>
      </c>
      <c r="F184" s="255" t="s">
        <v>2034</v>
      </c>
      <c r="G184" s="253"/>
      <c r="H184" s="256">
        <v>-0.27000000000000002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213</v>
      </c>
      <c r="AU184" s="262" t="s">
        <v>85</v>
      </c>
      <c r="AV184" s="14" t="s">
        <v>85</v>
      </c>
      <c r="AW184" s="14" t="s">
        <v>32</v>
      </c>
      <c r="AX184" s="14" t="s">
        <v>76</v>
      </c>
      <c r="AY184" s="262" t="s">
        <v>204</v>
      </c>
    </row>
    <row r="185" s="15" customFormat="1">
      <c r="A185" s="15"/>
      <c r="B185" s="263"/>
      <c r="C185" s="264"/>
      <c r="D185" s="243" t="s">
        <v>213</v>
      </c>
      <c r="E185" s="265" t="s">
        <v>166</v>
      </c>
      <c r="F185" s="266" t="s">
        <v>160</v>
      </c>
      <c r="G185" s="264"/>
      <c r="H185" s="267">
        <v>4.4779999999999998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3" t="s">
        <v>213</v>
      </c>
      <c r="AU185" s="273" t="s">
        <v>85</v>
      </c>
      <c r="AV185" s="15" t="s">
        <v>211</v>
      </c>
      <c r="AW185" s="15" t="s">
        <v>32</v>
      </c>
      <c r="AX185" s="15" t="s">
        <v>76</v>
      </c>
      <c r="AY185" s="273" t="s">
        <v>204</v>
      </c>
    </row>
    <row r="186" s="14" customFormat="1">
      <c r="A186" s="14"/>
      <c r="B186" s="252"/>
      <c r="C186" s="253"/>
      <c r="D186" s="243" t="s">
        <v>213</v>
      </c>
      <c r="E186" s="254" t="s">
        <v>1</v>
      </c>
      <c r="F186" s="255" t="s">
        <v>355</v>
      </c>
      <c r="G186" s="253"/>
      <c r="H186" s="256">
        <v>1.343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213</v>
      </c>
      <c r="AU186" s="262" t="s">
        <v>85</v>
      </c>
      <c r="AV186" s="14" t="s">
        <v>85</v>
      </c>
      <c r="AW186" s="14" t="s">
        <v>32</v>
      </c>
      <c r="AX186" s="14" t="s">
        <v>83</v>
      </c>
      <c r="AY186" s="262" t="s">
        <v>204</v>
      </c>
    </row>
    <row r="187" s="2" customFormat="1" ht="33" customHeight="1">
      <c r="A187" s="39"/>
      <c r="B187" s="40"/>
      <c r="C187" s="228" t="s">
        <v>282</v>
      </c>
      <c r="D187" s="228" t="s">
        <v>206</v>
      </c>
      <c r="E187" s="229" t="s">
        <v>1564</v>
      </c>
      <c r="F187" s="230" t="s">
        <v>1565</v>
      </c>
      <c r="G187" s="231" t="s">
        <v>311</v>
      </c>
      <c r="H187" s="232">
        <v>3.1349999999999998</v>
      </c>
      <c r="I187" s="233"/>
      <c r="J187" s="234">
        <f>ROUND(I187*H187,2)</f>
        <v>0</v>
      </c>
      <c r="K187" s="230" t="s">
        <v>210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211</v>
      </c>
      <c r="AT187" s="239" t="s">
        <v>206</v>
      </c>
      <c r="AU187" s="239" t="s">
        <v>85</v>
      </c>
      <c r="AY187" s="18" t="s">
        <v>204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211</v>
      </c>
      <c r="BM187" s="239" t="s">
        <v>358</v>
      </c>
    </row>
    <row r="188" s="14" customFormat="1">
      <c r="A188" s="14"/>
      <c r="B188" s="252"/>
      <c r="C188" s="253"/>
      <c r="D188" s="243" t="s">
        <v>213</v>
      </c>
      <c r="E188" s="254" t="s">
        <v>1</v>
      </c>
      <c r="F188" s="255" t="s">
        <v>359</v>
      </c>
      <c r="G188" s="253"/>
      <c r="H188" s="256">
        <v>3.1349999999999998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213</v>
      </c>
      <c r="AU188" s="262" t="s">
        <v>85</v>
      </c>
      <c r="AV188" s="14" t="s">
        <v>85</v>
      </c>
      <c r="AW188" s="14" t="s">
        <v>32</v>
      </c>
      <c r="AX188" s="14" t="s">
        <v>83</v>
      </c>
      <c r="AY188" s="262" t="s">
        <v>204</v>
      </c>
    </row>
    <row r="189" s="2" customFormat="1" ht="21.75" customHeight="1">
      <c r="A189" s="39"/>
      <c r="B189" s="40"/>
      <c r="C189" s="228" t="s">
        <v>287</v>
      </c>
      <c r="D189" s="228" t="s">
        <v>206</v>
      </c>
      <c r="E189" s="229" t="s">
        <v>361</v>
      </c>
      <c r="F189" s="230" t="s">
        <v>362</v>
      </c>
      <c r="G189" s="231" t="s">
        <v>209</v>
      </c>
      <c r="H189" s="232">
        <v>106.883</v>
      </c>
      <c r="I189" s="233"/>
      <c r="J189" s="234">
        <f>ROUND(I189*H189,2)</f>
        <v>0</v>
      </c>
      <c r="K189" s="230" t="s">
        <v>210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0.00084000000000000003</v>
      </c>
      <c r="R189" s="237">
        <f>Q189*H189</f>
        <v>0.089781719999999995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211</v>
      </c>
      <c r="AT189" s="239" t="s">
        <v>206</v>
      </c>
      <c r="AU189" s="239" t="s">
        <v>85</v>
      </c>
      <c r="AY189" s="18" t="s">
        <v>204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211</v>
      </c>
      <c r="BM189" s="239" t="s">
        <v>363</v>
      </c>
    </row>
    <row r="190" s="13" customFormat="1">
      <c r="A190" s="13"/>
      <c r="B190" s="241"/>
      <c r="C190" s="242"/>
      <c r="D190" s="243" t="s">
        <v>213</v>
      </c>
      <c r="E190" s="244" t="s">
        <v>1</v>
      </c>
      <c r="F190" s="245" t="s">
        <v>214</v>
      </c>
      <c r="G190" s="242"/>
      <c r="H190" s="244" t="s">
        <v>1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213</v>
      </c>
      <c r="AU190" s="251" t="s">
        <v>85</v>
      </c>
      <c r="AV190" s="13" t="s">
        <v>83</v>
      </c>
      <c r="AW190" s="13" t="s">
        <v>32</v>
      </c>
      <c r="AX190" s="13" t="s">
        <v>76</v>
      </c>
      <c r="AY190" s="251" t="s">
        <v>204</v>
      </c>
    </row>
    <row r="191" s="14" customFormat="1">
      <c r="A191" s="14"/>
      <c r="B191" s="252"/>
      <c r="C191" s="253"/>
      <c r="D191" s="243" t="s">
        <v>213</v>
      </c>
      <c r="E191" s="254" t="s">
        <v>1</v>
      </c>
      <c r="F191" s="255" t="s">
        <v>2035</v>
      </c>
      <c r="G191" s="253"/>
      <c r="H191" s="256">
        <v>105.51000000000001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213</v>
      </c>
      <c r="AU191" s="262" t="s">
        <v>85</v>
      </c>
      <c r="AV191" s="14" t="s">
        <v>85</v>
      </c>
      <c r="AW191" s="14" t="s">
        <v>32</v>
      </c>
      <c r="AX191" s="14" t="s">
        <v>76</v>
      </c>
      <c r="AY191" s="262" t="s">
        <v>204</v>
      </c>
    </row>
    <row r="192" s="14" customFormat="1">
      <c r="A192" s="14"/>
      <c r="B192" s="252"/>
      <c r="C192" s="253"/>
      <c r="D192" s="243" t="s">
        <v>213</v>
      </c>
      <c r="E192" s="254" t="s">
        <v>1</v>
      </c>
      <c r="F192" s="255" t="s">
        <v>2036</v>
      </c>
      <c r="G192" s="253"/>
      <c r="H192" s="256">
        <v>1.373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213</v>
      </c>
      <c r="AU192" s="262" t="s">
        <v>85</v>
      </c>
      <c r="AV192" s="14" t="s">
        <v>85</v>
      </c>
      <c r="AW192" s="14" t="s">
        <v>32</v>
      </c>
      <c r="AX192" s="14" t="s">
        <v>76</v>
      </c>
      <c r="AY192" s="262" t="s">
        <v>204</v>
      </c>
    </row>
    <row r="193" s="15" customFormat="1">
      <c r="A193" s="15"/>
      <c r="B193" s="263"/>
      <c r="C193" s="264"/>
      <c r="D193" s="243" t="s">
        <v>213</v>
      </c>
      <c r="E193" s="265" t="s">
        <v>127</v>
      </c>
      <c r="F193" s="266" t="s">
        <v>160</v>
      </c>
      <c r="G193" s="264"/>
      <c r="H193" s="267">
        <v>106.883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3" t="s">
        <v>213</v>
      </c>
      <c r="AU193" s="273" t="s">
        <v>85</v>
      </c>
      <c r="AV193" s="15" t="s">
        <v>211</v>
      </c>
      <c r="AW193" s="15" t="s">
        <v>32</v>
      </c>
      <c r="AX193" s="15" t="s">
        <v>76</v>
      </c>
      <c r="AY193" s="273" t="s">
        <v>204</v>
      </c>
    </row>
    <row r="194" s="14" customFormat="1">
      <c r="A194" s="14"/>
      <c r="B194" s="252"/>
      <c r="C194" s="253"/>
      <c r="D194" s="243" t="s">
        <v>213</v>
      </c>
      <c r="E194" s="254" t="s">
        <v>1</v>
      </c>
      <c r="F194" s="255" t="s">
        <v>127</v>
      </c>
      <c r="G194" s="253"/>
      <c r="H194" s="256">
        <v>106.883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213</v>
      </c>
      <c r="AU194" s="262" t="s">
        <v>85</v>
      </c>
      <c r="AV194" s="14" t="s">
        <v>85</v>
      </c>
      <c r="AW194" s="14" t="s">
        <v>32</v>
      </c>
      <c r="AX194" s="14" t="s">
        <v>83</v>
      </c>
      <c r="AY194" s="262" t="s">
        <v>204</v>
      </c>
    </row>
    <row r="195" s="2" customFormat="1" ht="24.15" customHeight="1">
      <c r="A195" s="39"/>
      <c r="B195" s="40"/>
      <c r="C195" s="228" t="s">
        <v>291</v>
      </c>
      <c r="D195" s="228" t="s">
        <v>206</v>
      </c>
      <c r="E195" s="229" t="s">
        <v>371</v>
      </c>
      <c r="F195" s="230" t="s">
        <v>372</v>
      </c>
      <c r="G195" s="231" t="s">
        <v>209</v>
      </c>
      <c r="H195" s="232">
        <v>106.883</v>
      </c>
      <c r="I195" s="233"/>
      <c r="J195" s="234">
        <f>ROUND(I195*H195,2)</f>
        <v>0</v>
      </c>
      <c r="K195" s="230" t="s">
        <v>210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211</v>
      </c>
      <c r="AT195" s="239" t="s">
        <v>206</v>
      </c>
      <c r="AU195" s="239" t="s">
        <v>85</v>
      </c>
      <c r="AY195" s="18" t="s">
        <v>204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211</v>
      </c>
      <c r="BM195" s="239" t="s">
        <v>373</v>
      </c>
    </row>
    <row r="196" s="14" customFormat="1">
      <c r="A196" s="14"/>
      <c r="B196" s="252"/>
      <c r="C196" s="253"/>
      <c r="D196" s="243" t="s">
        <v>213</v>
      </c>
      <c r="E196" s="254" t="s">
        <v>1</v>
      </c>
      <c r="F196" s="255" t="s">
        <v>127</v>
      </c>
      <c r="G196" s="253"/>
      <c r="H196" s="256">
        <v>106.883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213</v>
      </c>
      <c r="AU196" s="262" t="s">
        <v>85</v>
      </c>
      <c r="AV196" s="14" t="s">
        <v>85</v>
      </c>
      <c r="AW196" s="14" t="s">
        <v>32</v>
      </c>
      <c r="AX196" s="14" t="s">
        <v>83</v>
      </c>
      <c r="AY196" s="262" t="s">
        <v>204</v>
      </c>
    </row>
    <row r="197" s="2" customFormat="1" ht="37.8" customHeight="1">
      <c r="A197" s="39"/>
      <c r="B197" s="40"/>
      <c r="C197" s="228" t="s">
        <v>296</v>
      </c>
      <c r="D197" s="228" t="s">
        <v>206</v>
      </c>
      <c r="E197" s="229" t="s">
        <v>375</v>
      </c>
      <c r="F197" s="230" t="s">
        <v>376</v>
      </c>
      <c r="G197" s="231" t="s">
        <v>311</v>
      </c>
      <c r="H197" s="232">
        <v>10.929</v>
      </c>
      <c r="I197" s="233"/>
      <c r="J197" s="234">
        <f>ROUND(I197*H197,2)</f>
        <v>0</v>
      </c>
      <c r="K197" s="230" t="s">
        <v>210</v>
      </c>
      <c r="L197" s="45"/>
      <c r="M197" s="235" t="s">
        <v>1</v>
      </c>
      <c r="N197" s="236" t="s">
        <v>41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211</v>
      </c>
      <c r="AT197" s="239" t="s">
        <v>206</v>
      </c>
      <c r="AU197" s="239" t="s">
        <v>85</v>
      </c>
      <c r="AY197" s="18" t="s">
        <v>204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83</v>
      </c>
      <c r="BK197" s="240">
        <f>ROUND(I197*H197,2)</f>
        <v>0</v>
      </c>
      <c r="BL197" s="18" t="s">
        <v>211</v>
      </c>
      <c r="BM197" s="239" t="s">
        <v>1569</v>
      </c>
    </row>
    <row r="198" s="14" customFormat="1">
      <c r="A198" s="14"/>
      <c r="B198" s="252"/>
      <c r="C198" s="253"/>
      <c r="D198" s="243" t="s">
        <v>213</v>
      </c>
      <c r="E198" s="254" t="s">
        <v>1</v>
      </c>
      <c r="F198" s="255" t="s">
        <v>378</v>
      </c>
      <c r="G198" s="253"/>
      <c r="H198" s="256">
        <v>10.929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213</v>
      </c>
      <c r="AU198" s="262" t="s">
        <v>85</v>
      </c>
      <c r="AV198" s="14" t="s">
        <v>85</v>
      </c>
      <c r="AW198" s="14" t="s">
        <v>32</v>
      </c>
      <c r="AX198" s="14" t="s">
        <v>83</v>
      </c>
      <c r="AY198" s="262" t="s">
        <v>204</v>
      </c>
    </row>
    <row r="199" s="2" customFormat="1" ht="37.8" customHeight="1">
      <c r="A199" s="39"/>
      <c r="B199" s="40"/>
      <c r="C199" s="228" t="s">
        <v>300</v>
      </c>
      <c r="D199" s="228" t="s">
        <v>206</v>
      </c>
      <c r="E199" s="229" t="s">
        <v>380</v>
      </c>
      <c r="F199" s="230" t="s">
        <v>381</v>
      </c>
      <c r="G199" s="231" t="s">
        <v>311</v>
      </c>
      <c r="H199" s="232">
        <v>25.501999999999999</v>
      </c>
      <c r="I199" s="233"/>
      <c r="J199" s="234">
        <f>ROUND(I199*H199,2)</f>
        <v>0</v>
      </c>
      <c r="K199" s="230" t="s">
        <v>210</v>
      </c>
      <c r="L199" s="45"/>
      <c r="M199" s="235" t="s">
        <v>1</v>
      </c>
      <c r="N199" s="236" t="s">
        <v>41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211</v>
      </c>
      <c r="AT199" s="239" t="s">
        <v>206</v>
      </c>
      <c r="AU199" s="239" t="s">
        <v>85</v>
      </c>
      <c r="AY199" s="18" t="s">
        <v>204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211</v>
      </c>
      <c r="BM199" s="239" t="s">
        <v>1570</v>
      </c>
    </row>
    <row r="200" s="14" customFormat="1">
      <c r="A200" s="14"/>
      <c r="B200" s="252"/>
      <c r="C200" s="253"/>
      <c r="D200" s="243" t="s">
        <v>213</v>
      </c>
      <c r="E200" s="254" t="s">
        <v>1</v>
      </c>
      <c r="F200" s="255" t="s">
        <v>383</v>
      </c>
      <c r="G200" s="253"/>
      <c r="H200" s="256">
        <v>25.501999999999999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213</v>
      </c>
      <c r="AU200" s="262" t="s">
        <v>85</v>
      </c>
      <c r="AV200" s="14" t="s">
        <v>85</v>
      </c>
      <c r="AW200" s="14" t="s">
        <v>32</v>
      </c>
      <c r="AX200" s="14" t="s">
        <v>83</v>
      </c>
      <c r="AY200" s="262" t="s">
        <v>204</v>
      </c>
    </row>
    <row r="201" s="2" customFormat="1" ht="33" customHeight="1">
      <c r="A201" s="39"/>
      <c r="B201" s="40"/>
      <c r="C201" s="228" t="s">
        <v>305</v>
      </c>
      <c r="D201" s="228" t="s">
        <v>206</v>
      </c>
      <c r="E201" s="229" t="s">
        <v>385</v>
      </c>
      <c r="F201" s="230" t="s">
        <v>386</v>
      </c>
      <c r="G201" s="231" t="s">
        <v>311</v>
      </c>
      <c r="H201" s="232">
        <v>10.929</v>
      </c>
      <c r="I201" s="233"/>
      <c r="J201" s="234">
        <f>ROUND(I201*H201,2)</f>
        <v>0</v>
      </c>
      <c r="K201" s="230" t="s">
        <v>210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211</v>
      </c>
      <c r="AT201" s="239" t="s">
        <v>206</v>
      </c>
      <c r="AU201" s="239" t="s">
        <v>85</v>
      </c>
      <c r="AY201" s="18" t="s">
        <v>204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211</v>
      </c>
      <c r="BM201" s="239" t="s">
        <v>1571</v>
      </c>
    </row>
    <row r="202" s="13" customFormat="1">
      <c r="A202" s="13"/>
      <c r="B202" s="241"/>
      <c r="C202" s="242"/>
      <c r="D202" s="243" t="s">
        <v>213</v>
      </c>
      <c r="E202" s="244" t="s">
        <v>1</v>
      </c>
      <c r="F202" s="245" t="s">
        <v>214</v>
      </c>
      <c r="G202" s="242"/>
      <c r="H202" s="244" t="s">
        <v>1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213</v>
      </c>
      <c r="AU202" s="251" t="s">
        <v>85</v>
      </c>
      <c r="AV202" s="13" t="s">
        <v>83</v>
      </c>
      <c r="AW202" s="13" t="s">
        <v>32</v>
      </c>
      <c r="AX202" s="13" t="s">
        <v>76</v>
      </c>
      <c r="AY202" s="251" t="s">
        <v>204</v>
      </c>
    </row>
    <row r="203" s="13" customFormat="1">
      <c r="A203" s="13"/>
      <c r="B203" s="241"/>
      <c r="C203" s="242"/>
      <c r="D203" s="243" t="s">
        <v>213</v>
      </c>
      <c r="E203" s="244" t="s">
        <v>1</v>
      </c>
      <c r="F203" s="245" t="s">
        <v>388</v>
      </c>
      <c r="G203" s="242"/>
      <c r="H203" s="244" t="s">
        <v>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213</v>
      </c>
      <c r="AU203" s="251" t="s">
        <v>85</v>
      </c>
      <c r="AV203" s="13" t="s">
        <v>83</v>
      </c>
      <c r="AW203" s="13" t="s">
        <v>32</v>
      </c>
      <c r="AX203" s="13" t="s">
        <v>76</v>
      </c>
      <c r="AY203" s="251" t="s">
        <v>204</v>
      </c>
    </row>
    <row r="204" s="13" customFormat="1">
      <c r="A204" s="13"/>
      <c r="B204" s="241"/>
      <c r="C204" s="242"/>
      <c r="D204" s="243" t="s">
        <v>213</v>
      </c>
      <c r="E204" s="244" t="s">
        <v>1</v>
      </c>
      <c r="F204" s="245" t="s">
        <v>389</v>
      </c>
      <c r="G204" s="242"/>
      <c r="H204" s="244" t="s">
        <v>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213</v>
      </c>
      <c r="AU204" s="251" t="s">
        <v>85</v>
      </c>
      <c r="AV204" s="13" t="s">
        <v>83</v>
      </c>
      <c r="AW204" s="13" t="s">
        <v>32</v>
      </c>
      <c r="AX204" s="13" t="s">
        <v>76</v>
      </c>
      <c r="AY204" s="251" t="s">
        <v>204</v>
      </c>
    </row>
    <row r="205" s="14" customFormat="1">
      <c r="A205" s="14"/>
      <c r="B205" s="252"/>
      <c r="C205" s="253"/>
      <c r="D205" s="243" t="s">
        <v>213</v>
      </c>
      <c r="E205" s="254" t="s">
        <v>1</v>
      </c>
      <c r="F205" s="255" t="s">
        <v>2037</v>
      </c>
      <c r="G205" s="253"/>
      <c r="H205" s="256">
        <v>2.1000000000000001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213</v>
      </c>
      <c r="AU205" s="262" t="s">
        <v>85</v>
      </c>
      <c r="AV205" s="14" t="s">
        <v>85</v>
      </c>
      <c r="AW205" s="14" t="s">
        <v>32</v>
      </c>
      <c r="AX205" s="14" t="s">
        <v>76</v>
      </c>
      <c r="AY205" s="262" t="s">
        <v>204</v>
      </c>
    </row>
    <row r="206" s="14" customFormat="1">
      <c r="A206" s="14"/>
      <c r="B206" s="252"/>
      <c r="C206" s="253"/>
      <c r="D206" s="243" t="s">
        <v>213</v>
      </c>
      <c r="E206" s="254" t="s">
        <v>1</v>
      </c>
      <c r="F206" s="255" t="s">
        <v>2038</v>
      </c>
      <c r="G206" s="253"/>
      <c r="H206" s="256">
        <v>-0.13200000000000001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213</v>
      </c>
      <c r="AU206" s="262" t="s">
        <v>85</v>
      </c>
      <c r="AV206" s="14" t="s">
        <v>85</v>
      </c>
      <c r="AW206" s="14" t="s">
        <v>32</v>
      </c>
      <c r="AX206" s="14" t="s">
        <v>76</v>
      </c>
      <c r="AY206" s="262" t="s">
        <v>204</v>
      </c>
    </row>
    <row r="207" s="16" customFormat="1">
      <c r="A207" s="16"/>
      <c r="B207" s="274"/>
      <c r="C207" s="275"/>
      <c r="D207" s="243" t="s">
        <v>213</v>
      </c>
      <c r="E207" s="276" t="s">
        <v>119</v>
      </c>
      <c r="F207" s="277" t="s">
        <v>110</v>
      </c>
      <c r="G207" s="275"/>
      <c r="H207" s="278">
        <v>1.968</v>
      </c>
      <c r="I207" s="279"/>
      <c r="J207" s="275"/>
      <c r="K207" s="275"/>
      <c r="L207" s="280"/>
      <c r="M207" s="281"/>
      <c r="N207" s="282"/>
      <c r="O207" s="282"/>
      <c r="P207" s="282"/>
      <c r="Q207" s="282"/>
      <c r="R207" s="282"/>
      <c r="S207" s="282"/>
      <c r="T207" s="283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4" t="s">
        <v>213</v>
      </c>
      <c r="AU207" s="284" t="s">
        <v>85</v>
      </c>
      <c r="AV207" s="16" t="s">
        <v>222</v>
      </c>
      <c r="AW207" s="16" t="s">
        <v>32</v>
      </c>
      <c r="AX207" s="16" t="s">
        <v>76</v>
      </c>
      <c r="AY207" s="284" t="s">
        <v>204</v>
      </c>
    </row>
    <row r="208" s="13" customFormat="1">
      <c r="A208" s="13"/>
      <c r="B208" s="241"/>
      <c r="C208" s="242"/>
      <c r="D208" s="243" t="s">
        <v>213</v>
      </c>
      <c r="E208" s="244" t="s">
        <v>1</v>
      </c>
      <c r="F208" s="245" t="s">
        <v>393</v>
      </c>
      <c r="G208" s="242"/>
      <c r="H208" s="244" t="s">
        <v>1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213</v>
      </c>
      <c r="AU208" s="251" t="s">
        <v>85</v>
      </c>
      <c r="AV208" s="13" t="s">
        <v>83</v>
      </c>
      <c r="AW208" s="13" t="s">
        <v>32</v>
      </c>
      <c r="AX208" s="13" t="s">
        <v>76</v>
      </c>
      <c r="AY208" s="251" t="s">
        <v>204</v>
      </c>
    </row>
    <row r="209" s="14" customFormat="1">
      <c r="A209" s="14"/>
      <c r="B209" s="252"/>
      <c r="C209" s="253"/>
      <c r="D209" s="243" t="s">
        <v>213</v>
      </c>
      <c r="E209" s="254" t="s">
        <v>1</v>
      </c>
      <c r="F209" s="255" t="s">
        <v>2039</v>
      </c>
      <c r="G209" s="253"/>
      <c r="H209" s="256">
        <v>8.3100000000000005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213</v>
      </c>
      <c r="AU209" s="262" t="s">
        <v>85</v>
      </c>
      <c r="AV209" s="14" t="s">
        <v>85</v>
      </c>
      <c r="AW209" s="14" t="s">
        <v>32</v>
      </c>
      <c r="AX209" s="14" t="s">
        <v>76</v>
      </c>
      <c r="AY209" s="262" t="s">
        <v>204</v>
      </c>
    </row>
    <row r="210" s="14" customFormat="1">
      <c r="A210" s="14"/>
      <c r="B210" s="252"/>
      <c r="C210" s="253"/>
      <c r="D210" s="243" t="s">
        <v>213</v>
      </c>
      <c r="E210" s="254" t="s">
        <v>1</v>
      </c>
      <c r="F210" s="255" t="s">
        <v>2040</v>
      </c>
      <c r="G210" s="253"/>
      <c r="H210" s="256">
        <v>-0.49199999999999999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213</v>
      </c>
      <c r="AU210" s="262" t="s">
        <v>85</v>
      </c>
      <c r="AV210" s="14" t="s">
        <v>85</v>
      </c>
      <c r="AW210" s="14" t="s">
        <v>32</v>
      </c>
      <c r="AX210" s="14" t="s">
        <v>76</v>
      </c>
      <c r="AY210" s="262" t="s">
        <v>204</v>
      </c>
    </row>
    <row r="211" s="16" customFormat="1">
      <c r="A211" s="16"/>
      <c r="B211" s="274"/>
      <c r="C211" s="275"/>
      <c r="D211" s="243" t="s">
        <v>213</v>
      </c>
      <c r="E211" s="276" t="s">
        <v>121</v>
      </c>
      <c r="F211" s="277" t="s">
        <v>110</v>
      </c>
      <c r="G211" s="275"/>
      <c r="H211" s="278">
        <v>7.8179999999999996</v>
      </c>
      <c r="I211" s="279"/>
      <c r="J211" s="275"/>
      <c r="K211" s="275"/>
      <c r="L211" s="280"/>
      <c r="M211" s="281"/>
      <c r="N211" s="282"/>
      <c r="O211" s="282"/>
      <c r="P211" s="282"/>
      <c r="Q211" s="282"/>
      <c r="R211" s="282"/>
      <c r="S211" s="282"/>
      <c r="T211" s="283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84" t="s">
        <v>213</v>
      </c>
      <c r="AU211" s="284" t="s">
        <v>85</v>
      </c>
      <c r="AV211" s="16" t="s">
        <v>222</v>
      </c>
      <c r="AW211" s="16" t="s">
        <v>32</v>
      </c>
      <c r="AX211" s="16" t="s">
        <v>76</v>
      </c>
      <c r="AY211" s="284" t="s">
        <v>204</v>
      </c>
    </row>
    <row r="212" s="15" customFormat="1">
      <c r="A212" s="15"/>
      <c r="B212" s="263"/>
      <c r="C212" s="264"/>
      <c r="D212" s="243" t="s">
        <v>213</v>
      </c>
      <c r="E212" s="265" t="s">
        <v>159</v>
      </c>
      <c r="F212" s="266" t="s">
        <v>160</v>
      </c>
      <c r="G212" s="264"/>
      <c r="H212" s="267">
        <v>9.7859999999999996</v>
      </c>
      <c r="I212" s="268"/>
      <c r="J212" s="264"/>
      <c r="K212" s="264"/>
      <c r="L212" s="269"/>
      <c r="M212" s="270"/>
      <c r="N212" s="271"/>
      <c r="O212" s="271"/>
      <c r="P212" s="271"/>
      <c r="Q212" s="271"/>
      <c r="R212" s="271"/>
      <c r="S212" s="271"/>
      <c r="T212" s="27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3" t="s">
        <v>213</v>
      </c>
      <c r="AU212" s="273" t="s">
        <v>85</v>
      </c>
      <c r="AV212" s="15" t="s">
        <v>211</v>
      </c>
      <c r="AW212" s="15" t="s">
        <v>32</v>
      </c>
      <c r="AX212" s="15" t="s">
        <v>76</v>
      </c>
      <c r="AY212" s="273" t="s">
        <v>204</v>
      </c>
    </row>
    <row r="213" s="14" customFormat="1">
      <c r="A213" s="14"/>
      <c r="B213" s="252"/>
      <c r="C213" s="253"/>
      <c r="D213" s="243" t="s">
        <v>213</v>
      </c>
      <c r="E213" s="254" t="s">
        <v>151</v>
      </c>
      <c r="F213" s="255" t="s">
        <v>2041</v>
      </c>
      <c r="G213" s="253"/>
      <c r="H213" s="256">
        <v>26.645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213</v>
      </c>
      <c r="AU213" s="262" t="s">
        <v>85</v>
      </c>
      <c r="AV213" s="14" t="s">
        <v>85</v>
      </c>
      <c r="AW213" s="14" t="s">
        <v>32</v>
      </c>
      <c r="AX213" s="14" t="s">
        <v>76</v>
      </c>
      <c r="AY213" s="262" t="s">
        <v>204</v>
      </c>
    </row>
    <row r="214" s="14" customFormat="1">
      <c r="A214" s="14"/>
      <c r="B214" s="252"/>
      <c r="C214" s="253"/>
      <c r="D214" s="243" t="s">
        <v>213</v>
      </c>
      <c r="E214" s="254" t="s">
        <v>155</v>
      </c>
      <c r="F214" s="255" t="s">
        <v>1577</v>
      </c>
      <c r="G214" s="253"/>
      <c r="H214" s="256">
        <v>36.430999999999997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213</v>
      </c>
      <c r="AU214" s="262" t="s">
        <v>85</v>
      </c>
      <c r="AV214" s="14" t="s">
        <v>85</v>
      </c>
      <c r="AW214" s="14" t="s">
        <v>32</v>
      </c>
      <c r="AX214" s="14" t="s">
        <v>76</v>
      </c>
      <c r="AY214" s="262" t="s">
        <v>204</v>
      </c>
    </row>
    <row r="215" s="14" customFormat="1">
      <c r="A215" s="14"/>
      <c r="B215" s="252"/>
      <c r="C215" s="253"/>
      <c r="D215" s="243" t="s">
        <v>213</v>
      </c>
      <c r="E215" s="254" t="s">
        <v>1</v>
      </c>
      <c r="F215" s="255" t="s">
        <v>407</v>
      </c>
      <c r="G215" s="253"/>
      <c r="H215" s="256">
        <v>10.929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213</v>
      </c>
      <c r="AU215" s="262" t="s">
        <v>85</v>
      </c>
      <c r="AV215" s="14" t="s">
        <v>85</v>
      </c>
      <c r="AW215" s="14" t="s">
        <v>32</v>
      </c>
      <c r="AX215" s="14" t="s">
        <v>83</v>
      </c>
      <c r="AY215" s="262" t="s">
        <v>204</v>
      </c>
    </row>
    <row r="216" s="2" customFormat="1" ht="37.8" customHeight="1">
      <c r="A216" s="39"/>
      <c r="B216" s="40"/>
      <c r="C216" s="228" t="s">
        <v>7</v>
      </c>
      <c r="D216" s="228" t="s">
        <v>206</v>
      </c>
      <c r="E216" s="229" t="s">
        <v>409</v>
      </c>
      <c r="F216" s="230" t="s">
        <v>410</v>
      </c>
      <c r="G216" s="231" t="s">
        <v>311</v>
      </c>
      <c r="H216" s="232">
        <v>10.929</v>
      </c>
      <c r="I216" s="233"/>
      <c r="J216" s="234">
        <f>ROUND(I216*H216,2)</f>
        <v>0</v>
      </c>
      <c r="K216" s="230" t="s">
        <v>210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211</v>
      </c>
      <c r="AT216" s="239" t="s">
        <v>206</v>
      </c>
      <c r="AU216" s="239" t="s">
        <v>85</v>
      </c>
      <c r="AY216" s="18" t="s">
        <v>204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211</v>
      </c>
      <c r="BM216" s="239" t="s">
        <v>1578</v>
      </c>
    </row>
    <row r="217" s="14" customFormat="1">
      <c r="A217" s="14"/>
      <c r="B217" s="252"/>
      <c r="C217" s="253"/>
      <c r="D217" s="243" t="s">
        <v>213</v>
      </c>
      <c r="E217" s="254" t="s">
        <v>1</v>
      </c>
      <c r="F217" s="255" t="s">
        <v>412</v>
      </c>
      <c r="G217" s="253"/>
      <c r="H217" s="256">
        <v>10.929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213</v>
      </c>
      <c r="AU217" s="262" t="s">
        <v>85</v>
      </c>
      <c r="AV217" s="14" t="s">
        <v>85</v>
      </c>
      <c r="AW217" s="14" t="s">
        <v>32</v>
      </c>
      <c r="AX217" s="14" t="s">
        <v>83</v>
      </c>
      <c r="AY217" s="262" t="s">
        <v>204</v>
      </c>
    </row>
    <row r="218" s="2" customFormat="1" ht="33" customHeight="1">
      <c r="A218" s="39"/>
      <c r="B218" s="40"/>
      <c r="C218" s="228" t="s">
        <v>314</v>
      </c>
      <c r="D218" s="228" t="s">
        <v>206</v>
      </c>
      <c r="E218" s="229" t="s">
        <v>414</v>
      </c>
      <c r="F218" s="230" t="s">
        <v>415</v>
      </c>
      <c r="G218" s="231" t="s">
        <v>311</v>
      </c>
      <c r="H218" s="232">
        <v>25.501999999999999</v>
      </c>
      <c r="I218" s="233"/>
      <c r="J218" s="234">
        <f>ROUND(I218*H218,2)</f>
        <v>0</v>
      </c>
      <c r="K218" s="230" t="s">
        <v>210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211</v>
      </c>
      <c r="AT218" s="239" t="s">
        <v>206</v>
      </c>
      <c r="AU218" s="239" t="s">
        <v>85</v>
      </c>
      <c r="AY218" s="18" t="s">
        <v>204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211</v>
      </c>
      <c r="BM218" s="239" t="s">
        <v>1579</v>
      </c>
    </row>
    <row r="219" s="14" customFormat="1">
      <c r="A219" s="14"/>
      <c r="B219" s="252"/>
      <c r="C219" s="253"/>
      <c r="D219" s="243" t="s">
        <v>213</v>
      </c>
      <c r="E219" s="254" t="s">
        <v>1</v>
      </c>
      <c r="F219" s="255" t="s">
        <v>417</v>
      </c>
      <c r="G219" s="253"/>
      <c r="H219" s="256">
        <v>25.501999999999999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213</v>
      </c>
      <c r="AU219" s="262" t="s">
        <v>85</v>
      </c>
      <c r="AV219" s="14" t="s">
        <v>85</v>
      </c>
      <c r="AW219" s="14" t="s">
        <v>32</v>
      </c>
      <c r="AX219" s="14" t="s">
        <v>83</v>
      </c>
      <c r="AY219" s="262" t="s">
        <v>204</v>
      </c>
    </row>
    <row r="220" s="2" customFormat="1" ht="37.8" customHeight="1">
      <c r="A220" s="39"/>
      <c r="B220" s="40"/>
      <c r="C220" s="228" t="s">
        <v>322</v>
      </c>
      <c r="D220" s="228" t="s">
        <v>206</v>
      </c>
      <c r="E220" s="229" t="s">
        <v>419</v>
      </c>
      <c r="F220" s="230" t="s">
        <v>420</v>
      </c>
      <c r="G220" s="231" t="s">
        <v>311</v>
      </c>
      <c r="H220" s="232">
        <v>25.501999999999999</v>
      </c>
      <c r="I220" s="233"/>
      <c r="J220" s="234">
        <f>ROUND(I220*H220,2)</f>
        <v>0</v>
      </c>
      <c r="K220" s="230" t="s">
        <v>210</v>
      </c>
      <c r="L220" s="45"/>
      <c r="M220" s="235" t="s">
        <v>1</v>
      </c>
      <c r="N220" s="236" t="s">
        <v>41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211</v>
      </c>
      <c r="AT220" s="239" t="s">
        <v>206</v>
      </c>
      <c r="AU220" s="239" t="s">
        <v>85</v>
      </c>
      <c r="AY220" s="18" t="s">
        <v>204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211</v>
      </c>
      <c r="BM220" s="239" t="s">
        <v>1580</v>
      </c>
    </row>
    <row r="221" s="14" customFormat="1">
      <c r="A221" s="14"/>
      <c r="B221" s="252"/>
      <c r="C221" s="253"/>
      <c r="D221" s="243" t="s">
        <v>213</v>
      </c>
      <c r="E221" s="254" t="s">
        <v>1</v>
      </c>
      <c r="F221" s="255" t="s">
        <v>422</v>
      </c>
      <c r="G221" s="253"/>
      <c r="H221" s="256">
        <v>25.501999999999999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213</v>
      </c>
      <c r="AU221" s="262" t="s">
        <v>85</v>
      </c>
      <c r="AV221" s="14" t="s">
        <v>85</v>
      </c>
      <c r="AW221" s="14" t="s">
        <v>32</v>
      </c>
      <c r="AX221" s="14" t="s">
        <v>83</v>
      </c>
      <c r="AY221" s="262" t="s">
        <v>204</v>
      </c>
    </row>
    <row r="222" s="2" customFormat="1" ht="24.15" customHeight="1">
      <c r="A222" s="39"/>
      <c r="B222" s="40"/>
      <c r="C222" s="228" t="s">
        <v>327</v>
      </c>
      <c r="D222" s="228" t="s">
        <v>206</v>
      </c>
      <c r="E222" s="229" t="s">
        <v>423</v>
      </c>
      <c r="F222" s="230" t="s">
        <v>424</v>
      </c>
      <c r="G222" s="231" t="s">
        <v>311</v>
      </c>
      <c r="H222" s="232">
        <v>21.858000000000001</v>
      </c>
      <c r="I222" s="233"/>
      <c r="J222" s="234">
        <f>ROUND(I222*H222,2)</f>
        <v>0</v>
      </c>
      <c r="K222" s="230" t="s">
        <v>210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211</v>
      </c>
      <c r="AT222" s="239" t="s">
        <v>206</v>
      </c>
      <c r="AU222" s="239" t="s">
        <v>85</v>
      </c>
      <c r="AY222" s="18" t="s">
        <v>204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211</v>
      </c>
      <c r="BM222" s="239" t="s">
        <v>1581</v>
      </c>
    </row>
    <row r="223" s="14" customFormat="1">
      <c r="A223" s="14"/>
      <c r="B223" s="252"/>
      <c r="C223" s="253"/>
      <c r="D223" s="243" t="s">
        <v>213</v>
      </c>
      <c r="E223" s="254" t="s">
        <v>1</v>
      </c>
      <c r="F223" s="255" t="s">
        <v>426</v>
      </c>
      <c r="G223" s="253"/>
      <c r="H223" s="256">
        <v>10.929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213</v>
      </c>
      <c r="AU223" s="262" t="s">
        <v>85</v>
      </c>
      <c r="AV223" s="14" t="s">
        <v>85</v>
      </c>
      <c r="AW223" s="14" t="s">
        <v>32</v>
      </c>
      <c r="AX223" s="14" t="s">
        <v>76</v>
      </c>
      <c r="AY223" s="262" t="s">
        <v>204</v>
      </c>
    </row>
    <row r="224" s="14" customFormat="1">
      <c r="A224" s="14"/>
      <c r="B224" s="252"/>
      <c r="C224" s="253"/>
      <c r="D224" s="243" t="s">
        <v>213</v>
      </c>
      <c r="E224" s="254" t="s">
        <v>1</v>
      </c>
      <c r="F224" s="255" t="s">
        <v>427</v>
      </c>
      <c r="G224" s="253"/>
      <c r="H224" s="256">
        <v>10.929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213</v>
      </c>
      <c r="AU224" s="262" t="s">
        <v>85</v>
      </c>
      <c r="AV224" s="14" t="s">
        <v>85</v>
      </c>
      <c r="AW224" s="14" t="s">
        <v>32</v>
      </c>
      <c r="AX224" s="14" t="s">
        <v>76</v>
      </c>
      <c r="AY224" s="262" t="s">
        <v>204</v>
      </c>
    </row>
    <row r="225" s="15" customFormat="1">
      <c r="A225" s="15"/>
      <c r="B225" s="263"/>
      <c r="C225" s="264"/>
      <c r="D225" s="243" t="s">
        <v>213</v>
      </c>
      <c r="E225" s="265" t="s">
        <v>1</v>
      </c>
      <c r="F225" s="266" t="s">
        <v>160</v>
      </c>
      <c r="G225" s="264"/>
      <c r="H225" s="267">
        <v>21.858000000000001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3" t="s">
        <v>213</v>
      </c>
      <c r="AU225" s="273" t="s">
        <v>85</v>
      </c>
      <c r="AV225" s="15" t="s">
        <v>211</v>
      </c>
      <c r="AW225" s="15" t="s">
        <v>32</v>
      </c>
      <c r="AX225" s="15" t="s">
        <v>83</v>
      </c>
      <c r="AY225" s="273" t="s">
        <v>204</v>
      </c>
    </row>
    <row r="226" s="2" customFormat="1" ht="24.15" customHeight="1">
      <c r="A226" s="39"/>
      <c r="B226" s="40"/>
      <c r="C226" s="228" t="s">
        <v>334</v>
      </c>
      <c r="D226" s="228" t="s">
        <v>206</v>
      </c>
      <c r="E226" s="229" t="s">
        <v>429</v>
      </c>
      <c r="F226" s="230" t="s">
        <v>430</v>
      </c>
      <c r="G226" s="231" t="s">
        <v>311</v>
      </c>
      <c r="H226" s="232">
        <v>51.003999999999998</v>
      </c>
      <c r="I226" s="233"/>
      <c r="J226" s="234">
        <f>ROUND(I226*H226,2)</f>
        <v>0</v>
      </c>
      <c r="K226" s="230" t="s">
        <v>210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211</v>
      </c>
      <c r="AT226" s="239" t="s">
        <v>206</v>
      </c>
      <c r="AU226" s="239" t="s">
        <v>85</v>
      </c>
      <c r="AY226" s="18" t="s">
        <v>204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211</v>
      </c>
      <c r="BM226" s="239" t="s">
        <v>1582</v>
      </c>
    </row>
    <row r="227" s="14" customFormat="1">
      <c r="A227" s="14"/>
      <c r="B227" s="252"/>
      <c r="C227" s="253"/>
      <c r="D227" s="243" t="s">
        <v>213</v>
      </c>
      <c r="E227" s="254" t="s">
        <v>1</v>
      </c>
      <c r="F227" s="255" t="s">
        <v>432</v>
      </c>
      <c r="G227" s="253"/>
      <c r="H227" s="256">
        <v>25.501999999999999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213</v>
      </c>
      <c r="AU227" s="262" t="s">
        <v>85</v>
      </c>
      <c r="AV227" s="14" t="s">
        <v>85</v>
      </c>
      <c r="AW227" s="14" t="s">
        <v>32</v>
      </c>
      <c r="AX227" s="14" t="s">
        <v>76</v>
      </c>
      <c r="AY227" s="262" t="s">
        <v>204</v>
      </c>
    </row>
    <row r="228" s="14" customFormat="1">
      <c r="A228" s="14"/>
      <c r="B228" s="252"/>
      <c r="C228" s="253"/>
      <c r="D228" s="243" t="s">
        <v>213</v>
      </c>
      <c r="E228" s="254" t="s">
        <v>1</v>
      </c>
      <c r="F228" s="255" t="s">
        <v>433</v>
      </c>
      <c r="G228" s="253"/>
      <c r="H228" s="256">
        <v>25.501999999999999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213</v>
      </c>
      <c r="AU228" s="262" t="s">
        <v>85</v>
      </c>
      <c r="AV228" s="14" t="s">
        <v>85</v>
      </c>
      <c r="AW228" s="14" t="s">
        <v>32</v>
      </c>
      <c r="AX228" s="14" t="s">
        <v>76</v>
      </c>
      <c r="AY228" s="262" t="s">
        <v>204</v>
      </c>
    </row>
    <row r="229" s="15" customFormat="1">
      <c r="A229" s="15"/>
      <c r="B229" s="263"/>
      <c r="C229" s="264"/>
      <c r="D229" s="243" t="s">
        <v>213</v>
      </c>
      <c r="E229" s="265" t="s">
        <v>1</v>
      </c>
      <c r="F229" s="266" t="s">
        <v>160</v>
      </c>
      <c r="G229" s="264"/>
      <c r="H229" s="267">
        <v>51.003999999999998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3" t="s">
        <v>213</v>
      </c>
      <c r="AU229" s="273" t="s">
        <v>85</v>
      </c>
      <c r="AV229" s="15" t="s">
        <v>211</v>
      </c>
      <c r="AW229" s="15" t="s">
        <v>32</v>
      </c>
      <c r="AX229" s="15" t="s">
        <v>83</v>
      </c>
      <c r="AY229" s="273" t="s">
        <v>204</v>
      </c>
    </row>
    <row r="230" s="2" customFormat="1" ht="16.5" customHeight="1">
      <c r="A230" s="39"/>
      <c r="B230" s="40"/>
      <c r="C230" s="228" t="s">
        <v>339</v>
      </c>
      <c r="D230" s="228" t="s">
        <v>206</v>
      </c>
      <c r="E230" s="229" t="s">
        <v>435</v>
      </c>
      <c r="F230" s="230" t="s">
        <v>436</v>
      </c>
      <c r="G230" s="231" t="s">
        <v>311</v>
      </c>
      <c r="H230" s="232">
        <v>36.430999999999997</v>
      </c>
      <c r="I230" s="233"/>
      <c r="J230" s="234">
        <f>ROUND(I230*H230,2)</f>
        <v>0</v>
      </c>
      <c r="K230" s="230" t="s">
        <v>210</v>
      </c>
      <c r="L230" s="45"/>
      <c r="M230" s="235" t="s">
        <v>1</v>
      </c>
      <c r="N230" s="236" t="s">
        <v>41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211</v>
      </c>
      <c r="AT230" s="239" t="s">
        <v>206</v>
      </c>
      <c r="AU230" s="239" t="s">
        <v>85</v>
      </c>
      <c r="AY230" s="18" t="s">
        <v>204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83</v>
      </c>
      <c r="BK230" s="240">
        <f>ROUND(I230*H230,2)</f>
        <v>0</v>
      </c>
      <c r="BL230" s="18" t="s">
        <v>211</v>
      </c>
      <c r="BM230" s="239" t="s">
        <v>437</v>
      </c>
    </row>
    <row r="231" s="14" customFormat="1">
      <c r="A231" s="14"/>
      <c r="B231" s="252"/>
      <c r="C231" s="253"/>
      <c r="D231" s="243" t="s">
        <v>213</v>
      </c>
      <c r="E231" s="254" t="s">
        <v>1</v>
      </c>
      <c r="F231" s="255" t="s">
        <v>438</v>
      </c>
      <c r="G231" s="253"/>
      <c r="H231" s="256">
        <v>36.430999999999997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213</v>
      </c>
      <c r="AU231" s="262" t="s">
        <v>85</v>
      </c>
      <c r="AV231" s="14" t="s">
        <v>85</v>
      </c>
      <c r="AW231" s="14" t="s">
        <v>32</v>
      </c>
      <c r="AX231" s="14" t="s">
        <v>83</v>
      </c>
      <c r="AY231" s="262" t="s">
        <v>204</v>
      </c>
    </row>
    <row r="232" s="2" customFormat="1" ht="33" customHeight="1">
      <c r="A232" s="39"/>
      <c r="B232" s="40"/>
      <c r="C232" s="228" t="s">
        <v>139</v>
      </c>
      <c r="D232" s="228" t="s">
        <v>206</v>
      </c>
      <c r="E232" s="229" t="s">
        <v>440</v>
      </c>
      <c r="F232" s="230" t="s">
        <v>441</v>
      </c>
      <c r="G232" s="231" t="s">
        <v>442</v>
      </c>
      <c r="H232" s="232">
        <v>65.575999999999993</v>
      </c>
      <c r="I232" s="233"/>
      <c r="J232" s="234">
        <f>ROUND(I232*H232,2)</f>
        <v>0</v>
      </c>
      <c r="K232" s="230" t="s">
        <v>210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211</v>
      </c>
      <c r="AT232" s="239" t="s">
        <v>206</v>
      </c>
      <c r="AU232" s="239" t="s">
        <v>85</v>
      </c>
      <c r="AY232" s="18" t="s">
        <v>204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211</v>
      </c>
      <c r="BM232" s="239" t="s">
        <v>443</v>
      </c>
    </row>
    <row r="233" s="13" customFormat="1">
      <c r="A233" s="13"/>
      <c r="B233" s="241"/>
      <c r="C233" s="242"/>
      <c r="D233" s="243" t="s">
        <v>213</v>
      </c>
      <c r="E233" s="244" t="s">
        <v>1</v>
      </c>
      <c r="F233" s="245" t="s">
        <v>444</v>
      </c>
      <c r="G233" s="242"/>
      <c r="H233" s="244" t="s">
        <v>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213</v>
      </c>
      <c r="AU233" s="251" t="s">
        <v>85</v>
      </c>
      <c r="AV233" s="13" t="s">
        <v>83</v>
      </c>
      <c r="AW233" s="13" t="s">
        <v>32</v>
      </c>
      <c r="AX233" s="13" t="s">
        <v>76</v>
      </c>
      <c r="AY233" s="251" t="s">
        <v>204</v>
      </c>
    </row>
    <row r="234" s="14" customFormat="1">
      <c r="A234" s="14"/>
      <c r="B234" s="252"/>
      <c r="C234" s="253"/>
      <c r="D234" s="243" t="s">
        <v>213</v>
      </c>
      <c r="E234" s="254" t="s">
        <v>1</v>
      </c>
      <c r="F234" s="255" t="s">
        <v>445</v>
      </c>
      <c r="G234" s="253"/>
      <c r="H234" s="256">
        <v>65.575999999999993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213</v>
      </c>
      <c r="AU234" s="262" t="s">
        <v>85</v>
      </c>
      <c r="AV234" s="14" t="s">
        <v>85</v>
      </c>
      <c r="AW234" s="14" t="s">
        <v>32</v>
      </c>
      <c r="AX234" s="14" t="s">
        <v>83</v>
      </c>
      <c r="AY234" s="262" t="s">
        <v>204</v>
      </c>
    </row>
    <row r="235" s="2" customFormat="1" ht="24.15" customHeight="1">
      <c r="A235" s="39"/>
      <c r="B235" s="40"/>
      <c r="C235" s="228" t="s">
        <v>360</v>
      </c>
      <c r="D235" s="228" t="s">
        <v>206</v>
      </c>
      <c r="E235" s="229" t="s">
        <v>446</v>
      </c>
      <c r="F235" s="230" t="s">
        <v>447</v>
      </c>
      <c r="G235" s="231" t="s">
        <v>448</v>
      </c>
      <c r="H235" s="232">
        <v>26.645</v>
      </c>
      <c r="I235" s="233"/>
      <c r="J235" s="234">
        <f>ROUND(I235*H235,2)</f>
        <v>0</v>
      </c>
      <c r="K235" s="230" t="s">
        <v>210</v>
      </c>
      <c r="L235" s="45"/>
      <c r="M235" s="235" t="s">
        <v>1</v>
      </c>
      <c r="N235" s="236" t="s">
        <v>41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211</v>
      </c>
      <c r="AT235" s="239" t="s">
        <v>206</v>
      </c>
      <c r="AU235" s="239" t="s">
        <v>85</v>
      </c>
      <c r="AY235" s="18" t="s">
        <v>204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83</v>
      </c>
      <c r="BK235" s="240">
        <f>ROUND(I235*H235,2)</f>
        <v>0</v>
      </c>
      <c r="BL235" s="18" t="s">
        <v>211</v>
      </c>
      <c r="BM235" s="239" t="s">
        <v>449</v>
      </c>
    </row>
    <row r="236" s="14" customFormat="1">
      <c r="A236" s="14"/>
      <c r="B236" s="252"/>
      <c r="C236" s="253"/>
      <c r="D236" s="243" t="s">
        <v>213</v>
      </c>
      <c r="E236" s="254" t="s">
        <v>1</v>
      </c>
      <c r="F236" s="255" t="s">
        <v>1583</v>
      </c>
      <c r="G236" s="253"/>
      <c r="H236" s="256">
        <v>19.213999999999999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213</v>
      </c>
      <c r="AU236" s="262" t="s">
        <v>85</v>
      </c>
      <c r="AV236" s="14" t="s">
        <v>85</v>
      </c>
      <c r="AW236" s="14" t="s">
        <v>32</v>
      </c>
      <c r="AX236" s="14" t="s">
        <v>76</v>
      </c>
      <c r="AY236" s="262" t="s">
        <v>204</v>
      </c>
    </row>
    <row r="237" s="14" customFormat="1">
      <c r="A237" s="14"/>
      <c r="B237" s="252"/>
      <c r="C237" s="253"/>
      <c r="D237" s="243" t="s">
        <v>213</v>
      </c>
      <c r="E237" s="254" t="s">
        <v>2010</v>
      </c>
      <c r="F237" s="255" t="s">
        <v>2042</v>
      </c>
      <c r="G237" s="253"/>
      <c r="H237" s="256">
        <v>7.431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213</v>
      </c>
      <c r="AU237" s="262" t="s">
        <v>85</v>
      </c>
      <c r="AV237" s="14" t="s">
        <v>85</v>
      </c>
      <c r="AW237" s="14" t="s">
        <v>32</v>
      </c>
      <c r="AX237" s="14" t="s">
        <v>76</v>
      </c>
      <c r="AY237" s="262" t="s">
        <v>204</v>
      </c>
    </row>
    <row r="238" s="15" customFormat="1">
      <c r="A238" s="15"/>
      <c r="B238" s="263"/>
      <c r="C238" s="264"/>
      <c r="D238" s="243" t="s">
        <v>213</v>
      </c>
      <c r="E238" s="265" t="s">
        <v>1</v>
      </c>
      <c r="F238" s="266" t="s">
        <v>160</v>
      </c>
      <c r="G238" s="264"/>
      <c r="H238" s="267">
        <v>26.645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3" t="s">
        <v>213</v>
      </c>
      <c r="AU238" s="273" t="s">
        <v>85</v>
      </c>
      <c r="AV238" s="15" t="s">
        <v>211</v>
      </c>
      <c r="AW238" s="15" t="s">
        <v>32</v>
      </c>
      <c r="AX238" s="15" t="s">
        <v>83</v>
      </c>
      <c r="AY238" s="273" t="s">
        <v>204</v>
      </c>
    </row>
    <row r="239" s="2" customFormat="1" ht="24.15" customHeight="1">
      <c r="A239" s="39"/>
      <c r="B239" s="40"/>
      <c r="C239" s="228" t="s">
        <v>370</v>
      </c>
      <c r="D239" s="228" t="s">
        <v>206</v>
      </c>
      <c r="E239" s="229" t="s">
        <v>459</v>
      </c>
      <c r="F239" s="230" t="s">
        <v>460</v>
      </c>
      <c r="G239" s="231" t="s">
        <v>311</v>
      </c>
      <c r="H239" s="232">
        <v>7.7199999999999998</v>
      </c>
      <c r="I239" s="233"/>
      <c r="J239" s="234">
        <f>ROUND(I239*H239,2)</f>
        <v>0</v>
      </c>
      <c r="K239" s="230" t="s">
        <v>210</v>
      </c>
      <c r="L239" s="45"/>
      <c r="M239" s="235" t="s">
        <v>1</v>
      </c>
      <c r="N239" s="236" t="s">
        <v>41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211</v>
      </c>
      <c r="AT239" s="239" t="s">
        <v>206</v>
      </c>
      <c r="AU239" s="239" t="s">
        <v>85</v>
      </c>
      <c r="AY239" s="18" t="s">
        <v>204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83</v>
      </c>
      <c r="BK239" s="240">
        <f>ROUND(I239*H239,2)</f>
        <v>0</v>
      </c>
      <c r="BL239" s="18" t="s">
        <v>211</v>
      </c>
      <c r="BM239" s="239" t="s">
        <v>461</v>
      </c>
    </row>
    <row r="240" s="13" customFormat="1">
      <c r="A240" s="13"/>
      <c r="B240" s="241"/>
      <c r="C240" s="242"/>
      <c r="D240" s="243" t="s">
        <v>213</v>
      </c>
      <c r="E240" s="244" t="s">
        <v>1</v>
      </c>
      <c r="F240" s="245" t="s">
        <v>214</v>
      </c>
      <c r="G240" s="242"/>
      <c r="H240" s="244" t="s">
        <v>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213</v>
      </c>
      <c r="AU240" s="251" t="s">
        <v>85</v>
      </c>
      <c r="AV240" s="13" t="s">
        <v>83</v>
      </c>
      <c r="AW240" s="13" t="s">
        <v>32</v>
      </c>
      <c r="AX240" s="13" t="s">
        <v>76</v>
      </c>
      <c r="AY240" s="251" t="s">
        <v>204</v>
      </c>
    </row>
    <row r="241" s="13" customFormat="1">
      <c r="A241" s="13"/>
      <c r="B241" s="241"/>
      <c r="C241" s="242"/>
      <c r="D241" s="243" t="s">
        <v>213</v>
      </c>
      <c r="E241" s="244" t="s">
        <v>1</v>
      </c>
      <c r="F241" s="245" t="s">
        <v>1585</v>
      </c>
      <c r="G241" s="242"/>
      <c r="H241" s="244" t="s">
        <v>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213</v>
      </c>
      <c r="AU241" s="251" t="s">
        <v>85</v>
      </c>
      <c r="AV241" s="13" t="s">
        <v>83</v>
      </c>
      <c r="AW241" s="13" t="s">
        <v>32</v>
      </c>
      <c r="AX241" s="13" t="s">
        <v>76</v>
      </c>
      <c r="AY241" s="251" t="s">
        <v>204</v>
      </c>
    </row>
    <row r="242" s="14" customFormat="1">
      <c r="A242" s="14"/>
      <c r="B242" s="252"/>
      <c r="C242" s="253"/>
      <c r="D242" s="243" t="s">
        <v>213</v>
      </c>
      <c r="E242" s="254" t="s">
        <v>1</v>
      </c>
      <c r="F242" s="255" t="s">
        <v>2043</v>
      </c>
      <c r="G242" s="253"/>
      <c r="H242" s="256">
        <v>0.001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213</v>
      </c>
      <c r="AU242" s="262" t="s">
        <v>85</v>
      </c>
      <c r="AV242" s="14" t="s">
        <v>85</v>
      </c>
      <c r="AW242" s="14" t="s">
        <v>32</v>
      </c>
      <c r="AX242" s="14" t="s">
        <v>76</v>
      </c>
      <c r="AY242" s="262" t="s">
        <v>204</v>
      </c>
    </row>
    <row r="243" s="14" customFormat="1">
      <c r="A243" s="14"/>
      <c r="B243" s="252"/>
      <c r="C243" s="253"/>
      <c r="D243" s="243" t="s">
        <v>213</v>
      </c>
      <c r="E243" s="254" t="s">
        <v>1</v>
      </c>
      <c r="F243" s="255" t="s">
        <v>2044</v>
      </c>
      <c r="G243" s="253"/>
      <c r="H243" s="256">
        <v>0.097000000000000003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213</v>
      </c>
      <c r="AU243" s="262" t="s">
        <v>85</v>
      </c>
      <c r="AV243" s="14" t="s">
        <v>85</v>
      </c>
      <c r="AW243" s="14" t="s">
        <v>32</v>
      </c>
      <c r="AX243" s="14" t="s">
        <v>76</v>
      </c>
      <c r="AY243" s="262" t="s">
        <v>204</v>
      </c>
    </row>
    <row r="244" s="16" customFormat="1">
      <c r="A244" s="16"/>
      <c r="B244" s="274"/>
      <c r="C244" s="275"/>
      <c r="D244" s="243" t="s">
        <v>213</v>
      </c>
      <c r="E244" s="276" t="s">
        <v>1</v>
      </c>
      <c r="F244" s="277" t="s">
        <v>110</v>
      </c>
      <c r="G244" s="275"/>
      <c r="H244" s="278">
        <v>0.098000000000000004</v>
      </c>
      <c r="I244" s="279"/>
      <c r="J244" s="275"/>
      <c r="K244" s="275"/>
      <c r="L244" s="280"/>
      <c r="M244" s="281"/>
      <c r="N244" s="282"/>
      <c r="O244" s="282"/>
      <c r="P244" s="282"/>
      <c r="Q244" s="282"/>
      <c r="R244" s="282"/>
      <c r="S244" s="282"/>
      <c r="T244" s="283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4" t="s">
        <v>213</v>
      </c>
      <c r="AU244" s="284" t="s">
        <v>85</v>
      </c>
      <c r="AV244" s="16" t="s">
        <v>222</v>
      </c>
      <c r="AW244" s="16" t="s">
        <v>32</v>
      </c>
      <c r="AX244" s="16" t="s">
        <v>76</v>
      </c>
      <c r="AY244" s="284" t="s">
        <v>204</v>
      </c>
    </row>
    <row r="245" s="14" customFormat="1">
      <c r="A245" s="14"/>
      <c r="B245" s="252"/>
      <c r="C245" s="253"/>
      <c r="D245" s="243" t="s">
        <v>213</v>
      </c>
      <c r="E245" s="254" t="s">
        <v>148</v>
      </c>
      <c r="F245" s="255" t="s">
        <v>2045</v>
      </c>
      <c r="G245" s="253"/>
      <c r="H245" s="256">
        <v>7.7199999999999998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213</v>
      </c>
      <c r="AU245" s="262" t="s">
        <v>85</v>
      </c>
      <c r="AV245" s="14" t="s">
        <v>85</v>
      </c>
      <c r="AW245" s="14" t="s">
        <v>32</v>
      </c>
      <c r="AX245" s="14" t="s">
        <v>83</v>
      </c>
      <c r="AY245" s="262" t="s">
        <v>204</v>
      </c>
    </row>
    <row r="246" s="2" customFormat="1" ht="16.5" customHeight="1">
      <c r="A246" s="39"/>
      <c r="B246" s="40"/>
      <c r="C246" s="285" t="s">
        <v>374</v>
      </c>
      <c r="D246" s="285" t="s">
        <v>467</v>
      </c>
      <c r="E246" s="286" t="s">
        <v>478</v>
      </c>
      <c r="F246" s="287" t="s">
        <v>479</v>
      </c>
      <c r="G246" s="288" t="s">
        <v>442</v>
      </c>
      <c r="H246" s="289">
        <v>47.960999999999999</v>
      </c>
      <c r="I246" s="290"/>
      <c r="J246" s="291">
        <f>ROUND(I246*H246,2)</f>
        <v>0</v>
      </c>
      <c r="K246" s="287" t="s">
        <v>1</v>
      </c>
      <c r="L246" s="292"/>
      <c r="M246" s="293" t="s">
        <v>1</v>
      </c>
      <c r="N246" s="294" t="s">
        <v>41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247</v>
      </c>
      <c r="AT246" s="239" t="s">
        <v>467</v>
      </c>
      <c r="AU246" s="239" t="s">
        <v>85</v>
      </c>
      <c r="AY246" s="18" t="s">
        <v>204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83</v>
      </c>
      <c r="BK246" s="240">
        <f>ROUND(I246*H246,2)</f>
        <v>0</v>
      </c>
      <c r="BL246" s="18" t="s">
        <v>211</v>
      </c>
      <c r="BM246" s="239" t="s">
        <v>1590</v>
      </c>
    </row>
    <row r="247" s="14" customFormat="1">
      <c r="A247" s="14"/>
      <c r="B247" s="252"/>
      <c r="C247" s="253"/>
      <c r="D247" s="243" t="s">
        <v>213</v>
      </c>
      <c r="E247" s="254" t="s">
        <v>1</v>
      </c>
      <c r="F247" s="255" t="s">
        <v>1591</v>
      </c>
      <c r="G247" s="253"/>
      <c r="H247" s="256">
        <v>47.960999999999999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2" t="s">
        <v>213</v>
      </c>
      <c r="AU247" s="262" t="s">
        <v>85</v>
      </c>
      <c r="AV247" s="14" t="s">
        <v>85</v>
      </c>
      <c r="AW247" s="14" t="s">
        <v>32</v>
      </c>
      <c r="AX247" s="14" t="s">
        <v>83</v>
      </c>
      <c r="AY247" s="262" t="s">
        <v>204</v>
      </c>
    </row>
    <row r="248" s="2" customFormat="1" ht="16.5" customHeight="1">
      <c r="A248" s="39"/>
      <c r="B248" s="40"/>
      <c r="C248" s="285" t="s">
        <v>379</v>
      </c>
      <c r="D248" s="285" t="s">
        <v>467</v>
      </c>
      <c r="E248" s="286" t="s">
        <v>473</v>
      </c>
      <c r="F248" s="287" t="s">
        <v>474</v>
      </c>
      <c r="G248" s="288" t="s">
        <v>442</v>
      </c>
      <c r="H248" s="289">
        <v>13.896000000000001</v>
      </c>
      <c r="I248" s="290"/>
      <c r="J248" s="291">
        <f>ROUND(I248*H248,2)</f>
        <v>0</v>
      </c>
      <c r="K248" s="287" t="s">
        <v>1</v>
      </c>
      <c r="L248" s="292"/>
      <c r="M248" s="293" t="s">
        <v>1</v>
      </c>
      <c r="N248" s="294" t="s">
        <v>41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247</v>
      </c>
      <c r="AT248" s="239" t="s">
        <v>467</v>
      </c>
      <c r="AU248" s="239" t="s">
        <v>85</v>
      </c>
      <c r="AY248" s="18" t="s">
        <v>204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83</v>
      </c>
      <c r="BK248" s="240">
        <f>ROUND(I248*H248,2)</f>
        <v>0</v>
      </c>
      <c r="BL248" s="18" t="s">
        <v>211</v>
      </c>
      <c r="BM248" s="239" t="s">
        <v>1592</v>
      </c>
    </row>
    <row r="249" s="14" customFormat="1">
      <c r="A249" s="14"/>
      <c r="B249" s="252"/>
      <c r="C249" s="253"/>
      <c r="D249" s="243" t="s">
        <v>213</v>
      </c>
      <c r="E249" s="254" t="s">
        <v>1</v>
      </c>
      <c r="F249" s="255" t="s">
        <v>476</v>
      </c>
      <c r="G249" s="253"/>
      <c r="H249" s="256">
        <v>13.896000000000001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213</v>
      </c>
      <c r="AU249" s="262" t="s">
        <v>85</v>
      </c>
      <c r="AV249" s="14" t="s">
        <v>85</v>
      </c>
      <c r="AW249" s="14" t="s">
        <v>32</v>
      </c>
      <c r="AX249" s="14" t="s">
        <v>76</v>
      </c>
      <c r="AY249" s="262" t="s">
        <v>204</v>
      </c>
    </row>
    <row r="250" s="15" customFormat="1">
      <c r="A250" s="15"/>
      <c r="B250" s="263"/>
      <c r="C250" s="264"/>
      <c r="D250" s="243" t="s">
        <v>213</v>
      </c>
      <c r="E250" s="265" t="s">
        <v>1</v>
      </c>
      <c r="F250" s="266" t="s">
        <v>160</v>
      </c>
      <c r="G250" s="264"/>
      <c r="H250" s="267">
        <v>13.896000000000001</v>
      </c>
      <c r="I250" s="268"/>
      <c r="J250" s="264"/>
      <c r="K250" s="264"/>
      <c r="L250" s="269"/>
      <c r="M250" s="270"/>
      <c r="N250" s="271"/>
      <c r="O250" s="271"/>
      <c r="P250" s="271"/>
      <c r="Q250" s="271"/>
      <c r="R250" s="271"/>
      <c r="S250" s="271"/>
      <c r="T250" s="27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3" t="s">
        <v>213</v>
      </c>
      <c r="AU250" s="273" t="s">
        <v>85</v>
      </c>
      <c r="AV250" s="15" t="s">
        <v>211</v>
      </c>
      <c r="AW250" s="15" t="s">
        <v>32</v>
      </c>
      <c r="AX250" s="15" t="s">
        <v>83</v>
      </c>
      <c r="AY250" s="273" t="s">
        <v>204</v>
      </c>
    </row>
    <row r="251" s="2" customFormat="1" ht="24.15" customHeight="1">
      <c r="A251" s="39"/>
      <c r="B251" s="40"/>
      <c r="C251" s="228" t="s">
        <v>384</v>
      </c>
      <c r="D251" s="228" t="s">
        <v>206</v>
      </c>
      <c r="E251" s="229" t="s">
        <v>423</v>
      </c>
      <c r="F251" s="230" t="s">
        <v>424</v>
      </c>
      <c r="G251" s="231" t="s">
        <v>311</v>
      </c>
      <c r="H251" s="232">
        <v>36.332999999999998</v>
      </c>
      <c r="I251" s="233"/>
      <c r="J251" s="234">
        <f>ROUND(I251*H251,2)</f>
        <v>0</v>
      </c>
      <c r="K251" s="230" t="s">
        <v>210</v>
      </c>
      <c r="L251" s="45"/>
      <c r="M251" s="235" t="s">
        <v>1</v>
      </c>
      <c r="N251" s="236" t="s">
        <v>41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211</v>
      </c>
      <c r="AT251" s="239" t="s">
        <v>206</v>
      </c>
      <c r="AU251" s="239" t="s">
        <v>85</v>
      </c>
      <c r="AY251" s="18" t="s">
        <v>204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83</v>
      </c>
      <c r="BK251" s="240">
        <f>ROUND(I251*H251,2)</f>
        <v>0</v>
      </c>
      <c r="BL251" s="18" t="s">
        <v>211</v>
      </c>
      <c r="BM251" s="239" t="s">
        <v>483</v>
      </c>
    </row>
    <row r="252" s="13" customFormat="1">
      <c r="A252" s="13"/>
      <c r="B252" s="241"/>
      <c r="C252" s="242"/>
      <c r="D252" s="243" t="s">
        <v>213</v>
      </c>
      <c r="E252" s="244" t="s">
        <v>1</v>
      </c>
      <c r="F252" s="245" t="s">
        <v>214</v>
      </c>
      <c r="G252" s="242"/>
      <c r="H252" s="244" t="s">
        <v>1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213</v>
      </c>
      <c r="AU252" s="251" t="s">
        <v>85</v>
      </c>
      <c r="AV252" s="13" t="s">
        <v>83</v>
      </c>
      <c r="AW252" s="13" t="s">
        <v>32</v>
      </c>
      <c r="AX252" s="13" t="s">
        <v>76</v>
      </c>
      <c r="AY252" s="251" t="s">
        <v>204</v>
      </c>
    </row>
    <row r="253" s="13" customFormat="1">
      <c r="A253" s="13"/>
      <c r="B253" s="241"/>
      <c r="C253" s="242"/>
      <c r="D253" s="243" t="s">
        <v>213</v>
      </c>
      <c r="E253" s="244" t="s">
        <v>1</v>
      </c>
      <c r="F253" s="245" t="s">
        <v>484</v>
      </c>
      <c r="G253" s="242"/>
      <c r="H253" s="244" t="s">
        <v>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213</v>
      </c>
      <c r="AU253" s="251" t="s">
        <v>85</v>
      </c>
      <c r="AV253" s="13" t="s">
        <v>83</v>
      </c>
      <c r="AW253" s="13" t="s">
        <v>32</v>
      </c>
      <c r="AX253" s="13" t="s">
        <v>76</v>
      </c>
      <c r="AY253" s="251" t="s">
        <v>204</v>
      </c>
    </row>
    <row r="254" s="14" customFormat="1">
      <c r="A254" s="14"/>
      <c r="B254" s="252"/>
      <c r="C254" s="253"/>
      <c r="D254" s="243" t="s">
        <v>213</v>
      </c>
      <c r="E254" s="254" t="s">
        <v>1</v>
      </c>
      <c r="F254" s="255" t="s">
        <v>1593</v>
      </c>
      <c r="G254" s="253"/>
      <c r="H254" s="256">
        <v>36.332999999999998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213</v>
      </c>
      <c r="AU254" s="262" t="s">
        <v>85</v>
      </c>
      <c r="AV254" s="14" t="s">
        <v>85</v>
      </c>
      <c r="AW254" s="14" t="s">
        <v>32</v>
      </c>
      <c r="AX254" s="14" t="s">
        <v>76</v>
      </c>
      <c r="AY254" s="262" t="s">
        <v>204</v>
      </c>
    </row>
    <row r="255" s="15" customFormat="1">
      <c r="A255" s="15"/>
      <c r="B255" s="263"/>
      <c r="C255" s="264"/>
      <c r="D255" s="243" t="s">
        <v>213</v>
      </c>
      <c r="E255" s="265" t="s">
        <v>146</v>
      </c>
      <c r="F255" s="266" t="s">
        <v>160</v>
      </c>
      <c r="G255" s="264"/>
      <c r="H255" s="267">
        <v>36.332999999999998</v>
      </c>
      <c r="I255" s="268"/>
      <c r="J255" s="264"/>
      <c r="K255" s="264"/>
      <c r="L255" s="269"/>
      <c r="M255" s="270"/>
      <c r="N255" s="271"/>
      <c r="O255" s="271"/>
      <c r="P255" s="271"/>
      <c r="Q255" s="271"/>
      <c r="R255" s="271"/>
      <c r="S255" s="271"/>
      <c r="T255" s="27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3" t="s">
        <v>213</v>
      </c>
      <c r="AU255" s="273" t="s">
        <v>85</v>
      </c>
      <c r="AV255" s="15" t="s">
        <v>211</v>
      </c>
      <c r="AW255" s="15" t="s">
        <v>32</v>
      </c>
      <c r="AX255" s="15" t="s">
        <v>83</v>
      </c>
      <c r="AY255" s="273" t="s">
        <v>204</v>
      </c>
    </row>
    <row r="256" s="2" customFormat="1" ht="37.8" customHeight="1">
      <c r="A256" s="39"/>
      <c r="B256" s="40"/>
      <c r="C256" s="228" t="s">
        <v>408</v>
      </c>
      <c r="D256" s="228" t="s">
        <v>206</v>
      </c>
      <c r="E256" s="229" t="s">
        <v>375</v>
      </c>
      <c r="F256" s="230" t="s">
        <v>376</v>
      </c>
      <c r="G256" s="231" t="s">
        <v>311</v>
      </c>
      <c r="H256" s="232">
        <v>36.332999999999998</v>
      </c>
      <c r="I256" s="233"/>
      <c r="J256" s="234">
        <f>ROUND(I256*H256,2)</f>
        <v>0</v>
      </c>
      <c r="K256" s="230" t="s">
        <v>210</v>
      </c>
      <c r="L256" s="45"/>
      <c r="M256" s="235" t="s">
        <v>1</v>
      </c>
      <c r="N256" s="236" t="s">
        <v>41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211</v>
      </c>
      <c r="AT256" s="239" t="s">
        <v>206</v>
      </c>
      <c r="AU256" s="239" t="s">
        <v>85</v>
      </c>
      <c r="AY256" s="18" t="s">
        <v>204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83</v>
      </c>
      <c r="BK256" s="240">
        <f>ROUND(I256*H256,2)</f>
        <v>0</v>
      </c>
      <c r="BL256" s="18" t="s">
        <v>211</v>
      </c>
      <c r="BM256" s="239" t="s">
        <v>487</v>
      </c>
    </row>
    <row r="257" s="14" customFormat="1">
      <c r="A257" s="14"/>
      <c r="B257" s="252"/>
      <c r="C257" s="253"/>
      <c r="D257" s="243" t="s">
        <v>213</v>
      </c>
      <c r="E257" s="254" t="s">
        <v>1</v>
      </c>
      <c r="F257" s="255" t="s">
        <v>146</v>
      </c>
      <c r="G257" s="253"/>
      <c r="H257" s="256">
        <v>36.332999999999998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213</v>
      </c>
      <c r="AU257" s="262" t="s">
        <v>85</v>
      </c>
      <c r="AV257" s="14" t="s">
        <v>85</v>
      </c>
      <c r="AW257" s="14" t="s">
        <v>32</v>
      </c>
      <c r="AX257" s="14" t="s">
        <v>83</v>
      </c>
      <c r="AY257" s="262" t="s">
        <v>204</v>
      </c>
    </row>
    <row r="258" s="12" customFormat="1" ht="22.8" customHeight="1">
      <c r="A258" s="12"/>
      <c r="B258" s="212"/>
      <c r="C258" s="213"/>
      <c r="D258" s="214" t="s">
        <v>75</v>
      </c>
      <c r="E258" s="226" t="s">
        <v>211</v>
      </c>
      <c r="F258" s="226" t="s">
        <v>526</v>
      </c>
      <c r="G258" s="213"/>
      <c r="H258" s="213"/>
      <c r="I258" s="216"/>
      <c r="J258" s="227">
        <f>BK258</f>
        <v>0</v>
      </c>
      <c r="K258" s="213"/>
      <c r="L258" s="218"/>
      <c r="M258" s="219"/>
      <c r="N258" s="220"/>
      <c r="O258" s="220"/>
      <c r="P258" s="221">
        <f>SUM(P259:P277)</f>
        <v>0</v>
      </c>
      <c r="Q258" s="220"/>
      <c r="R258" s="221">
        <f>SUM(R259:R277)</f>
        <v>3.1257467099999996</v>
      </c>
      <c r="S258" s="220"/>
      <c r="T258" s="222">
        <f>SUM(T259:T277)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3" t="s">
        <v>83</v>
      </c>
      <c r="AT258" s="224" t="s">
        <v>75</v>
      </c>
      <c r="AU258" s="224" t="s">
        <v>83</v>
      </c>
      <c r="AY258" s="223" t="s">
        <v>204</v>
      </c>
      <c r="BK258" s="225">
        <f>SUM(BK259:BK277)</f>
        <v>0</v>
      </c>
    </row>
    <row r="259" s="2" customFormat="1" ht="33" customHeight="1">
      <c r="A259" s="39"/>
      <c r="B259" s="40"/>
      <c r="C259" s="228" t="s">
        <v>413</v>
      </c>
      <c r="D259" s="228" t="s">
        <v>206</v>
      </c>
      <c r="E259" s="229" t="s">
        <v>532</v>
      </c>
      <c r="F259" s="230" t="s">
        <v>533</v>
      </c>
      <c r="G259" s="231" t="s">
        <v>209</v>
      </c>
      <c r="H259" s="232">
        <v>4.2999999999999998</v>
      </c>
      <c r="I259" s="233"/>
      <c r="J259" s="234">
        <f>ROUND(I259*H259,2)</f>
        <v>0</v>
      </c>
      <c r="K259" s="230" t="s">
        <v>210</v>
      </c>
      <c r="L259" s="45"/>
      <c r="M259" s="235" t="s">
        <v>1</v>
      </c>
      <c r="N259" s="236" t="s">
        <v>41</v>
      </c>
      <c r="O259" s="92"/>
      <c r="P259" s="237">
        <f>O259*H259</f>
        <v>0</v>
      </c>
      <c r="Q259" s="237">
        <v>0.18051</v>
      </c>
      <c r="R259" s="237">
        <f>Q259*H259</f>
        <v>0.77619300000000002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211</v>
      </c>
      <c r="AT259" s="239" t="s">
        <v>206</v>
      </c>
      <c r="AU259" s="239" t="s">
        <v>85</v>
      </c>
      <c r="AY259" s="18" t="s">
        <v>204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83</v>
      </c>
      <c r="BK259" s="240">
        <f>ROUND(I259*H259,2)</f>
        <v>0</v>
      </c>
      <c r="BL259" s="18" t="s">
        <v>211</v>
      </c>
      <c r="BM259" s="239" t="s">
        <v>2046</v>
      </c>
    </row>
    <row r="260" s="14" customFormat="1">
      <c r="A260" s="14"/>
      <c r="B260" s="252"/>
      <c r="C260" s="253"/>
      <c r="D260" s="243" t="s">
        <v>213</v>
      </c>
      <c r="E260" s="254" t="s">
        <v>1</v>
      </c>
      <c r="F260" s="255" t="s">
        <v>1896</v>
      </c>
      <c r="G260" s="253"/>
      <c r="H260" s="256">
        <v>4.2999999999999998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213</v>
      </c>
      <c r="AU260" s="262" t="s">
        <v>85</v>
      </c>
      <c r="AV260" s="14" t="s">
        <v>85</v>
      </c>
      <c r="AW260" s="14" t="s">
        <v>32</v>
      </c>
      <c r="AX260" s="14" t="s">
        <v>83</v>
      </c>
      <c r="AY260" s="262" t="s">
        <v>204</v>
      </c>
    </row>
    <row r="261" s="2" customFormat="1" ht="16.5" customHeight="1">
      <c r="A261" s="39"/>
      <c r="B261" s="40"/>
      <c r="C261" s="228" t="s">
        <v>418</v>
      </c>
      <c r="D261" s="228" t="s">
        <v>206</v>
      </c>
      <c r="E261" s="229" t="s">
        <v>528</v>
      </c>
      <c r="F261" s="230" t="s">
        <v>529</v>
      </c>
      <c r="G261" s="231" t="s">
        <v>448</v>
      </c>
      <c r="H261" s="232">
        <v>1.968</v>
      </c>
      <c r="I261" s="233"/>
      <c r="J261" s="234">
        <f>ROUND(I261*H261,2)</f>
        <v>0</v>
      </c>
      <c r="K261" s="230" t="s">
        <v>210</v>
      </c>
      <c r="L261" s="45"/>
      <c r="M261" s="235" t="s">
        <v>1</v>
      </c>
      <c r="N261" s="236" t="s">
        <v>41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211</v>
      </c>
      <c r="AT261" s="239" t="s">
        <v>206</v>
      </c>
      <c r="AU261" s="239" t="s">
        <v>85</v>
      </c>
      <c r="AY261" s="18" t="s">
        <v>204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83</v>
      </c>
      <c r="BK261" s="240">
        <f>ROUND(I261*H261,2)</f>
        <v>0</v>
      </c>
      <c r="BL261" s="18" t="s">
        <v>211</v>
      </c>
      <c r="BM261" s="239" t="s">
        <v>530</v>
      </c>
    </row>
    <row r="262" s="14" customFormat="1">
      <c r="A262" s="14"/>
      <c r="B262" s="252"/>
      <c r="C262" s="253"/>
      <c r="D262" s="243" t="s">
        <v>213</v>
      </c>
      <c r="E262" s="254" t="s">
        <v>1</v>
      </c>
      <c r="F262" s="255" t="s">
        <v>119</v>
      </c>
      <c r="G262" s="253"/>
      <c r="H262" s="256">
        <v>1.968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213</v>
      </c>
      <c r="AU262" s="262" t="s">
        <v>85</v>
      </c>
      <c r="AV262" s="14" t="s">
        <v>85</v>
      </c>
      <c r="AW262" s="14" t="s">
        <v>32</v>
      </c>
      <c r="AX262" s="14" t="s">
        <v>83</v>
      </c>
      <c r="AY262" s="262" t="s">
        <v>204</v>
      </c>
    </row>
    <row r="263" s="2" customFormat="1" ht="33" customHeight="1">
      <c r="A263" s="39"/>
      <c r="B263" s="40"/>
      <c r="C263" s="228" t="s">
        <v>143</v>
      </c>
      <c r="D263" s="228" t="s">
        <v>206</v>
      </c>
      <c r="E263" s="229" t="s">
        <v>1631</v>
      </c>
      <c r="F263" s="230" t="s">
        <v>1632</v>
      </c>
      <c r="G263" s="231" t="s">
        <v>311</v>
      </c>
      <c r="H263" s="232">
        <v>1.008</v>
      </c>
      <c r="I263" s="233"/>
      <c r="J263" s="234">
        <f>ROUND(I263*H263,2)</f>
        <v>0</v>
      </c>
      <c r="K263" s="230" t="s">
        <v>210</v>
      </c>
      <c r="L263" s="45"/>
      <c r="M263" s="235" t="s">
        <v>1</v>
      </c>
      <c r="N263" s="236" t="s">
        <v>41</v>
      </c>
      <c r="O263" s="92"/>
      <c r="P263" s="237">
        <f>O263*H263</f>
        <v>0</v>
      </c>
      <c r="Q263" s="237">
        <v>2.3010199999999998</v>
      </c>
      <c r="R263" s="237">
        <f>Q263*H263</f>
        <v>2.3194281599999997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211</v>
      </c>
      <c r="AT263" s="239" t="s">
        <v>206</v>
      </c>
      <c r="AU263" s="239" t="s">
        <v>85</v>
      </c>
      <c r="AY263" s="18" t="s">
        <v>204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83</v>
      </c>
      <c r="BK263" s="240">
        <f>ROUND(I263*H263,2)</f>
        <v>0</v>
      </c>
      <c r="BL263" s="18" t="s">
        <v>211</v>
      </c>
      <c r="BM263" s="239" t="s">
        <v>2047</v>
      </c>
    </row>
    <row r="264" s="13" customFormat="1">
      <c r="A264" s="13"/>
      <c r="B264" s="241"/>
      <c r="C264" s="242"/>
      <c r="D264" s="243" t="s">
        <v>213</v>
      </c>
      <c r="E264" s="244" t="s">
        <v>1</v>
      </c>
      <c r="F264" s="245" t="s">
        <v>214</v>
      </c>
      <c r="G264" s="242"/>
      <c r="H264" s="244" t="s">
        <v>1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213</v>
      </c>
      <c r="AU264" s="251" t="s">
        <v>85</v>
      </c>
      <c r="AV264" s="13" t="s">
        <v>83</v>
      </c>
      <c r="AW264" s="13" t="s">
        <v>32</v>
      </c>
      <c r="AX264" s="13" t="s">
        <v>76</v>
      </c>
      <c r="AY264" s="251" t="s">
        <v>204</v>
      </c>
    </row>
    <row r="265" s="13" customFormat="1">
      <c r="A265" s="13"/>
      <c r="B265" s="241"/>
      <c r="C265" s="242"/>
      <c r="D265" s="243" t="s">
        <v>213</v>
      </c>
      <c r="E265" s="244" t="s">
        <v>1</v>
      </c>
      <c r="F265" s="245" t="s">
        <v>1634</v>
      </c>
      <c r="G265" s="242"/>
      <c r="H265" s="244" t="s">
        <v>1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213</v>
      </c>
      <c r="AU265" s="251" t="s">
        <v>85</v>
      </c>
      <c r="AV265" s="13" t="s">
        <v>83</v>
      </c>
      <c r="AW265" s="13" t="s">
        <v>32</v>
      </c>
      <c r="AX265" s="13" t="s">
        <v>76</v>
      </c>
      <c r="AY265" s="251" t="s">
        <v>204</v>
      </c>
    </row>
    <row r="266" s="14" customFormat="1">
      <c r="A266" s="14"/>
      <c r="B266" s="252"/>
      <c r="C266" s="253"/>
      <c r="D266" s="243" t="s">
        <v>213</v>
      </c>
      <c r="E266" s="254" t="s">
        <v>1</v>
      </c>
      <c r="F266" s="255" t="s">
        <v>2048</v>
      </c>
      <c r="G266" s="253"/>
      <c r="H266" s="256">
        <v>1.008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213</v>
      </c>
      <c r="AU266" s="262" t="s">
        <v>85</v>
      </c>
      <c r="AV266" s="14" t="s">
        <v>85</v>
      </c>
      <c r="AW266" s="14" t="s">
        <v>32</v>
      </c>
      <c r="AX266" s="14" t="s">
        <v>83</v>
      </c>
      <c r="AY266" s="262" t="s">
        <v>204</v>
      </c>
    </row>
    <row r="267" s="2" customFormat="1" ht="33" customHeight="1">
      <c r="A267" s="39"/>
      <c r="B267" s="40"/>
      <c r="C267" s="228" t="s">
        <v>428</v>
      </c>
      <c r="D267" s="228" t="s">
        <v>206</v>
      </c>
      <c r="E267" s="229" t="s">
        <v>1637</v>
      </c>
      <c r="F267" s="230" t="s">
        <v>1638</v>
      </c>
      <c r="G267" s="231" t="s">
        <v>209</v>
      </c>
      <c r="H267" s="232">
        <v>1.8</v>
      </c>
      <c r="I267" s="233"/>
      <c r="J267" s="234">
        <f>ROUND(I267*H267,2)</f>
        <v>0</v>
      </c>
      <c r="K267" s="230" t="s">
        <v>210</v>
      </c>
      <c r="L267" s="45"/>
      <c r="M267" s="235" t="s">
        <v>1</v>
      </c>
      <c r="N267" s="236" t="s">
        <v>41</v>
      </c>
      <c r="O267" s="92"/>
      <c r="P267" s="237">
        <f>O267*H267</f>
        <v>0</v>
      </c>
      <c r="Q267" s="237">
        <v>0.0078799999999999999</v>
      </c>
      <c r="R267" s="237">
        <f>Q267*H267</f>
        <v>0.014184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211</v>
      </c>
      <c r="AT267" s="239" t="s">
        <v>206</v>
      </c>
      <c r="AU267" s="239" t="s">
        <v>85</v>
      </c>
      <c r="AY267" s="18" t="s">
        <v>204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83</v>
      </c>
      <c r="BK267" s="240">
        <f>ROUND(I267*H267,2)</f>
        <v>0</v>
      </c>
      <c r="BL267" s="18" t="s">
        <v>211</v>
      </c>
      <c r="BM267" s="239" t="s">
        <v>2049</v>
      </c>
    </row>
    <row r="268" s="13" customFormat="1">
      <c r="A268" s="13"/>
      <c r="B268" s="241"/>
      <c r="C268" s="242"/>
      <c r="D268" s="243" t="s">
        <v>213</v>
      </c>
      <c r="E268" s="244" t="s">
        <v>1</v>
      </c>
      <c r="F268" s="245" t="s">
        <v>214</v>
      </c>
      <c r="G268" s="242"/>
      <c r="H268" s="244" t="s">
        <v>1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213</v>
      </c>
      <c r="AU268" s="251" t="s">
        <v>85</v>
      </c>
      <c r="AV268" s="13" t="s">
        <v>83</v>
      </c>
      <c r="AW268" s="13" t="s">
        <v>32</v>
      </c>
      <c r="AX268" s="13" t="s">
        <v>76</v>
      </c>
      <c r="AY268" s="251" t="s">
        <v>204</v>
      </c>
    </row>
    <row r="269" s="14" customFormat="1">
      <c r="A269" s="14"/>
      <c r="B269" s="252"/>
      <c r="C269" s="253"/>
      <c r="D269" s="243" t="s">
        <v>213</v>
      </c>
      <c r="E269" s="254" t="s">
        <v>1</v>
      </c>
      <c r="F269" s="255" t="s">
        <v>2050</v>
      </c>
      <c r="G269" s="253"/>
      <c r="H269" s="256">
        <v>1.8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213</v>
      </c>
      <c r="AU269" s="262" t="s">
        <v>85</v>
      </c>
      <c r="AV269" s="14" t="s">
        <v>85</v>
      </c>
      <c r="AW269" s="14" t="s">
        <v>32</v>
      </c>
      <c r="AX269" s="14" t="s">
        <v>76</v>
      </c>
      <c r="AY269" s="262" t="s">
        <v>204</v>
      </c>
    </row>
    <row r="270" s="15" customFormat="1">
      <c r="A270" s="15"/>
      <c r="B270" s="263"/>
      <c r="C270" s="264"/>
      <c r="D270" s="243" t="s">
        <v>213</v>
      </c>
      <c r="E270" s="265" t="s">
        <v>1451</v>
      </c>
      <c r="F270" s="266" t="s">
        <v>160</v>
      </c>
      <c r="G270" s="264"/>
      <c r="H270" s="267">
        <v>1.8</v>
      </c>
      <c r="I270" s="268"/>
      <c r="J270" s="264"/>
      <c r="K270" s="264"/>
      <c r="L270" s="269"/>
      <c r="M270" s="270"/>
      <c r="N270" s="271"/>
      <c r="O270" s="271"/>
      <c r="P270" s="271"/>
      <c r="Q270" s="271"/>
      <c r="R270" s="271"/>
      <c r="S270" s="271"/>
      <c r="T270" s="27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3" t="s">
        <v>213</v>
      </c>
      <c r="AU270" s="273" t="s">
        <v>85</v>
      </c>
      <c r="AV270" s="15" t="s">
        <v>211</v>
      </c>
      <c r="AW270" s="15" t="s">
        <v>32</v>
      </c>
      <c r="AX270" s="15" t="s">
        <v>83</v>
      </c>
      <c r="AY270" s="273" t="s">
        <v>204</v>
      </c>
    </row>
    <row r="271" s="2" customFormat="1" ht="37.8" customHeight="1">
      <c r="A271" s="39"/>
      <c r="B271" s="40"/>
      <c r="C271" s="228" t="s">
        <v>434</v>
      </c>
      <c r="D271" s="228" t="s">
        <v>206</v>
      </c>
      <c r="E271" s="229" t="s">
        <v>1642</v>
      </c>
      <c r="F271" s="230" t="s">
        <v>1643</v>
      </c>
      <c r="G271" s="231" t="s">
        <v>209</v>
      </c>
      <c r="H271" s="232">
        <v>1.8</v>
      </c>
      <c r="I271" s="233"/>
      <c r="J271" s="234">
        <f>ROUND(I271*H271,2)</f>
        <v>0</v>
      </c>
      <c r="K271" s="230" t="s">
        <v>210</v>
      </c>
      <c r="L271" s="45"/>
      <c r="M271" s="235" t="s">
        <v>1</v>
      </c>
      <c r="N271" s="236" t="s">
        <v>41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211</v>
      </c>
      <c r="AT271" s="239" t="s">
        <v>206</v>
      </c>
      <c r="AU271" s="239" t="s">
        <v>85</v>
      </c>
      <c r="AY271" s="18" t="s">
        <v>204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83</v>
      </c>
      <c r="BK271" s="240">
        <f>ROUND(I271*H271,2)</f>
        <v>0</v>
      </c>
      <c r="BL271" s="18" t="s">
        <v>211</v>
      </c>
      <c r="BM271" s="239" t="s">
        <v>2051</v>
      </c>
    </row>
    <row r="272" s="14" customFormat="1">
      <c r="A272" s="14"/>
      <c r="B272" s="252"/>
      <c r="C272" s="253"/>
      <c r="D272" s="243" t="s">
        <v>213</v>
      </c>
      <c r="E272" s="254" t="s">
        <v>1</v>
      </c>
      <c r="F272" s="255" t="s">
        <v>1451</v>
      </c>
      <c r="G272" s="253"/>
      <c r="H272" s="256">
        <v>1.8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213</v>
      </c>
      <c r="AU272" s="262" t="s">
        <v>85</v>
      </c>
      <c r="AV272" s="14" t="s">
        <v>85</v>
      </c>
      <c r="AW272" s="14" t="s">
        <v>32</v>
      </c>
      <c r="AX272" s="14" t="s">
        <v>83</v>
      </c>
      <c r="AY272" s="262" t="s">
        <v>204</v>
      </c>
    </row>
    <row r="273" s="2" customFormat="1" ht="24.15" customHeight="1">
      <c r="A273" s="39"/>
      <c r="B273" s="40"/>
      <c r="C273" s="228" t="s">
        <v>439</v>
      </c>
      <c r="D273" s="228" t="s">
        <v>206</v>
      </c>
      <c r="E273" s="229" t="s">
        <v>1645</v>
      </c>
      <c r="F273" s="230" t="s">
        <v>1646</v>
      </c>
      <c r="G273" s="231" t="s">
        <v>442</v>
      </c>
      <c r="H273" s="232">
        <v>0.014999999999999999</v>
      </c>
      <c r="I273" s="233"/>
      <c r="J273" s="234">
        <f>ROUND(I273*H273,2)</f>
        <v>0</v>
      </c>
      <c r="K273" s="230" t="s">
        <v>210</v>
      </c>
      <c r="L273" s="45"/>
      <c r="M273" s="235" t="s">
        <v>1</v>
      </c>
      <c r="N273" s="236" t="s">
        <v>41</v>
      </c>
      <c r="O273" s="92"/>
      <c r="P273" s="237">
        <f>O273*H273</f>
        <v>0</v>
      </c>
      <c r="Q273" s="237">
        <v>1.06277</v>
      </c>
      <c r="R273" s="237">
        <f>Q273*H273</f>
        <v>0.015941549999999999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211</v>
      </c>
      <c r="AT273" s="239" t="s">
        <v>206</v>
      </c>
      <c r="AU273" s="239" t="s">
        <v>85</v>
      </c>
      <c r="AY273" s="18" t="s">
        <v>204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83</v>
      </c>
      <c r="BK273" s="240">
        <f>ROUND(I273*H273,2)</f>
        <v>0</v>
      </c>
      <c r="BL273" s="18" t="s">
        <v>211</v>
      </c>
      <c r="BM273" s="239" t="s">
        <v>2052</v>
      </c>
    </row>
    <row r="274" s="13" customFormat="1">
      <c r="A274" s="13"/>
      <c r="B274" s="241"/>
      <c r="C274" s="242"/>
      <c r="D274" s="243" t="s">
        <v>213</v>
      </c>
      <c r="E274" s="244" t="s">
        <v>1</v>
      </c>
      <c r="F274" s="245" t="s">
        <v>214</v>
      </c>
      <c r="G274" s="242"/>
      <c r="H274" s="244" t="s">
        <v>1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213</v>
      </c>
      <c r="AU274" s="251" t="s">
        <v>85</v>
      </c>
      <c r="AV274" s="13" t="s">
        <v>83</v>
      </c>
      <c r="AW274" s="13" t="s">
        <v>32</v>
      </c>
      <c r="AX274" s="13" t="s">
        <v>76</v>
      </c>
      <c r="AY274" s="251" t="s">
        <v>204</v>
      </c>
    </row>
    <row r="275" s="14" customFormat="1">
      <c r="A275" s="14"/>
      <c r="B275" s="252"/>
      <c r="C275" s="253"/>
      <c r="D275" s="243" t="s">
        <v>213</v>
      </c>
      <c r="E275" s="254" t="s">
        <v>1</v>
      </c>
      <c r="F275" s="255" t="s">
        <v>2053</v>
      </c>
      <c r="G275" s="253"/>
      <c r="H275" s="256">
        <v>5.04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213</v>
      </c>
      <c r="AU275" s="262" t="s">
        <v>85</v>
      </c>
      <c r="AV275" s="14" t="s">
        <v>85</v>
      </c>
      <c r="AW275" s="14" t="s">
        <v>32</v>
      </c>
      <c r="AX275" s="14" t="s">
        <v>76</v>
      </c>
      <c r="AY275" s="262" t="s">
        <v>204</v>
      </c>
    </row>
    <row r="276" s="15" customFormat="1">
      <c r="A276" s="15"/>
      <c r="B276" s="263"/>
      <c r="C276" s="264"/>
      <c r="D276" s="243" t="s">
        <v>213</v>
      </c>
      <c r="E276" s="265" t="s">
        <v>1457</v>
      </c>
      <c r="F276" s="266" t="s">
        <v>160</v>
      </c>
      <c r="G276" s="264"/>
      <c r="H276" s="267">
        <v>5.04</v>
      </c>
      <c r="I276" s="268"/>
      <c r="J276" s="264"/>
      <c r="K276" s="264"/>
      <c r="L276" s="269"/>
      <c r="M276" s="270"/>
      <c r="N276" s="271"/>
      <c r="O276" s="271"/>
      <c r="P276" s="271"/>
      <c r="Q276" s="271"/>
      <c r="R276" s="271"/>
      <c r="S276" s="271"/>
      <c r="T276" s="272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3" t="s">
        <v>213</v>
      </c>
      <c r="AU276" s="273" t="s">
        <v>85</v>
      </c>
      <c r="AV276" s="15" t="s">
        <v>211</v>
      </c>
      <c r="AW276" s="15" t="s">
        <v>32</v>
      </c>
      <c r="AX276" s="15" t="s">
        <v>76</v>
      </c>
      <c r="AY276" s="273" t="s">
        <v>204</v>
      </c>
    </row>
    <row r="277" s="14" customFormat="1">
      <c r="A277" s="14"/>
      <c r="B277" s="252"/>
      <c r="C277" s="253"/>
      <c r="D277" s="243" t="s">
        <v>213</v>
      </c>
      <c r="E277" s="254" t="s">
        <v>1</v>
      </c>
      <c r="F277" s="255" t="s">
        <v>1651</v>
      </c>
      <c r="G277" s="253"/>
      <c r="H277" s="256">
        <v>0.014999999999999999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2" t="s">
        <v>213</v>
      </c>
      <c r="AU277" s="262" t="s">
        <v>85</v>
      </c>
      <c r="AV277" s="14" t="s">
        <v>85</v>
      </c>
      <c r="AW277" s="14" t="s">
        <v>32</v>
      </c>
      <c r="AX277" s="14" t="s">
        <v>83</v>
      </c>
      <c r="AY277" s="262" t="s">
        <v>204</v>
      </c>
    </row>
    <row r="278" s="12" customFormat="1" ht="22.8" customHeight="1">
      <c r="A278" s="12"/>
      <c r="B278" s="212"/>
      <c r="C278" s="213"/>
      <c r="D278" s="214" t="s">
        <v>75</v>
      </c>
      <c r="E278" s="226" t="s">
        <v>231</v>
      </c>
      <c r="F278" s="226" t="s">
        <v>552</v>
      </c>
      <c r="G278" s="213"/>
      <c r="H278" s="213"/>
      <c r="I278" s="216"/>
      <c r="J278" s="227">
        <f>BK278</f>
        <v>0</v>
      </c>
      <c r="K278" s="213"/>
      <c r="L278" s="218"/>
      <c r="M278" s="219"/>
      <c r="N278" s="220"/>
      <c r="O278" s="220"/>
      <c r="P278" s="221">
        <f>SUM(P279:P306)</f>
        <v>0</v>
      </c>
      <c r="Q278" s="220"/>
      <c r="R278" s="221">
        <f>SUM(R279:R306)</f>
        <v>25.207735300000003</v>
      </c>
      <c r="S278" s="220"/>
      <c r="T278" s="222">
        <f>SUM(T279:T306)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3" t="s">
        <v>83</v>
      </c>
      <c r="AT278" s="224" t="s">
        <v>75</v>
      </c>
      <c r="AU278" s="224" t="s">
        <v>83</v>
      </c>
      <c r="AY278" s="223" t="s">
        <v>204</v>
      </c>
      <c r="BK278" s="225">
        <f>SUM(BK279:BK306)</f>
        <v>0</v>
      </c>
    </row>
    <row r="279" s="2" customFormat="1" ht="24.15" customHeight="1">
      <c r="A279" s="39"/>
      <c r="B279" s="40"/>
      <c r="C279" s="228" t="s">
        <v>262</v>
      </c>
      <c r="D279" s="228" t="s">
        <v>206</v>
      </c>
      <c r="E279" s="229" t="s">
        <v>559</v>
      </c>
      <c r="F279" s="230" t="s">
        <v>560</v>
      </c>
      <c r="G279" s="231" t="s">
        <v>209</v>
      </c>
      <c r="H279" s="232">
        <v>2.6099999999999999</v>
      </c>
      <c r="I279" s="233"/>
      <c r="J279" s="234">
        <f>ROUND(I279*H279,2)</f>
        <v>0</v>
      </c>
      <c r="K279" s="230" t="s">
        <v>210</v>
      </c>
      <c r="L279" s="45"/>
      <c r="M279" s="235" t="s">
        <v>1</v>
      </c>
      <c r="N279" s="236" t="s">
        <v>41</v>
      </c>
      <c r="O279" s="92"/>
      <c r="P279" s="237">
        <f>O279*H279</f>
        <v>0</v>
      </c>
      <c r="Q279" s="237">
        <v>0.46000000000000002</v>
      </c>
      <c r="R279" s="237">
        <f>Q279*H279</f>
        <v>1.2005999999999999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211</v>
      </c>
      <c r="AT279" s="239" t="s">
        <v>206</v>
      </c>
      <c r="AU279" s="239" t="s">
        <v>85</v>
      </c>
      <c r="AY279" s="18" t="s">
        <v>204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83</v>
      </c>
      <c r="BK279" s="240">
        <f>ROUND(I279*H279,2)</f>
        <v>0</v>
      </c>
      <c r="BL279" s="18" t="s">
        <v>211</v>
      </c>
      <c r="BM279" s="239" t="s">
        <v>2054</v>
      </c>
    </row>
    <row r="280" s="13" customFormat="1">
      <c r="A280" s="13"/>
      <c r="B280" s="241"/>
      <c r="C280" s="242"/>
      <c r="D280" s="243" t="s">
        <v>213</v>
      </c>
      <c r="E280" s="244" t="s">
        <v>1</v>
      </c>
      <c r="F280" s="245" t="s">
        <v>557</v>
      </c>
      <c r="G280" s="242"/>
      <c r="H280" s="244" t="s">
        <v>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213</v>
      </c>
      <c r="AU280" s="251" t="s">
        <v>85</v>
      </c>
      <c r="AV280" s="13" t="s">
        <v>83</v>
      </c>
      <c r="AW280" s="13" t="s">
        <v>32</v>
      </c>
      <c r="AX280" s="13" t="s">
        <v>76</v>
      </c>
      <c r="AY280" s="251" t="s">
        <v>204</v>
      </c>
    </row>
    <row r="281" s="14" customFormat="1">
      <c r="A281" s="14"/>
      <c r="B281" s="252"/>
      <c r="C281" s="253"/>
      <c r="D281" s="243" t="s">
        <v>213</v>
      </c>
      <c r="E281" s="254" t="s">
        <v>1</v>
      </c>
      <c r="F281" s="255" t="s">
        <v>2055</v>
      </c>
      <c r="G281" s="253"/>
      <c r="H281" s="256">
        <v>2.6099999999999999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2" t="s">
        <v>213</v>
      </c>
      <c r="AU281" s="262" t="s">
        <v>85</v>
      </c>
      <c r="AV281" s="14" t="s">
        <v>85</v>
      </c>
      <c r="AW281" s="14" t="s">
        <v>32</v>
      </c>
      <c r="AX281" s="14" t="s">
        <v>83</v>
      </c>
      <c r="AY281" s="262" t="s">
        <v>204</v>
      </c>
    </row>
    <row r="282" s="2" customFormat="1" ht="24.15" customHeight="1">
      <c r="A282" s="39"/>
      <c r="B282" s="40"/>
      <c r="C282" s="228" t="s">
        <v>452</v>
      </c>
      <c r="D282" s="228" t="s">
        <v>206</v>
      </c>
      <c r="E282" s="229" t="s">
        <v>563</v>
      </c>
      <c r="F282" s="230" t="s">
        <v>564</v>
      </c>
      <c r="G282" s="231" t="s">
        <v>209</v>
      </c>
      <c r="H282" s="232">
        <v>16.59</v>
      </c>
      <c r="I282" s="233"/>
      <c r="J282" s="234">
        <f>ROUND(I282*H282,2)</f>
        <v>0</v>
      </c>
      <c r="K282" s="230" t="s">
        <v>210</v>
      </c>
      <c r="L282" s="45"/>
      <c r="M282" s="235" t="s">
        <v>1</v>
      </c>
      <c r="N282" s="236" t="s">
        <v>41</v>
      </c>
      <c r="O282" s="92"/>
      <c r="P282" s="237">
        <f>O282*H282</f>
        <v>0</v>
      </c>
      <c r="Q282" s="237">
        <v>0.57499999999999996</v>
      </c>
      <c r="R282" s="237">
        <f>Q282*H282</f>
        <v>9.5392499999999991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211</v>
      </c>
      <c r="AT282" s="239" t="s">
        <v>206</v>
      </c>
      <c r="AU282" s="239" t="s">
        <v>85</v>
      </c>
      <c r="AY282" s="18" t="s">
        <v>204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83</v>
      </c>
      <c r="BK282" s="240">
        <f>ROUND(I282*H282,2)</f>
        <v>0</v>
      </c>
      <c r="BL282" s="18" t="s">
        <v>211</v>
      </c>
      <c r="BM282" s="239" t="s">
        <v>1660</v>
      </c>
    </row>
    <row r="283" s="13" customFormat="1">
      <c r="A283" s="13"/>
      <c r="B283" s="241"/>
      <c r="C283" s="242"/>
      <c r="D283" s="243" t="s">
        <v>213</v>
      </c>
      <c r="E283" s="244" t="s">
        <v>1</v>
      </c>
      <c r="F283" s="245" t="s">
        <v>557</v>
      </c>
      <c r="G283" s="242"/>
      <c r="H283" s="244" t="s">
        <v>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213</v>
      </c>
      <c r="AU283" s="251" t="s">
        <v>85</v>
      </c>
      <c r="AV283" s="13" t="s">
        <v>83</v>
      </c>
      <c r="AW283" s="13" t="s">
        <v>32</v>
      </c>
      <c r="AX283" s="13" t="s">
        <v>76</v>
      </c>
      <c r="AY283" s="251" t="s">
        <v>204</v>
      </c>
    </row>
    <row r="284" s="14" customFormat="1">
      <c r="A284" s="14"/>
      <c r="B284" s="252"/>
      <c r="C284" s="253"/>
      <c r="D284" s="243" t="s">
        <v>213</v>
      </c>
      <c r="E284" s="254" t="s">
        <v>1</v>
      </c>
      <c r="F284" s="255" t="s">
        <v>2056</v>
      </c>
      <c r="G284" s="253"/>
      <c r="H284" s="256">
        <v>16.59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2" t="s">
        <v>213</v>
      </c>
      <c r="AU284" s="262" t="s">
        <v>85</v>
      </c>
      <c r="AV284" s="14" t="s">
        <v>85</v>
      </c>
      <c r="AW284" s="14" t="s">
        <v>32</v>
      </c>
      <c r="AX284" s="14" t="s">
        <v>83</v>
      </c>
      <c r="AY284" s="262" t="s">
        <v>204</v>
      </c>
    </row>
    <row r="285" s="2" customFormat="1" ht="33" customHeight="1">
      <c r="A285" s="39"/>
      <c r="B285" s="40"/>
      <c r="C285" s="228" t="s">
        <v>458</v>
      </c>
      <c r="D285" s="228" t="s">
        <v>206</v>
      </c>
      <c r="E285" s="229" t="s">
        <v>567</v>
      </c>
      <c r="F285" s="230" t="s">
        <v>568</v>
      </c>
      <c r="G285" s="231" t="s">
        <v>209</v>
      </c>
      <c r="H285" s="232">
        <v>16.59</v>
      </c>
      <c r="I285" s="233"/>
      <c r="J285" s="234">
        <f>ROUND(I285*H285,2)</f>
        <v>0</v>
      </c>
      <c r="K285" s="230" t="s">
        <v>210</v>
      </c>
      <c r="L285" s="45"/>
      <c r="M285" s="235" t="s">
        <v>1</v>
      </c>
      <c r="N285" s="236" t="s">
        <v>41</v>
      </c>
      <c r="O285" s="92"/>
      <c r="P285" s="237">
        <f>O285*H285</f>
        <v>0</v>
      </c>
      <c r="Q285" s="237">
        <v>0.18462999999999999</v>
      </c>
      <c r="R285" s="237">
        <f>Q285*H285</f>
        <v>3.0630116999999997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211</v>
      </c>
      <c r="AT285" s="239" t="s">
        <v>206</v>
      </c>
      <c r="AU285" s="239" t="s">
        <v>85</v>
      </c>
      <c r="AY285" s="18" t="s">
        <v>204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83</v>
      </c>
      <c r="BK285" s="240">
        <f>ROUND(I285*H285,2)</f>
        <v>0</v>
      </c>
      <c r="BL285" s="18" t="s">
        <v>211</v>
      </c>
      <c r="BM285" s="239" t="s">
        <v>1661</v>
      </c>
    </row>
    <row r="286" s="13" customFormat="1">
      <c r="A286" s="13"/>
      <c r="B286" s="241"/>
      <c r="C286" s="242"/>
      <c r="D286" s="243" t="s">
        <v>213</v>
      </c>
      <c r="E286" s="244" t="s">
        <v>1</v>
      </c>
      <c r="F286" s="245" t="s">
        <v>557</v>
      </c>
      <c r="G286" s="242"/>
      <c r="H286" s="244" t="s">
        <v>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213</v>
      </c>
      <c r="AU286" s="251" t="s">
        <v>85</v>
      </c>
      <c r="AV286" s="13" t="s">
        <v>83</v>
      </c>
      <c r="AW286" s="13" t="s">
        <v>32</v>
      </c>
      <c r="AX286" s="13" t="s">
        <v>76</v>
      </c>
      <c r="AY286" s="251" t="s">
        <v>204</v>
      </c>
    </row>
    <row r="287" s="14" customFormat="1">
      <c r="A287" s="14"/>
      <c r="B287" s="252"/>
      <c r="C287" s="253"/>
      <c r="D287" s="243" t="s">
        <v>213</v>
      </c>
      <c r="E287" s="254" t="s">
        <v>1</v>
      </c>
      <c r="F287" s="255" t="s">
        <v>2056</v>
      </c>
      <c r="G287" s="253"/>
      <c r="H287" s="256">
        <v>16.59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213</v>
      </c>
      <c r="AU287" s="262" t="s">
        <v>85</v>
      </c>
      <c r="AV287" s="14" t="s">
        <v>85</v>
      </c>
      <c r="AW287" s="14" t="s">
        <v>32</v>
      </c>
      <c r="AX287" s="14" t="s">
        <v>83</v>
      </c>
      <c r="AY287" s="262" t="s">
        <v>204</v>
      </c>
    </row>
    <row r="288" s="2" customFormat="1" ht="24.15" customHeight="1">
      <c r="A288" s="39"/>
      <c r="B288" s="40"/>
      <c r="C288" s="228" t="s">
        <v>466</v>
      </c>
      <c r="D288" s="228" t="s">
        <v>206</v>
      </c>
      <c r="E288" s="229" t="s">
        <v>577</v>
      </c>
      <c r="F288" s="230" t="s">
        <v>578</v>
      </c>
      <c r="G288" s="231" t="s">
        <v>209</v>
      </c>
      <c r="H288" s="232">
        <v>16.59</v>
      </c>
      <c r="I288" s="233"/>
      <c r="J288" s="234">
        <f>ROUND(I288*H288,2)</f>
        <v>0</v>
      </c>
      <c r="K288" s="230" t="s">
        <v>210</v>
      </c>
      <c r="L288" s="45"/>
      <c r="M288" s="235" t="s">
        <v>1</v>
      </c>
      <c r="N288" s="236" t="s">
        <v>41</v>
      </c>
      <c r="O288" s="92"/>
      <c r="P288" s="237">
        <f>O288*H288</f>
        <v>0</v>
      </c>
      <c r="Q288" s="237">
        <v>0.33206000000000002</v>
      </c>
      <c r="R288" s="237">
        <f>Q288*H288</f>
        <v>5.5088754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211</v>
      </c>
      <c r="AT288" s="239" t="s">
        <v>206</v>
      </c>
      <c r="AU288" s="239" t="s">
        <v>85</v>
      </c>
      <c r="AY288" s="18" t="s">
        <v>204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83</v>
      </c>
      <c r="BK288" s="240">
        <f>ROUND(I288*H288,2)</f>
        <v>0</v>
      </c>
      <c r="BL288" s="18" t="s">
        <v>211</v>
      </c>
      <c r="BM288" s="239" t="s">
        <v>1662</v>
      </c>
    </row>
    <row r="289" s="13" customFormat="1">
      <c r="A289" s="13"/>
      <c r="B289" s="241"/>
      <c r="C289" s="242"/>
      <c r="D289" s="243" t="s">
        <v>213</v>
      </c>
      <c r="E289" s="244" t="s">
        <v>1</v>
      </c>
      <c r="F289" s="245" t="s">
        <v>557</v>
      </c>
      <c r="G289" s="242"/>
      <c r="H289" s="244" t="s">
        <v>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213</v>
      </c>
      <c r="AU289" s="251" t="s">
        <v>85</v>
      </c>
      <c r="AV289" s="13" t="s">
        <v>83</v>
      </c>
      <c r="AW289" s="13" t="s">
        <v>32</v>
      </c>
      <c r="AX289" s="13" t="s">
        <v>76</v>
      </c>
      <c r="AY289" s="251" t="s">
        <v>204</v>
      </c>
    </row>
    <row r="290" s="14" customFormat="1">
      <c r="A290" s="14"/>
      <c r="B290" s="252"/>
      <c r="C290" s="253"/>
      <c r="D290" s="243" t="s">
        <v>213</v>
      </c>
      <c r="E290" s="254" t="s">
        <v>1</v>
      </c>
      <c r="F290" s="255" t="s">
        <v>2056</v>
      </c>
      <c r="G290" s="253"/>
      <c r="H290" s="256">
        <v>16.59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2" t="s">
        <v>213</v>
      </c>
      <c r="AU290" s="262" t="s">
        <v>85</v>
      </c>
      <c r="AV290" s="14" t="s">
        <v>85</v>
      </c>
      <c r="AW290" s="14" t="s">
        <v>32</v>
      </c>
      <c r="AX290" s="14" t="s">
        <v>83</v>
      </c>
      <c r="AY290" s="262" t="s">
        <v>204</v>
      </c>
    </row>
    <row r="291" s="2" customFormat="1" ht="24.15" customHeight="1">
      <c r="A291" s="39"/>
      <c r="B291" s="40"/>
      <c r="C291" s="228" t="s">
        <v>472</v>
      </c>
      <c r="D291" s="228" t="s">
        <v>206</v>
      </c>
      <c r="E291" s="229" t="s">
        <v>581</v>
      </c>
      <c r="F291" s="230" t="s">
        <v>582</v>
      </c>
      <c r="G291" s="231" t="s">
        <v>209</v>
      </c>
      <c r="H291" s="232">
        <v>2.5800000000000001</v>
      </c>
      <c r="I291" s="233"/>
      <c r="J291" s="234">
        <f>ROUND(I291*H291,2)</f>
        <v>0</v>
      </c>
      <c r="K291" s="230" t="s">
        <v>210</v>
      </c>
      <c r="L291" s="45"/>
      <c r="M291" s="235" t="s">
        <v>1</v>
      </c>
      <c r="N291" s="236" t="s">
        <v>41</v>
      </c>
      <c r="O291" s="92"/>
      <c r="P291" s="237">
        <f>O291*H291</f>
        <v>0</v>
      </c>
      <c r="Q291" s="237">
        <v>0.51085999999999998</v>
      </c>
      <c r="R291" s="237">
        <f>Q291*H291</f>
        <v>1.3180187999999999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211</v>
      </c>
      <c r="AT291" s="239" t="s">
        <v>206</v>
      </c>
      <c r="AU291" s="239" t="s">
        <v>85</v>
      </c>
      <c r="AY291" s="18" t="s">
        <v>204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83</v>
      </c>
      <c r="BK291" s="240">
        <f>ROUND(I291*H291,2)</f>
        <v>0</v>
      </c>
      <c r="BL291" s="18" t="s">
        <v>211</v>
      </c>
      <c r="BM291" s="239" t="s">
        <v>2057</v>
      </c>
    </row>
    <row r="292" s="13" customFormat="1">
      <c r="A292" s="13"/>
      <c r="B292" s="241"/>
      <c r="C292" s="242"/>
      <c r="D292" s="243" t="s">
        <v>213</v>
      </c>
      <c r="E292" s="244" t="s">
        <v>1</v>
      </c>
      <c r="F292" s="245" t="s">
        <v>524</v>
      </c>
      <c r="G292" s="242"/>
      <c r="H292" s="244" t="s">
        <v>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213</v>
      </c>
      <c r="AU292" s="251" t="s">
        <v>85</v>
      </c>
      <c r="AV292" s="13" t="s">
        <v>83</v>
      </c>
      <c r="AW292" s="13" t="s">
        <v>32</v>
      </c>
      <c r="AX292" s="13" t="s">
        <v>76</v>
      </c>
      <c r="AY292" s="251" t="s">
        <v>204</v>
      </c>
    </row>
    <row r="293" s="14" customFormat="1">
      <c r="A293" s="14"/>
      <c r="B293" s="252"/>
      <c r="C293" s="253"/>
      <c r="D293" s="243" t="s">
        <v>213</v>
      </c>
      <c r="E293" s="254" t="s">
        <v>1</v>
      </c>
      <c r="F293" s="255" t="s">
        <v>2058</v>
      </c>
      <c r="G293" s="253"/>
      <c r="H293" s="256">
        <v>2.5800000000000001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2" t="s">
        <v>213</v>
      </c>
      <c r="AU293" s="262" t="s">
        <v>85</v>
      </c>
      <c r="AV293" s="14" t="s">
        <v>85</v>
      </c>
      <c r="AW293" s="14" t="s">
        <v>32</v>
      </c>
      <c r="AX293" s="14" t="s">
        <v>83</v>
      </c>
      <c r="AY293" s="262" t="s">
        <v>204</v>
      </c>
    </row>
    <row r="294" s="2" customFormat="1" ht="24.15" customHeight="1">
      <c r="A294" s="39"/>
      <c r="B294" s="40"/>
      <c r="C294" s="228" t="s">
        <v>477</v>
      </c>
      <c r="D294" s="228" t="s">
        <v>206</v>
      </c>
      <c r="E294" s="229" t="s">
        <v>585</v>
      </c>
      <c r="F294" s="230" t="s">
        <v>586</v>
      </c>
      <c r="G294" s="231" t="s">
        <v>209</v>
      </c>
      <c r="H294" s="232">
        <v>16.59</v>
      </c>
      <c r="I294" s="233"/>
      <c r="J294" s="234">
        <f>ROUND(I294*H294,2)</f>
        <v>0</v>
      </c>
      <c r="K294" s="230" t="s">
        <v>210</v>
      </c>
      <c r="L294" s="45"/>
      <c r="M294" s="235" t="s">
        <v>1</v>
      </c>
      <c r="N294" s="236" t="s">
        <v>41</v>
      </c>
      <c r="O294" s="92"/>
      <c r="P294" s="237">
        <f>O294*H294</f>
        <v>0</v>
      </c>
      <c r="Q294" s="237">
        <v>0.0060099999999999997</v>
      </c>
      <c r="R294" s="237">
        <f>Q294*H294</f>
        <v>0.0997059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211</v>
      </c>
      <c r="AT294" s="239" t="s">
        <v>206</v>
      </c>
      <c r="AU294" s="239" t="s">
        <v>85</v>
      </c>
      <c r="AY294" s="18" t="s">
        <v>204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83</v>
      </c>
      <c r="BK294" s="240">
        <f>ROUND(I294*H294,2)</f>
        <v>0</v>
      </c>
      <c r="BL294" s="18" t="s">
        <v>211</v>
      </c>
      <c r="BM294" s="239" t="s">
        <v>1665</v>
      </c>
    </row>
    <row r="295" s="13" customFormat="1">
      <c r="A295" s="13"/>
      <c r="B295" s="241"/>
      <c r="C295" s="242"/>
      <c r="D295" s="243" t="s">
        <v>213</v>
      </c>
      <c r="E295" s="244" t="s">
        <v>1</v>
      </c>
      <c r="F295" s="245" t="s">
        <v>557</v>
      </c>
      <c r="G295" s="242"/>
      <c r="H295" s="244" t="s">
        <v>1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213</v>
      </c>
      <c r="AU295" s="251" t="s">
        <v>85</v>
      </c>
      <c r="AV295" s="13" t="s">
        <v>83</v>
      </c>
      <c r="AW295" s="13" t="s">
        <v>32</v>
      </c>
      <c r="AX295" s="13" t="s">
        <v>76</v>
      </c>
      <c r="AY295" s="251" t="s">
        <v>204</v>
      </c>
    </row>
    <row r="296" s="14" customFormat="1">
      <c r="A296" s="14"/>
      <c r="B296" s="252"/>
      <c r="C296" s="253"/>
      <c r="D296" s="243" t="s">
        <v>213</v>
      </c>
      <c r="E296" s="254" t="s">
        <v>1</v>
      </c>
      <c r="F296" s="255" t="s">
        <v>2056</v>
      </c>
      <c r="G296" s="253"/>
      <c r="H296" s="256">
        <v>16.59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213</v>
      </c>
      <c r="AU296" s="262" t="s">
        <v>85</v>
      </c>
      <c r="AV296" s="14" t="s">
        <v>85</v>
      </c>
      <c r="AW296" s="14" t="s">
        <v>32</v>
      </c>
      <c r="AX296" s="14" t="s">
        <v>83</v>
      </c>
      <c r="AY296" s="262" t="s">
        <v>204</v>
      </c>
    </row>
    <row r="297" s="2" customFormat="1" ht="21.75" customHeight="1">
      <c r="A297" s="39"/>
      <c r="B297" s="40"/>
      <c r="C297" s="228" t="s">
        <v>482</v>
      </c>
      <c r="D297" s="228" t="s">
        <v>206</v>
      </c>
      <c r="E297" s="229" t="s">
        <v>589</v>
      </c>
      <c r="F297" s="230" t="s">
        <v>590</v>
      </c>
      <c r="G297" s="231" t="s">
        <v>209</v>
      </c>
      <c r="H297" s="232">
        <v>27.649999999999999</v>
      </c>
      <c r="I297" s="233"/>
      <c r="J297" s="234">
        <f>ROUND(I297*H297,2)</f>
        <v>0</v>
      </c>
      <c r="K297" s="230" t="s">
        <v>210</v>
      </c>
      <c r="L297" s="45"/>
      <c r="M297" s="235" t="s">
        <v>1</v>
      </c>
      <c r="N297" s="236" t="s">
        <v>41</v>
      </c>
      <c r="O297" s="92"/>
      <c r="P297" s="237">
        <f>O297*H297</f>
        <v>0</v>
      </c>
      <c r="Q297" s="237">
        <v>0.00021000000000000001</v>
      </c>
      <c r="R297" s="237">
        <f>Q297*H297</f>
        <v>0.0058065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211</v>
      </c>
      <c r="AT297" s="239" t="s">
        <v>206</v>
      </c>
      <c r="AU297" s="239" t="s">
        <v>85</v>
      </c>
      <c r="AY297" s="18" t="s">
        <v>204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83</v>
      </c>
      <c r="BK297" s="240">
        <f>ROUND(I297*H297,2)</f>
        <v>0</v>
      </c>
      <c r="BL297" s="18" t="s">
        <v>211</v>
      </c>
      <c r="BM297" s="239" t="s">
        <v>1666</v>
      </c>
    </row>
    <row r="298" s="13" customFormat="1">
      <c r="A298" s="13"/>
      <c r="B298" s="241"/>
      <c r="C298" s="242"/>
      <c r="D298" s="243" t="s">
        <v>213</v>
      </c>
      <c r="E298" s="244" t="s">
        <v>1</v>
      </c>
      <c r="F298" s="245" t="s">
        <v>557</v>
      </c>
      <c r="G298" s="242"/>
      <c r="H298" s="244" t="s">
        <v>1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1" t="s">
        <v>213</v>
      </c>
      <c r="AU298" s="251" t="s">
        <v>85</v>
      </c>
      <c r="AV298" s="13" t="s">
        <v>83</v>
      </c>
      <c r="AW298" s="13" t="s">
        <v>32</v>
      </c>
      <c r="AX298" s="13" t="s">
        <v>76</v>
      </c>
      <c r="AY298" s="251" t="s">
        <v>204</v>
      </c>
    </row>
    <row r="299" s="14" customFormat="1">
      <c r="A299" s="14"/>
      <c r="B299" s="252"/>
      <c r="C299" s="253"/>
      <c r="D299" s="243" t="s">
        <v>213</v>
      </c>
      <c r="E299" s="254" t="s">
        <v>1</v>
      </c>
      <c r="F299" s="255" t="s">
        <v>2059</v>
      </c>
      <c r="G299" s="253"/>
      <c r="H299" s="256">
        <v>27.649999999999999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2" t="s">
        <v>213</v>
      </c>
      <c r="AU299" s="262" t="s">
        <v>85</v>
      </c>
      <c r="AV299" s="14" t="s">
        <v>85</v>
      </c>
      <c r="AW299" s="14" t="s">
        <v>32</v>
      </c>
      <c r="AX299" s="14" t="s">
        <v>83</v>
      </c>
      <c r="AY299" s="262" t="s">
        <v>204</v>
      </c>
    </row>
    <row r="300" s="2" customFormat="1" ht="24.15" customHeight="1">
      <c r="A300" s="39"/>
      <c r="B300" s="40"/>
      <c r="C300" s="228" t="s">
        <v>486</v>
      </c>
      <c r="D300" s="228" t="s">
        <v>206</v>
      </c>
      <c r="E300" s="229" t="s">
        <v>1669</v>
      </c>
      <c r="F300" s="230" t="s">
        <v>1670</v>
      </c>
      <c r="G300" s="231" t="s">
        <v>209</v>
      </c>
      <c r="H300" s="232">
        <v>27.649999999999999</v>
      </c>
      <c r="I300" s="233"/>
      <c r="J300" s="234">
        <f>ROUND(I300*H300,2)</f>
        <v>0</v>
      </c>
      <c r="K300" s="230" t="s">
        <v>210</v>
      </c>
      <c r="L300" s="45"/>
      <c r="M300" s="235" t="s">
        <v>1</v>
      </c>
      <c r="N300" s="236" t="s">
        <v>41</v>
      </c>
      <c r="O300" s="92"/>
      <c r="P300" s="237">
        <f>O300*H300</f>
        <v>0</v>
      </c>
      <c r="Q300" s="237">
        <v>0.12966</v>
      </c>
      <c r="R300" s="237">
        <f>Q300*H300</f>
        <v>3.5850989999999996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211</v>
      </c>
      <c r="AT300" s="239" t="s">
        <v>206</v>
      </c>
      <c r="AU300" s="239" t="s">
        <v>85</v>
      </c>
      <c r="AY300" s="18" t="s">
        <v>204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83</v>
      </c>
      <c r="BK300" s="240">
        <f>ROUND(I300*H300,2)</f>
        <v>0</v>
      </c>
      <c r="BL300" s="18" t="s">
        <v>211</v>
      </c>
      <c r="BM300" s="239" t="s">
        <v>1671</v>
      </c>
    </row>
    <row r="301" s="13" customFormat="1">
      <c r="A301" s="13"/>
      <c r="B301" s="241"/>
      <c r="C301" s="242"/>
      <c r="D301" s="243" t="s">
        <v>213</v>
      </c>
      <c r="E301" s="244" t="s">
        <v>1</v>
      </c>
      <c r="F301" s="245" t="s">
        <v>557</v>
      </c>
      <c r="G301" s="242"/>
      <c r="H301" s="244" t="s">
        <v>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213</v>
      </c>
      <c r="AU301" s="251" t="s">
        <v>85</v>
      </c>
      <c r="AV301" s="13" t="s">
        <v>83</v>
      </c>
      <c r="AW301" s="13" t="s">
        <v>32</v>
      </c>
      <c r="AX301" s="13" t="s">
        <v>76</v>
      </c>
      <c r="AY301" s="251" t="s">
        <v>204</v>
      </c>
    </row>
    <row r="302" s="14" customFormat="1">
      <c r="A302" s="14"/>
      <c r="B302" s="252"/>
      <c r="C302" s="253"/>
      <c r="D302" s="243" t="s">
        <v>213</v>
      </c>
      <c r="E302" s="254" t="s">
        <v>1</v>
      </c>
      <c r="F302" s="255" t="s">
        <v>2059</v>
      </c>
      <c r="G302" s="253"/>
      <c r="H302" s="256">
        <v>27.649999999999999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213</v>
      </c>
      <c r="AU302" s="262" t="s">
        <v>85</v>
      </c>
      <c r="AV302" s="14" t="s">
        <v>85</v>
      </c>
      <c r="AW302" s="14" t="s">
        <v>32</v>
      </c>
      <c r="AX302" s="14" t="s">
        <v>83</v>
      </c>
      <c r="AY302" s="262" t="s">
        <v>204</v>
      </c>
    </row>
    <row r="303" s="2" customFormat="1" ht="24.15" customHeight="1">
      <c r="A303" s="39"/>
      <c r="B303" s="40"/>
      <c r="C303" s="228" t="s">
        <v>488</v>
      </c>
      <c r="D303" s="228" t="s">
        <v>206</v>
      </c>
      <c r="E303" s="229" t="s">
        <v>1951</v>
      </c>
      <c r="F303" s="230" t="s">
        <v>1952</v>
      </c>
      <c r="G303" s="231" t="s">
        <v>209</v>
      </c>
      <c r="H303" s="232">
        <v>4.2999999999999998</v>
      </c>
      <c r="I303" s="233"/>
      <c r="J303" s="234">
        <f>ROUND(I303*H303,2)</f>
        <v>0</v>
      </c>
      <c r="K303" s="230" t="s">
        <v>210</v>
      </c>
      <c r="L303" s="45"/>
      <c r="M303" s="235" t="s">
        <v>1</v>
      </c>
      <c r="N303" s="236" t="s">
        <v>41</v>
      </c>
      <c r="O303" s="92"/>
      <c r="P303" s="237">
        <f>O303*H303</f>
        <v>0</v>
      </c>
      <c r="Q303" s="237">
        <v>0.1837</v>
      </c>
      <c r="R303" s="237">
        <f>Q303*H303</f>
        <v>0.78991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211</v>
      </c>
      <c r="AT303" s="239" t="s">
        <v>206</v>
      </c>
      <c r="AU303" s="239" t="s">
        <v>85</v>
      </c>
      <c r="AY303" s="18" t="s">
        <v>204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83</v>
      </c>
      <c r="BK303" s="240">
        <f>ROUND(I303*H303,2)</f>
        <v>0</v>
      </c>
      <c r="BL303" s="18" t="s">
        <v>211</v>
      </c>
      <c r="BM303" s="239" t="s">
        <v>2060</v>
      </c>
    </row>
    <row r="304" s="14" customFormat="1">
      <c r="A304" s="14"/>
      <c r="B304" s="252"/>
      <c r="C304" s="253"/>
      <c r="D304" s="243" t="s">
        <v>213</v>
      </c>
      <c r="E304" s="254" t="s">
        <v>1</v>
      </c>
      <c r="F304" s="255" t="s">
        <v>1896</v>
      </c>
      <c r="G304" s="253"/>
      <c r="H304" s="256">
        <v>4.2999999999999998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213</v>
      </c>
      <c r="AU304" s="262" t="s">
        <v>85</v>
      </c>
      <c r="AV304" s="14" t="s">
        <v>85</v>
      </c>
      <c r="AW304" s="14" t="s">
        <v>32</v>
      </c>
      <c r="AX304" s="14" t="s">
        <v>83</v>
      </c>
      <c r="AY304" s="262" t="s">
        <v>204</v>
      </c>
    </row>
    <row r="305" s="2" customFormat="1" ht="16.5" customHeight="1">
      <c r="A305" s="39"/>
      <c r="B305" s="40"/>
      <c r="C305" s="285" t="s">
        <v>494</v>
      </c>
      <c r="D305" s="285" t="s">
        <v>467</v>
      </c>
      <c r="E305" s="286" t="s">
        <v>1327</v>
      </c>
      <c r="F305" s="287" t="s">
        <v>1328</v>
      </c>
      <c r="G305" s="288" t="s">
        <v>209</v>
      </c>
      <c r="H305" s="289">
        <v>0.439</v>
      </c>
      <c r="I305" s="290"/>
      <c r="J305" s="291">
        <f>ROUND(I305*H305,2)</f>
        <v>0</v>
      </c>
      <c r="K305" s="287" t="s">
        <v>210</v>
      </c>
      <c r="L305" s="292"/>
      <c r="M305" s="293" t="s">
        <v>1</v>
      </c>
      <c r="N305" s="294" t="s">
        <v>41</v>
      </c>
      <c r="O305" s="92"/>
      <c r="P305" s="237">
        <f>O305*H305</f>
        <v>0</v>
      </c>
      <c r="Q305" s="237">
        <v>0.222</v>
      </c>
      <c r="R305" s="237">
        <f>Q305*H305</f>
        <v>0.097458000000000003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247</v>
      </c>
      <c r="AT305" s="239" t="s">
        <v>467</v>
      </c>
      <c r="AU305" s="239" t="s">
        <v>85</v>
      </c>
      <c r="AY305" s="18" t="s">
        <v>204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83</v>
      </c>
      <c r="BK305" s="240">
        <f>ROUND(I305*H305,2)</f>
        <v>0</v>
      </c>
      <c r="BL305" s="18" t="s">
        <v>211</v>
      </c>
      <c r="BM305" s="239" t="s">
        <v>2061</v>
      </c>
    </row>
    <row r="306" s="14" customFormat="1">
      <c r="A306" s="14"/>
      <c r="B306" s="252"/>
      <c r="C306" s="253"/>
      <c r="D306" s="243" t="s">
        <v>213</v>
      </c>
      <c r="E306" s="254" t="s">
        <v>1</v>
      </c>
      <c r="F306" s="255" t="s">
        <v>2062</v>
      </c>
      <c r="G306" s="253"/>
      <c r="H306" s="256">
        <v>0.439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2" t="s">
        <v>213</v>
      </c>
      <c r="AU306" s="262" t="s">
        <v>85</v>
      </c>
      <c r="AV306" s="14" t="s">
        <v>85</v>
      </c>
      <c r="AW306" s="14" t="s">
        <v>32</v>
      </c>
      <c r="AX306" s="14" t="s">
        <v>83</v>
      </c>
      <c r="AY306" s="262" t="s">
        <v>204</v>
      </c>
    </row>
    <row r="307" s="12" customFormat="1" ht="22.8" customHeight="1">
      <c r="A307" s="12"/>
      <c r="B307" s="212"/>
      <c r="C307" s="213"/>
      <c r="D307" s="214" t="s">
        <v>75</v>
      </c>
      <c r="E307" s="226" t="s">
        <v>247</v>
      </c>
      <c r="F307" s="226" t="s">
        <v>614</v>
      </c>
      <c r="G307" s="213"/>
      <c r="H307" s="213"/>
      <c r="I307" s="216"/>
      <c r="J307" s="227">
        <f>BK307</f>
        <v>0</v>
      </c>
      <c r="K307" s="213"/>
      <c r="L307" s="218"/>
      <c r="M307" s="219"/>
      <c r="N307" s="220"/>
      <c r="O307" s="220"/>
      <c r="P307" s="221">
        <f>SUM(P308:P362)</f>
        <v>0</v>
      </c>
      <c r="Q307" s="220"/>
      <c r="R307" s="221">
        <f>SUM(R308:R362)</f>
        <v>4.3316674699999993</v>
      </c>
      <c r="S307" s="220"/>
      <c r="T307" s="222">
        <f>SUM(T308:T362)</f>
        <v>3.1937500000000001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83</v>
      </c>
      <c r="AT307" s="224" t="s">
        <v>75</v>
      </c>
      <c r="AU307" s="224" t="s">
        <v>83</v>
      </c>
      <c r="AY307" s="223" t="s">
        <v>204</v>
      </c>
      <c r="BK307" s="225">
        <f>SUM(BK308:BK362)</f>
        <v>0</v>
      </c>
    </row>
    <row r="308" s="2" customFormat="1" ht="24.15" customHeight="1">
      <c r="A308" s="39"/>
      <c r="B308" s="40"/>
      <c r="C308" s="228" t="s">
        <v>498</v>
      </c>
      <c r="D308" s="228" t="s">
        <v>206</v>
      </c>
      <c r="E308" s="229" t="s">
        <v>639</v>
      </c>
      <c r="F308" s="230" t="s">
        <v>640</v>
      </c>
      <c r="G308" s="231" t="s">
        <v>239</v>
      </c>
      <c r="H308" s="232">
        <v>3</v>
      </c>
      <c r="I308" s="233"/>
      <c r="J308" s="234">
        <f>ROUND(I308*H308,2)</f>
        <v>0</v>
      </c>
      <c r="K308" s="230" t="s">
        <v>210</v>
      </c>
      <c r="L308" s="45"/>
      <c r="M308" s="235" t="s">
        <v>1</v>
      </c>
      <c r="N308" s="236" t="s">
        <v>41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211</v>
      </c>
      <c r="AT308" s="239" t="s">
        <v>206</v>
      </c>
      <c r="AU308" s="239" t="s">
        <v>85</v>
      </c>
      <c r="AY308" s="18" t="s">
        <v>204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83</v>
      </c>
      <c r="BK308" s="240">
        <f>ROUND(I308*H308,2)</f>
        <v>0</v>
      </c>
      <c r="BL308" s="18" t="s">
        <v>211</v>
      </c>
      <c r="BM308" s="239" t="s">
        <v>1695</v>
      </c>
    </row>
    <row r="309" s="13" customFormat="1">
      <c r="A309" s="13"/>
      <c r="B309" s="241"/>
      <c r="C309" s="242"/>
      <c r="D309" s="243" t="s">
        <v>213</v>
      </c>
      <c r="E309" s="244" t="s">
        <v>1</v>
      </c>
      <c r="F309" s="245" t="s">
        <v>2063</v>
      </c>
      <c r="G309" s="242"/>
      <c r="H309" s="244" t="s">
        <v>1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213</v>
      </c>
      <c r="AU309" s="251" t="s">
        <v>85</v>
      </c>
      <c r="AV309" s="13" t="s">
        <v>83</v>
      </c>
      <c r="AW309" s="13" t="s">
        <v>32</v>
      </c>
      <c r="AX309" s="13" t="s">
        <v>76</v>
      </c>
      <c r="AY309" s="251" t="s">
        <v>204</v>
      </c>
    </row>
    <row r="310" s="14" customFormat="1">
      <c r="A310" s="14"/>
      <c r="B310" s="252"/>
      <c r="C310" s="253"/>
      <c r="D310" s="243" t="s">
        <v>213</v>
      </c>
      <c r="E310" s="254" t="s">
        <v>1</v>
      </c>
      <c r="F310" s="255" t="s">
        <v>2064</v>
      </c>
      <c r="G310" s="253"/>
      <c r="H310" s="256">
        <v>3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2" t="s">
        <v>213</v>
      </c>
      <c r="AU310" s="262" t="s">
        <v>85</v>
      </c>
      <c r="AV310" s="14" t="s">
        <v>85</v>
      </c>
      <c r="AW310" s="14" t="s">
        <v>32</v>
      </c>
      <c r="AX310" s="14" t="s">
        <v>76</v>
      </c>
      <c r="AY310" s="262" t="s">
        <v>204</v>
      </c>
    </row>
    <row r="311" s="15" customFormat="1">
      <c r="A311" s="15"/>
      <c r="B311" s="263"/>
      <c r="C311" s="264"/>
      <c r="D311" s="243" t="s">
        <v>213</v>
      </c>
      <c r="E311" s="265" t="s">
        <v>138</v>
      </c>
      <c r="F311" s="266" t="s">
        <v>160</v>
      </c>
      <c r="G311" s="264"/>
      <c r="H311" s="267">
        <v>3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3" t="s">
        <v>213</v>
      </c>
      <c r="AU311" s="273" t="s">
        <v>85</v>
      </c>
      <c r="AV311" s="15" t="s">
        <v>211</v>
      </c>
      <c r="AW311" s="15" t="s">
        <v>32</v>
      </c>
      <c r="AX311" s="15" t="s">
        <v>83</v>
      </c>
      <c r="AY311" s="273" t="s">
        <v>204</v>
      </c>
    </row>
    <row r="312" s="2" customFormat="1" ht="16.5" customHeight="1">
      <c r="A312" s="39"/>
      <c r="B312" s="40"/>
      <c r="C312" s="285" t="s">
        <v>504</v>
      </c>
      <c r="D312" s="285" t="s">
        <v>467</v>
      </c>
      <c r="E312" s="286" t="s">
        <v>1698</v>
      </c>
      <c r="F312" s="287" t="s">
        <v>645</v>
      </c>
      <c r="G312" s="288" t="s">
        <v>239</v>
      </c>
      <c r="H312" s="289">
        <v>3.0449999999999999</v>
      </c>
      <c r="I312" s="290"/>
      <c r="J312" s="291">
        <f>ROUND(I312*H312,2)</f>
        <v>0</v>
      </c>
      <c r="K312" s="287" t="s">
        <v>1</v>
      </c>
      <c r="L312" s="292"/>
      <c r="M312" s="293" t="s">
        <v>1</v>
      </c>
      <c r="N312" s="294" t="s">
        <v>41</v>
      </c>
      <c r="O312" s="92"/>
      <c r="P312" s="237">
        <f>O312*H312</f>
        <v>0</v>
      </c>
      <c r="Q312" s="237">
        <v>0.00036999999999999999</v>
      </c>
      <c r="R312" s="237">
        <f>Q312*H312</f>
        <v>0.0011266499999999999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247</v>
      </c>
      <c r="AT312" s="239" t="s">
        <v>467</v>
      </c>
      <c r="AU312" s="239" t="s">
        <v>85</v>
      </c>
      <c r="AY312" s="18" t="s">
        <v>204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83</v>
      </c>
      <c r="BK312" s="240">
        <f>ROUND(I312*H312,2)</f>
        <v>0</v>
      </c>
      <c r="BL312" s="18" t="s">
        <v>211</v>
      </c>
      <c r="BM312" s="239" t="s">
        <v>1699</v>
      </c>
    </row>
    <row r="313" s="14" customFormat="1">
      <c r="A313" s="14"/>
      <c r="B313" s="252"/>
      <c r="C313" s="253"/>
      <c r="D313" s="243" t="s">
        <v>213</v>
      </c>
      <c r="E313" s="254" t="s">
        <v>1</v>
      </c>
      <c r="F313" s="255" t="s">
        <v>647</v>
      </c>
      <c r="G313" s="253"/>
      <c r="H313" s="256">
        <v>3.0449999999999999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213</v>
      </c>
      <c r="AU313" s="262" t="s">
        <v>85</v>
      </c>
      <c r="AV313" s="14" t="s">
        <v>85</v>
      </c>
      <c r="AW313" s="14" t="s">
        <v>32</v>
      </c>
      <c r="AX313" s="14" t="s">
        <v>83</v>
      </c>
      <c r="AY313" s="262" t="s">
        <v>204</v>
      </c>
    </row>
    <row r="314" s="2" customFormat="1" ht="24.15" customHeight="1">
      <c r="A314" s="39"/>
      <c r="B314" s="40"/>
      <c r="C314" s="228" t="s">
        <v>508</v>
      </c>
      <c r="D314" s="228" t="s">
        <v>206</v>
      </c>
      <c r="E314" s="229" t="s">
        <v>2065</v>
      </c>
      <c r="F314" s="230" t="s">
        <v>2066</v>
      </c>
      <c r="G314" s="231" t="s">
        <v>239</v>
      </c>
      <c r="H314" s="232">
        <v>32</v>
      </c>
      <c r="I314" s="233"/>
      <c r="J314" s="234">
        <f>ROUND(I314*H314,2)</f>
        <v>0</v>
      </c>
      <c r="K314" s="230" t="s">
        <v>1</v>
      </c>
      <c r="L314" s="45"/>
      <c r="M314" s="235" t="s">
        <v>1</v>
      </c>
      <c r="N314" s="236" t="s">
        <v>41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211</v>
      </c>
      <c r="AT314" s="239" t="s">
        <v>206</v>
      </c>
      <c r="AU314" s="239" t="s">
        <v>85</v>
      </c>
      <c r="AY314" s="18" t="s">
        <v>204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83</v>
      </c>
      <c r="BK314" s="240">
        <f>ROUND(I314*H314,2)</f>
        <v>0</v>
      </c>
      <c r="BL314" s="18" t="s">
        <v>211</v>
      </c>
      <c r="BM314" s="239" t="s">
        <v>2067</v>
      </c>
    </row>
    <row r="315" s="13" customFormat="1">
      <c r="A315" s="13"/>
      <c r="B315" s="241"/>
      <c r="C315" s="242"/>
      <c r="D315" s="243" t="s">
        <v>213</v>
      </c>
      <c r="E315" s="244" t="s">
        <v>1</v>
      </c>
      <c r="F315" s="245" t="s">
        <v>2063</v>
      </c>
      <c r="G315" s="242"/>
      <c r="H315" s="244" t="s">
        <v>1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1" t="s">
        <v>213</v>
      </c>
      <c r="AU315" s="251" t="s">
        <v>85</v>
      </c>
      <c r="AV315" s="13" t="s">
        <v>83</v>
      </c>
      <c r="AW315" s="13" t="s">
        <v>32</v>
      </c>
      <c r="AX315" s="13" t="s">
        <v>76</v>
      </c>
      <c r="AY315" s="251" t="s">
        <v>204</v>
      </c>
    </row>
    <row r="316" s="14" customFormat="1">
      <c r="A316" s="14"/>
      <c r="B316" s="252"/>
      <c r="C316" s="253"/>
      <c r="D316" s="243" t="s">
        <v>213</v>
      </c>
      <c r="E316" s="254" t="s">
        <v>1</v>
      </c>
      <c r="F316" s="255" t="s">
        <v>2068</v>
      </c>
      <c r="G316" s="253"/>
      <c r="H316" s="256">
        <v>32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2" t="s">
        <v>213</v>
      </c>
      <c r="AU316" s="262" t="s">
        <v>85</v>
      </c>
      <c r="AV316" s="14" t="s">
        <v>85</v>
      </c>
      <c r="AW316" s="14" t="s">
        <v>32</v>
      </c>
      <c r="AX316" s="14" t="s">
        <v>76</v>
      </c>
      <c r="AY316" s="262" t="s">
        <v>204</v>
      </c>
    </row>
    <row r="317" s="15" customFormat="1">
      <c r="A317" s="15"/>
      <c r="B317" s="263"/>
      <c r="C317" s="264"/>
      <c r="D317" s="243" t="s">
        <v>213</v>
      </c>
      <c r="E317" s="265" t="s">
        <v>140</v>
      </c>
      <c r="F317" s="266" t="s">
        <v>160</v>
      </c>
      <c r="G317" s="264"/>
      <c r="H317" s="267">
        <v>32</v>
      </c>
      <c r="I317" s="268"/>
      <c r="J317" s="264"/>
      <c r="K317" s="264"/>
      <c r="L317" s="269"/>
      <c r="M317" s="270"/>
      <c r="N317" s="271"/>
      <c r="O317" s="271"/>
      <c r="P317" s="271"/>
      <c r="Q317" s="271"/>
      <c r="R317" s="271"/>
      <c r="S317" s="271"/>
      <c r="T317" s="272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3" t="s">
        <v>213</v>
      </c>
      <c r="AU317" s="273" t="s">
        <v>85</v>
      </c>
      <c r="AV317" s="15" t="s">
        <v>211</v>
      </c>
      <c r="AW317" s="15" t="s">
        <v>32</v>
      </c>
      <c r="AX317" s="15" t="s">
        <v>83</v>
      </c>
      <c r="AY317" s="273" t="s">
        <v>204</v>
      </c>
    </row>
    <row r="318" s="2" customFormat="1" ht="16.5" customHeight="1">
      <c r="A318" s="39"/>
      <c r="B318" s="40"/>
      <c r="C318" s="285" t="s">
        <v>513</v>
      </c>
      <c r="D318" s="285" t="s">
        <v>467</v>
      </c>
      <c r="E318" s="286" t="s">
        <v>2069</v>
      </c>
      <c r="F318" s="287" t="s">
        <v>2070</v>
      </c>
      <c r="G318" s="288" t="s">
        <v>239</v>
      </c>
      <c r="H318" s="289">
        <v>32.966999999999999</v>
      </c>
      <c r="I318" s="290"/>
      <c r="J318" s="291">
        <f>ROUND(I318*H318,2)</f>
        <v>0</v>
      </c>
      <c r="K318" s="287" t="s">
        <v>1</v>
      </c>
      <c r="L318" s="292"/>
      <c r="M318" s="293" t="s">
        <v>1</v>
      </c>
      <c r="N318" s="294" t="s">
        <v>41</v>
      </c>
      <c r="O318" s="92"/>
      <c r="P318" s="237">
        <f>O318*H318</f>
        <v>0</v>
      </c>
      <c r="Q318" s="237">
        <v>0.00106</v>
      </c>
      <c r="R318" s="237">
        <f>Q318*H318</f>
        <v>0.03494502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247</v>
      </c>
      <c r="AT318" s="239" t="s">
        <v>467</v>
      </c>
      <c r="AU318" s="239" t="s">
        <v>85</v>
      </c>
      <c r="AY318" s="18" t="s">
        <v>204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83</v>
      </c>
      <c r="BK318" s="240">
        <f>ROUND(I318*H318,2)</f>
        <v>0</v>
      </c>
      <c r="BL318" s="18" t="s">
        <v>211</v>
      </c>
      <c r="BM318" s="239" t="s">
        <v>2071</v>
      </c>
    </row>
    <row r="319" s="14" customFormat="1">
      <c r="A319" s="14"/>
      <c r="B319" s="252"/>
      <c r="C319" s="253"/>
      <c r="D319" s="243" t="s">
        <v>213</v>
      </c>
      <c r="E319" s="254" t="s">
        <v>1</v>
      </c>
      <c r="F319" s="255" t="s">
        <v>658</v>
      </c>
      <c r="G319" s="253"/>
      <c r="H319" s="256">
        <v>32.479999999999997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2" t="s">
        <v>213</v>
      </c>
      <c r="AU319" s="262" t="s">
        <v>85</v>
      </c>
      <c r="AV319" s="14" t="s">
        <v>85</v>
      </c>
      <c r="AW319" s="14" t="s">
        <v>32</v>
      </c>
      <c r="AX319" s="14" t="s">
        <v>83</v>
      </c>
      <c r="AY319" s="262" t="s">
        <v>204</v>
      </c>
    </row>
    <row r="320" s="14" customFormat="1">
      <c r="A320" s="14"/>
      <c r="B320" s="252"/>
      <c r="C320" s="253"/>
      <c r="D320" s="243" t="s">
        <v>213</v>
      </c>
      <c r="E320" s="253"/>
      <c r="F320" s="255" t="s">
        <v>2072</v>
      </c>
      <c r="G320" s="253"/>
      <c r="H320" s="256">
        <v>32.966999999999999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213</v>
      </c>
      <c r="AU320" s="262" t="s">
        <v>85</v>
      </c>
      <c r="AV320" s="14" t="s">
        <v>85</v>
      </c>
      <c r="AW320" s="14" t="s">
        <v>4</v>
      </c>
      <c r="AX320" s="14" t="s">
        <v>83</v>
      </c>
      <c r="AY320" s="262" t="s">
        <v>204</v>
      </c>
    </row>
    <row r="321" s="2" customFormat="1" ht="16.5" customHeight="1">
      <c r="A321" s="39"/>
      <c r="B321" s="40"/>
      <c r="C321" s="285" t="s">
        <v>519</v>
      </c>
      <c r="D321" s="285" t="s">
        <v>467</v>
      </c>
      <c r="E321" s="286" t="s">
        <v>1716</v>
      </c>
      <c r="F321" s="287" t="s">
        <v>1717</v>
      </c>
      <c r="G321" s="288" t="s">
        <v>522</v>
      </c>
      <c r="H321" s="289">
        <v>1.01</v>
      </c>
      <c r="I321" s="290"/>
      <c r="J321" s="291">
        <f>ROUND(I321*H321,2)</f>
        <v>0</v>
      </c>
      <c r="K321" s="287" t="s">
        <v>1</v>
      </c>
      <c r="L321" s="292"/>
      <c r="M321" s="293" t="s">
        <v>1</v>
      </c>
      <c r="N321" s="294" t="s">
        <v>41</v>
      </c>
      <c r="O321" s="92"/>
      <c r="P321" s="237">
        <f>O321*H321</f>
        <v>0</v>
      </c>
      <c r="Q321" s="237">
        <v>0.00042999999999999999</v>
      </c>
      <c r="R321" s="237">
        <f>Q321*H321</f>
        <v>0.00043429999999999999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247</v>
      </c>
      <c r="AT321" s="239" t="s">
        <v>467</v>
      </c>
      <c r="AU321" s="239" t="s">
        <v>85</v>
      </c>
      <c r="AY321" s="18" t="s">
        <v>204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83</v>
      </c>
      <c r="BK321" s="240">
        <f>ROUND(I321*H321,2)</f>
        <v>0</v>
      </c>
      <c r="BL321" s="18" t="s">
        <v>211</v>
      </c>
      <c r="BM321" s="239" t="s">
        <v>1718</v>
      </c>
    </row>
    <row r="322" s="13" customFormat="1">
      <c r="A322" s="13"/>
      <c r="B322" s="241"/>
      <c r="C322" s="242"/>
      <c r="D322" s="243" t="s">
        <v>213</v>
      </c>
      <c r="E322" s="244" t="s">
        <v>1</v>
      </c>
      <c r="F322" s="245" t="s">
        <v>2063</v>
      </c>
      <c r="G322" s="242"/>
      <c r="H322" s="244" t="s">
        <v>1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213</v>
      </c>
      <c r="AU322" s="251" t="s">
        <v>85</v>
      </c>
      <c r="AV322" s="13" t="s">
        <v>83</v>
      </c>
      <c r="AW322" s="13" t="s">
        <v>32</v>
      </c>
      <c r="AX322" s="13" t="s">
        <v>76</v>
      </c>
      <c r="AY322" s="251" t="s">
        <v>204</v>
      </c>
    </row>
    <row r="323" s="14" customFormat="1">
      <c r="A323" s="14"/>
      <c r="B323" s="252"/>
      <c r="C323" s="253"/>
      <c r="D323" s="243" t="s">
        <v>213</v>
      </c>
      <c r="E323" s="254" t="s">
        <v>1</v>
      </c>
      <c r="F323" s="255" t="s">
        <v>805</v>
      </c>
      <c r="G323" s="253"/>
      <c r="H323" s="256">
        <v>1.01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213</v>
      </c>
      <c r="AU323" s="262" t="s">
        <v>85</v>
      </c>
      <c r="AV323" s="14" t="s">
        <v>85</v>
      </c>
      <c r="AW323" s="14" t="s">
        <v>32</v>
      </c>
      <c r="AX323" s="14" t="s">
        <v>83</v>
      </c>
      <c r="AY323" s="262" t="s">
        <v>204</v>
      </c>
    </row>
    <row r="324" s="2" customFormat="1" ht="16.5" customHeight="1">
      <c r="A324" s="39"/>
      <c r="B324" s="40"/>
      <c r="C324" s="285" t="s">
        <v>527</v>
      </c>
      <c r="D324" s="285" t="s">
        <v>467</v>
      </c>
      <c r="E324" s="286" t="s">
        <v>2073</v>
      </c>
      <c r="F324" s="287" t="s">
        <v>2074</v>
      </c>
      <c r="G324" s="288" t="s">
        <v>522</v>
      </c>
      <c r="H324" s="289">
        <v>1.01</v>
      </c>
      <c r="I324" s="290"/>
      <c r="J324" s="291">
        <f>ROUND(I324*H324,2)</f>
        <v>0</v>
      </c>
      <c r="K324" s="287" t="s">
        <v>1</v>
      </c>
      <c r="L324" s="292"/>
      <c r="M324" s="293" t="s">
        <v>1</v>
      </c>
      <c r="N324" s="294" t="s">
        <v>41</v>
      </c>
      <c r="O324" s="92"/>
      <c r="P324" s="237">
        <f>O324*H324</f>
        <v>0</v>
      </c>
      <c r="Q324" s="237">
        <v>0.0022000000000000001</v>
      </c>
      <c r="R324" s="237">
        <f>Q324*H324</f>
        <v>0.002222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247</v>
      </c>
      <c r="AT324" s="239" t="s">
        <v>467</v>
      </c>
      <c r="AU324" s="239" t="s">
        <v>85</v>
      </c>
      <c r="AY324" s="18" t="s">
        <v>204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83</v>
      </c>
      <c r="BK324" s="240">
        <f>ROUND(I324*H324,2)</f>
        <v>0</v>
      </c>
      <c r="BL324" s="18" t="s">
        <v>211</v>
      </c>
      <c r="BM324" s="239" t="s">
        <v>2075</v>
      </c>
    </row>
    <row r="325" s="13" customFormat="1">
      <c r="A325" s="13"/>
      <c r="B325" s="241"/>
      <c r="C325" s="242"/>
      <c r="D325" s="243" t="s">
        <v>213</v>
      </c>
      <c r="E325" s="244" t="s">
        <v>1</v>
      </c>
      <c r="F325" s="245" t="s">
        <v>2063</v>
      </c>
      <c r="G325" s="242"/>
      <c r="H325" s="244" t="s">
        <v>1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1" t="s">
        <v>213</v>
      </c>
      <c r="AU325" s="251" t="s">
        <v>85</v>
      </c>
      <c r="AV325" s="13" t="s">
        <v>83</v>
      </c>
      <c r="AW325" s="13" t="s">
        <v>32</v>
      </c>
      <c r="AX325" s="13" t="s">
        <v>76</v>
      </c>
      <c r="AY325" s="251" t="s">
        <v>204</v>
      </c>
    </row>
    <row r="326" s="14" customFormat="1">
      <c r="A326" s="14"/>
      <c r="B326" s="252"/>
      <c r="C326" s="253"/>
      <c r="D326" s="243" t="s">
        <v>213</v>
      </c>
      <c r="E326" s="254" t="s">
        <v>1</v>
      </c>
      <c r="F326" s="255" t="s">
        <v>805</v>
      </c>
      <c r="G326" s="253"/>
      <c r="H326" s="256">
        <v>1.01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2" t="s">
        <v>213</v>
      </c>
      <c r="AU326" s="262" t="s">
        <v>85</v>
      </c>
      <c r="AV326" s="14" t="s">
        <v>85</v>
      </c>
      <c r="AW326" s="14" t="s">
        <v>32</v>
      </c>
      <c r="AX326" s="14" t="s">
        <v>83</v>
      </c>
      <c r="AY326" s="262" t="s">
        <v>204</v>
      </c>
    </row>
    <row r="327" s="2" customFormat="1" ht="24.15" customHeight="1">
      <c r="A327" s="39"/>
      <c r="B327" s="40"/>
      <c r="C327" s="228" t="s">
        <v>531</v>
      </c>
      <c r="D327" s="228" t="s">
        <v>206</v>
      </c>
      <c r="E327" s="229" t="s">
        <v>2076</v>
      </c>
      <c r="F327" s="230" t="s">
        <v>2077</v>
      </c>
      <c r="G327" s="231" t="s">
        <v>311</v>
      </c>
      <c r="H327" s="232">
        <v>9.375</v>
      </c>
      <c r="I327" s="233"/>
      <c r="J327" s="234">
        <f>ROUND(I327*H327,2)</f>
        <v>0</v>
      </c>
      <c r="K327" s="230" t="s">
        <v>210</v>
      </c>
      <c r="L327" s="45"/>
      <c r="M327" s="235" t="s">
        <v>1</v>
      </c>
      <c r="N327" s="236" t="s">
        <v>41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0.33000000000000002</v>
      </c>
      <c r="T327" s="238">
        <f>S327*H327</f>
        <v>3.09375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211</v>
      </c>
      <c r="AT327" s="239" t="s">
        <v>206</v>
      </c>
      <c r="AU327" s="239" t="s">
        <v>85</v>
      </c>
      <c r="AY327" s="18" t="s">
        <v>204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83</v>
      </c>
      <c r="BK327" s="240">
        <f>ROUND(I327*H327,2)</f>
        <v>0</v>
      </c>
      <c r="BL327" s="18" t="s">
        <v>211</v>
      </c>
      <c r="BM327" s="239" t="s">
        <v>2078</v>
      </c>
    </row>
    <row r="328" s="13" customFormat="1">
      <c r="A328" s="13"/>
      <c r="B328" s="241"/>
      <c r="C328" s="242"/>
      <c r="D328" s="243" t="s">
        <v>213</v>
      </c>
      <c r="E328" s="244" t="s">
        <v>1</v>
      </c>
      <c r="F328" s="245" t="s">
        <v>557</v>
      </c>
      <c r="G328" s="242"/>
      <c r="H328" s="244" t="s">
        <v>1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1" t="s">
        <v>213</v>
      </c>
      <c r="AU328" s="251" t="s">
        <v>85</v>
      </c>
      <c r="AV328" s="13" t="s">
        <v>83</v>
      </c>
      <c r="AW328" s="13" t="s">
        <v>32</v>
      </c>
      <c r="AX328" s="13" t="s">
        <v>76</v>
      </c>
      <c r="AY328" s="251" t="s">
        <v>204</v>
      </c>
    </row>
    <row r="329" s="14" customFormat="1">
      <c r="A329" s="14"/>
      <c r="B329" s="252"/>
      <c r="C329" s="253"/>
      <c r="D329" s="243" t="s">
        <v>213</v>
      </c>
      <c r="E329" s="254" t="s">
        <v>1</v>
      </c>
      <c r="F329" s="255" t="s">
        <v>2079</v>
      </c>
      <c r="G329" s="253"/>
      <c r="H329" s="256">
        <v>9.375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2" t="s">
        <v>213</v>
      </c>
      <c r="AU329" s="262" t="s">
        <v>85</v>
      </c>
      <c r="AV329" s="14" t="s">
        <v>85</v>
      </c>
      <c r="AW329" s="14" t="s">
        <v>32</v>
      </c>
      <c r="AX329" s="14" t="s">
        <v>83</v>
      </c>
      <c r="AY329" s="262" t="s">
        <v>204</v>
      </c>
    </row>
    <row r="330" s="2" customFormat="1" ht="16.5" customHeight="1">
      <c r="A330" s="39"/>
      <c r="B330" s="40"/>
      <c r="C330" s="228" t="s">
        <v>535</v>
      </c>
      <c r="D330" s="228" t="s">
        <v>206</v>
      </c>
      <c r="E330" s="229" t="s">
        <v>1228</v>
      </c>
      <c r="F330" s="230" t="s">
        <v>1736</v>
      </c>
      <c r="G330" s="231" t="s">
        <v>239</v>
      </c>
      <c r="H330" s="232">
        <v>35</v>
      </c>
      <c r="I330" s="233"/>
      <c r="J330" s="234">
        <f>ROUND(I330*H330,2)</f>
        <v>0</v>
      </c>
      <c r="K330" s="230" t="s">
        <v>210</v>
      </c>
      <c r="L330" s="45"/>
      <c r="M330" s="235" t="s">
        <v>1</v>
      </c>
      <c r="N330" s="236" t="s">
        <v>41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211</v>
      </c>
      <c r="AT330" s="239" t="s">
        <v>206</v>
      </c>
      <c r="AU330" s="239" t="s">
        <v>85</v>
      </c>
      <c r="AY330" s="18" t="s">
        <v>204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83</v>
      </c>
      <c r="BK330" s="240">
        <f>ROUND(I330*H330,2)</f>
        <v>0</v>
      </c>
      <c r="BL330" s="18" t="s">
        <v>211</v>
      </c>
      <c r="BM330" s="239" t="s">
        <v>1230</v>
      </c>
    </row>
    <row r="331" s="13" customFormat="1">
      <c r="A331" s="13"/>
      <c r="B331" s="241"/>
      <c r="C331" s="242"/>
      <c r="D331" s="243" t="s">
        <v>213</v>
      </c>
      <c r="E331" s="244" t="s">
        <v>1</v>
      </c>
      <c r="F331" s="245" t="s">
        <v>492</v>
      </c>
      <c r="G331" s="242"/>
      <c r="H331" s="244" t="s">
        <v>1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1" t="s">
        <v>213</v>
      </c>
      <c r="AU331" s="251" t="s">
        <v>85</v>
      </c>
      <c r="AV331" s="13" t="s">
        <v>83</v>
      </c>
      <c r="AW331" s="13" t="s">
        <v>32</v>
      </c>
      <c r="AX331" s="13" t="s">
        <v>76</v>
      </c>
      <c r="AY331" s="251" t="s">
        <v>204</v>
      </c>
    </row>
    <row r="332" s="14" customFormat="1">
      <c r="A332" s="14"/>
      <c r="B332" s="252"/>
      <c r="C332" s="253"/>
      <c r="D332" s="243" t="s">
        <v>213</v>
      </c>
      <c r="E332" s="254" t="s">
        <v>112</v>
      </c>
      <c r="F332" s="255" t="s">
        <v>2080</v>
      </c>
      <c r="G332" s="253"/>
      <c r="H332" s="256">
        <v>35</v>
      </c>
      <c r="I332" s="257"/>
      <c r="J332" s="253"/>
      <c r="K332" s="253"/>
      <c r="L332" s="258"/>
      <c r="M332" s="259"/>
      <c r="N332" s="260"/>
      <c r="O332" s="260"/>
      <c r="P332" s="260"/>
      <c r="Q332" s="260"/>
      <c r="R332" s="260"/>
      <c r="S332" s="260"/>
      <c r="T332" s="26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2" t="s">
        <v>213</v>
      </c>
      <c r="AU332" s="262" t="s">
        <v>85</v>
      </c>
      <c r="AV332" s="14" t="s">
        <v>85</v>
      </c>
      <c r="AW332" s="14" t="s">
        <v>32</v>
      </c>
      <c r="AX332" s="14" t="s">
        <v>83</v>
      </c>
      <c r="AY332" s="262" t="s">
        <v>204</v>
      </c>
    </row>
    <row r="333" s="2" customFormat="1" ht="24.15" customHeight="1">
      <c r="A333" s="39"/>
      <c r="B333" s="40"/>
      <c r="C333" s="228" t="s">
        <v>539</v>
      </c>
      <c r="D333" s="228" t="s">
        <v>206</v>
      </c>
      <c r="E333" s="229" t="s">
        <v>1242</v>
      </c>
      <c r="F333" s="230" t="s">
        <v>1243</v>
      </c>
      <c r="G333" s="231" t="s">
        <v>239</v>
      </c>
      <c r="H333" s="232">
        <v>35</v>
      </c>
      <c r="I333" s="233"/>
      <c r="J333" s="234">
        <f>ROUND(I333*H333,2)</f>
        <v>0</v>
      </c>
      <c r="K333" s="230" t="s">
        <v>210</v>
      </c>
      <c r="L333" s="45"/>
      <c r="M333" s="235" t="s">
        <v>1</v>
      </c>
      <c r="N333" s="236" t="s">
        <v>41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211</v>
      </c>
      <c r="AT333" s="239" t="s">
        <v>206</v>
      </c>
      <c r="AU333" s="239" t="s">
        <v>85</v>
      </c>
      <c r="AY333" s="18" t="s">
        <v>204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83</v>
      </c>
      <c r="BK333" s="240">
        <f>ROUND(I333*H333,2)</f>
        <v>0</v>
      </c>
      <c r="BL333" s="18" t="s">
        <v>211</v>
      </c>
      <c r="BM333" s="239" t="s">
        <v>1738</v>
      </c>
    </row>
    <row r="334" s="14" customFormat="1">
      <c r="A334" s="14"/>
      <c r="B334" s="252"/>
      <c r="C334" s="253"/>
      <c r="D334" s="243" t="s">
        <v>213</v>
      </c>
      <c r="E334" s="254" t="s">
        <v>1</v>
      </c>
      <c r="F334" s="255" t="s">
        <v>112</v>
      </c>
      <c r="G334" s="253"/>
      <c r="H334" s="256">
        <v>35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2" t="s">
        <v>213</v>
      </c>
      <c r="AU334" s="262" t="s">
        <v>85</v>
      </c>
      <c r="AV334" s="14" t="s">
        <v>85</v>
      </c>
      <c r="AW334" s="14" t="s">
        <v>32</v>
      </c>
      <c r="AX334" s="14" t="s">
        <v>83</v>
      </c>
      <c r="AY334" s="262" t="s">
        <v>204</v>
      </c>
    </row>
    <row r="335" s="2" customFormat="1" ht="16.5" customHeight="1">
      <c r="A335" s="39"/>
      <c r="B335" s="40"/>
      <c r="C335" s="228" t="s">
        <v>543</v>
      </c>
      <c r="D335" s="228" t="s">
        <v>206</v>
      </c>
      <c r="E335" s="229" t="s">
        <v>1307</v>
      </c>
      <c r="F335" s="230" t="s">
        <v>1308</v>
      </c>
      <c r="G335" s="231" t="s">
        <v>467</v>
      </c>
      <c r="H335" s="232">
        <v>35</v>
      </c>
      <c r="I335" s="233"/>
      <c r="J335" s="234">
        <f>ROUND(I335*H335,2)</f>
        <v>0</v>
      </c>
      <c r="K335" s="230" t="s">
        <v>1</v>
      </c>
      <c r="L335" s="45"/>
      <c r="M335" s="235" t="s">
        <v>1</v>
      </c>
      <c r="N335" s="236" t="s">
        <v>41</v>
      </c>
      <c r="O335" s="92"/>
      <c r="P335" s="237">
        <f>O335*H335</f>
        <v>0</v>
      </c>
      <c r="Q335" s="237">
        <v>2.0000000000000002E-05</v>
      </c>
      <c r="R335" s="237">
        <f>Q335*H335</f>
        <v>0.0007000000000000001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211</v>
      </c>
      <c r="AT335" s="239" t="s">
        <v>206</v>
      </c>
      <c r="AU335" s="239" t="s">
        <v>85</v>
      </c>
      <c r="AY335" s="18" t="s">
        <v>204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83</v>
      </c>
      <c r="BK335" s="240">
        <f>ROUND(I335*H335,2)</f>
        <v>0</v>
      </c>
      <c r="BL335" s="18" t="s">
        <v>211</v>
      </c>
      <c r="BM335" s="239" t="s">
        <v>1309</v>
      </c>
    </row>
    <row r="336" s="14" customFormat="1">
      <c r="A336" s="14"/>
      <c r="B336" s="252"/>
      <c r="C336" s="253"/>
      <c r="D336" s="243" t="s">
        <v>213</v>
      </c>
      <c r="E336" s="254" t="s">
        <v>1</v>
      </c>
      <c r="F336" s="255" t="s">
        <v>112</v>
      </c>
      <c r="G336" s="253"/>
      <c r="H336" s="256">
        <v>35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2" t="s">
        <v>213</v>
      </c>
      <c r="AU336" s="262" t="s">
        <v>85</v>
      </c>
      <c r="AV336" s="14" t="s">
        <v>85</v>
      </c>
      <c r="AW336" s="14" t="s">
        <v>32</v>
      </c>
      <c r="AX336" s="14" t="s">
        <v>83</v>
      </c>
      <c r="AY336" s="262" t="s">
        <v>204</v>
      </c>
    </row>
    <row r="337" s="2" customFormat="1" ht="16.5" customHeight="1">
      <c r="A337" s="39"/>
      <c r="B337" s="40"/>
      <c r="C337" s="285" t="s">
        <v>548</v>
      </c>
      <c r="D337" s="285" t="s">
        <v>467</v>
      </c>
      <c r="E337" s="286" t="s">
        <v>1312</v>
      </c>
      <c r="F337" s="287" t="s">
        <v>1313</v>
      </c>
      <c r="G337" s="288" t="s">
        <v>467</v>
      </c>
      <c r="H337" s="289">
        <v>39.549999999999997</v>
      </c>
      <c r="I337" s="290"/>
      <c r="J337" s="291">
        <f>ROUND(I337*H337,2)</f>
        <v>0</v>
      </c>
      <c r="K337" s="287" t="s">
        <v>1</v>
      </c>
      <c r="L337" s="292"/>
      <c r="M337" s="293" t="s">
        <v>1</v>
      </c>
      <c r="N337" s="294" t="s">
        <v>41</v>
      </c>
      <c r="O337" s="92"/>
      <c r="P337" s="237">
        <f>O337*H337</f>
        <v>0</v>
      </c>
      <c r="Q337" s="237">
        <v>0.00024000000000000001</v>
      </c>
      <c r="R337" s="237">
        <f>Q337*H337</f>
        <v>0.0094919999999999987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247</v>
      </c>
      <c r="AT337" s="239" t="s">
        <v>467</v>
      </c>
      <c r="AU337" s="239" t="s">
        <v>85</v>
      </c>
      <c r="AY337" s="18" t="s">
        <v>204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83</v>
      </c>
      <c r="BK337" s="240">
        <f>ROUND(I337*H337,2)</f>
        <v>0</v>
      </c>
      <c r="BL337" s="18" t="s">
        <v>211</v>
      </c>
      <c r="BM337" s="239" t="s">
        <v>1314</v>
      </c>
    </row>
    <row r="338" s="14" customFormat="1">
      <c r="A338" s="14"/>
      <c r="B338" s="252"/>
      <c r="C338" s="253"/>
      <c r="D338" s="243" t="s">
        <v>213</v>
      </c>
      <c r="E338" s="254" t="s">
        <v>1</v>
      </c>
      <c r="F338" s="255" t="s">
        <v>1315</v>
      </c>
      <c r="G338" s="253"/>
      <c r="H338" s="256">
        <v>39.549999999999997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2" t="s">
        <v>213</v>
      </c>
      <c r="AU338" s="262" t="s">
        <v>85</v>
      </c>
      <c r="AV338" s="14" t="s">
        <v>85</v>
      </c>
      <c r="AW338" s="14" t="s">
        <v>32</v>
      </c>
      <c r="AX338" s="14" t="s">
        <v>83</v>
      </c>
      <c r="AY338" s="262" t="s">
        <v>204</v>
      </c>
    </row>
    <row r="339" s="2" customFormat="1" ht="24.15" customHeight="1">
      <c r="A339" s="39"/>
      <c r="B339" s="40"/>
      <c r="C339" s="228" t="s">
        <v>553</v>
      </c>
      <c r="D339" s="228" t="s">
        <v>206</v>
      </c>
      <c r="E339" s="229" t="s">
        <v>2081</v>
      </c>
      <c r="F339" s="230" t="s">
        <v>2082</v>
      </c>
      <c r="G339" s="231" t="s">
        <v>522</v>
      </c>
      <c r="H339" s="232">
        <v>1</v>
      </c>
      <c r="I339" s="233"/>
      <c r="J339" s="234">
        <f>ROUND(I339*H339,2)</f>
        <v>0</v>
      </c>
      <c r="K339" s="230" t="s">
        <v>210</v>
      </c>
      <c r="L339" s="45"/>
      <c r="M339" s="235" t="s">
        <v>1</v>
      </c>
      <c r="N339" s="236" t="s">
        <v>41</v>
      </c>
      <c r="O339" s="92"/>
      <c r="P339" s="237">
        <f>O339*H339</f>
        <v>0</v>
      </c>
      <c r="Q339" s="237">
        <v>0.38627</v>
      </c>
      <c r="R339" s="237">
        <f>Q339*H339</f>
        <v>0.38627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211</v>
      </c>
      <c r="AT339" s="239" t="s">
        <v>206</v>
      </c>
      <c r="AU339" s="239" t="s">
        <v>85</v>
      </c>
      <c r="AY339" s="18" t="s">
        <v>204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83</v>
      </c>
      <c r="BK339" s="240">
        <f>ROUND(I339*H339,2)</f>
        <v>0</v>
      </c>
      <c r="BL339" s="18" t="s">
        <v>211</v>
      </c>
      <c r="BM339" s="239" t="s">
        <v>2083</v>
      </c>
    </row>
    <row r="340" s="13" customFormat="1">
      <c r="A340" s="13"/>
      <c r="B340" s="241"/>
      <c r="C340" s="242"/>
      <c r="D340" s="243" t="s">
        <v>213</v>
      </c>
      <c r="E340" s="244" t="s">
        <v>1</v>
      </c>
      <c r="F340" s="245" t="s">
        <v>2063</v>
      </c>
      <c r="G340" s="242"/>
      <c r="H340" s="244" t="s">
        <v>1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213</v>
      </c>
      <c r="AU340" s="251" t="s">
        <v>85</v>
      </c>
      <c r="AV340" s="13" t="s">
        <v>83</v>
      </c>
      <c r="AW340" s="13" t="s">
        <v>32</v>
      </c>
      <c r="AX340" s="13" t="s">
        <v>76</v>
      </c>
      <c r="AY340" s="251" t="s">
        <v>204</v>
      </c>
    </row>
    <row r="341" s="14" customFormat="1">
      <c r="A341" s="14"/>
      <c r="B341" s="252"/>
      <c r="C341" s="253"/>
      <c r="D341" s="243" t="s">
        <v>213</v>
      </c>
      <c r="E341" s="254" t="s">
        <v>1</v>
      </c>
      <c r="F341" s="255" t="s">
        <v>83</v>
      </c>
      <c r="G341" s="253"/>
      <c r="H341" s="256">
        <v>1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2" t="s">
        <v>213</v>
      </c>
      <c r="AU341" s="262" t="s">
        <v>85</v>
      </c>
      <c r="AV341" s="14" t="s">
        <v>85</v>
      </c>
      <c r="AW341" s="14" t="s">
        <v>32</v>
      </c>
      <c r="AX341" s="14" t="s">
        <v>83</v>
      </c>
      <c r="AY341" s="262" t="s">
        <v>204</v>
      </c>
    </row>
    <row r="342" s="2" customFormat="1" ht="24.15" customHeight="1">
      <c r="A342" s="39"/>
      <c r="B342" s="40"/>
      <c r="C342" s="285" t="s">
        <v>558</v>
      </c>
      <c r="D342" s="285" t="s">
        <v>467</v>
      </c>
      <c r="E342" s="286" t="s">
        <v>2084</v>
      </c>
      <c r="F342" s="287" t="s">
        <v>2085</v>
      </c>
      <c r="G342" s="288" t="s">
        <v>522</v>
      </c>
      <c r="H342" s="289">
        <v>1.01</v>
      </c>
      <c r="I342" s="290"/>
      <c r="J342" s="291">
        <f>ROUND(I342*H342,2)</f>
        <v>0</v>
      </c>
      <c r="K342" s="287" t="s">
        <v>1</v>
      </c>
      <c r="L342" s="292"/>
      <c r="M342" s="293" t="s">
        <v>1</v>
      </c>
      <c r="N342" s="294" t="s">
        <v>41</v>
      </c>
      <c r="O342" s="92"/>
      <c r="P342" s="237">
        <f>O342*H342</f>
        <v>0</v>
      </c>
      <c r="Q342" s="237">
        <v>2.9870000000000001</v>
      </c>
      <c r="R342" s="237">
        <f>Q342*H342</f>
        <v>3.0168699999999999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247</v>
      </c>
      <c r="AT342" s="239" t="s">
        <v>467</v>
      </c>
      <c r="AU342" s="239" t="s">
        <v>85</v>
      </c>
      <c r="AY342" s="18" t="s">
        <v>204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83</v>
      </c>
      <c r="BK342" s="240">
        <f>ROUND(I342*H342,2)</f>
        <v>0</v>
      </c>
      <c r="BL342" s="18" t="s">
        <v>211</v>
      </c>
      <c r="BM342" s="239" t="s">
        <v>2086</v>
      </c>
    </row>
    <row r="343" s="13" customFormat="1">
      <c r="A343" s="13"/>
      <c r="B343" s="241"/>
      <c r="C343" s="242"/>
      <c r="D343" s="243" t="s">
        <v>213</v>
      </c>
      <c r="E343" s="244" t="s">
        <v>1</v>
      </c>
      <c r="F343" s="245" t="s">
        <v>2063</v>
      </c>
      <c r="G343" s="242"/>
      <c r="H343" s="244" t="s">
        <v>1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1" t="s">
        <v>213</v>
      </c>
      <c r="AU343" s="251" t="s">
        <v>85</v>
      </c>
      <c r="AV343" s="13" t="s">
        <v>83</v>
      </c>
      <c r="AW343" s="13" t="s">
        <v>32</v>
      </c>
      <c r="AX343" s="13" t="s">
        <v>76</v>
      </c>
      <c r="AY343" s="251" t="s">
        <v>204</v>
      </c>
    </row>
    <row r="344" s="14" customFormat="1">
      <c r="A344" s="14"/>
      <c r="B344" s="252"/>
      <c r="C344" s="253"/>
      <c r="D344" s="243" t="s">
        <v>213</v>
      </c>
      <c r="E344" s="254" t="s">
        <v>1</v>
      </c>
      <c r="F344" s="255" t="s">
        <v>805</v>
      </c>
      <c r="G344" s="253"/>
      <c r="H344" s="256">
        <v>1.01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2" t="s">
        <v>213</v>
      </c>
      <c r="AU344" s="262" t="s">
        <v>85</v>
      </c>
      <c r="AV344" s="14" t="s">
        <v>85</v>
      </c>
      <c r="AW344" s="14" t="s">
        <v>32</v>
      </c>
      <c r="AX344" s="14" t="s">
        <v>83</v>
      </c>
      <c r="AY344" s="262" t="s">
        <v>204</v>
      </c>
    </row>
    <row r="345" s="2" customFormat="1" ht="24.15" customHeight="1">
      <c r="A345" s="39"/>
      <c r="B345" s="40"/>
      <c r="C345" s="228" t="s">
        <v>562</v>
      </c>
      <c r="D345" s="228" t="s">
        <v>206</v>
      </c>
      <c r="E345" s="229" t="s">
        <v>1752</v>
      </c>
      <c r="F345" s="230" t="s">
        <v>1753</v>
      </c>
      <c r="G345" s="231" t="s">
        <v>522</v>
      </c>
      <c r="H345" s="232">
        <v>1</v>
      </c>
      <c r="I345" s="233"/>
      <c r="J345" s="234">
        <f>ROUND(I345*H345,2)</f>
        <v>0</v>
      </c>
      <c r="K345" s="230" t="s">
        <v>210</v>
      </c>
      <c r="L345" s="45"/>
      <c r="M345" s="235" t="s">
        <v>1</v>
      </c>
      <c r="N345" s="236" t="s">
        <v>41</v>
      </c>
      <c r="O345" s="92"/>
      <c r="P345" s="237">
        <f>O345*H345</f>
        <v>0</v>
      </c>
      <c r="Q345" s="237">
        <v>0.050500000000000003</v>
      </c>
      <c r="R345" s="237">
        <f>Q345*H345</f>
        <v>0.050500000000000003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211</v>
      </c>
      <c r="AT345" s="239" t="s">
        <v>206</v>
      </c>
      <c r="AU345" s="239" t="s">
        <v>85</v>
      </c>
      <c r="AY345" s="18" t="s">
        <v>204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83</v>
      </c>
      <c r="BK345" s="240">
        <f>ROUND(I345*H345,2)</f>
        <v>0</v>
      </c>
      <c r="BL345" s="18" t="s">
        <v>211</v>
      </c>
      <c r="BM345" s="239" t="s">
        <v>2087</v>
      </c>
    </row>
    <row r="346" s="13" customFormat="1">
      <c r="A346" s="13"/>
      <c r="B346" s="241"/>
      <c r="C346" s="242"/>
      <c r="D346" s="243" t="s">
        <v>213</v>
      </c>
      <c r="E346" s="244" t="s">
        <v>1</v>
      </c>
      <c r="F346" s="245" t="s">
        <v>2063</v>
      </c>
      <c r="G346" s="242"/>
      <c r="H346" s="244" t="s">
        <v>1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213</v>
      </c>
      <c r="AU346" s="251" t="s">
        <v>85</v>
      </c>
      <c r="AV346" s="13" t="s">
        <v>83</v>
      </c>
      <c r="AW346" s="13" t="s">
        <v>32</v>
      </c>
      <c r="AX346" s="13" t="s">
        <v>76</v>
      </c>
      <c r="AY346" s="251" t="s">
        <v>204</v>
      </c>
    </row>
    <row r="347" s="14" customFormat="1">
      <c r="A347" s="14"/>
      <c r="B347" s="252"/>
      <c r="C347" s="253"/>
      <c r="D347" s="243" t="s">
        <v>213</v>
      </c>
      <c r="E347" s="254" t="s">
        <v>1</v>
      </c>
      <c r="F347" s="255" t="s">
        <v>83</v>
      </c>
      <c r="G347" s="253"/>
      <c r="H347" s="256">
        <v>1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2" t="s">
        <v>213</v>
      </c>
      <c r="AU347" s="262" t="s">
        <v>85</v>
      </c>
      <c r="AV347" s="14" t="s">
        <v>85</v>
      </c>
      <c r="AW347" s="14" t="s">
        <v>32</v>
      </c>
      <c r="AX347" s="14" t="s">
        <v>83</v>
      </c>
      <c r="AY347" s="262" t="s">
        <v>204</v>
      </c>
    </row>
    <row r="348" s="2" customFormat="1" ht="24.15" customHeight="1">
      <c r="A348" s="39"/>
      <c r="B348" s="40"/>
      <c r="C348" s="285" t="s">
        <v>566</v>
      </c>
      <c r="D348" s="285" t="s">
        <v>467</v>
      </c>
      <c r="E348" s="286" t="s">
        <v>1755</v>
      </c>
      <c r="F348" s="287" t="s">
        <v>1756</v>
      </c>
      <c r="G348" s="288" t="s">
        <v>522</v>
      </c>
      <c r="H348" s="289">
        <v>1.01</v>
      </c>
      <c r="I348" s="290"/>
      <c r="J348" s="291">
        <f>ROUND(I348*H348,2)</f>
        <v>0</v>
      </c>
      <c r="K348" s="287" t="s">
        <v>1</v>
      </c>
      <c r="L348" s="292"/>
      <c r="M348" s="293" t="s">
        <v>1</v>
      </c>
      <c r="N348" s="294" t="s">
        <v>41</v>
      </c>
      <c r="O348" s="92"/>
      <c r="P348" s="237">
        <f>O348*H348</f>
        <v>0</v>
      </c>
      <c r="Q348" s="237">
        <v>0.53300000000000003</v>
      </c>
      <c r="R348" s="237">
        <f>Q348*H348</f>
        <v>0.53833000000000009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247</v>
      </c>
      <c r="AT348" s="239" t="s">
        <v>467</v>
      </c>
      <c r="AU348" s="239" t="s">
        <v>85</v>
      </c>
      <c r="AY348" s="18" t="s">
        <v>204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83</v>
      </c>
      <c r="BK348" s="240">
        <f>ROUND(I348*H348,2)</f>
        <v>0</v>
      </c>
      <c r="BL348" s="18" t="s">
        <v>211</v>
      </c>
      <c r="BM348" s="239" t="s">
        <v>2088</v>
      </c>
    </row>
    <row r="349" s="13" customFormat="1">
      <c r="A349" s="13"/>
      <c r="B349" s="241"/>
      <c r="C349" s="242"/>
      <c r="D349" s="243" t="s">
        <v>213</v>
      </c>
      <c r="E349" s="244" t="s">
        <v>1</v>
      </c>
      <c r="F349" s="245" t="s">
        <v>2063</v>
      </c>
      <c r="G349" s="242"/>
      <c r="H349" s="244" t="s">
        <v>1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213</v>
      </c>
      <c r="AU349" s="251" t="s">
        <v>85</v>
      </c>
      <c r="AV349" s="13" t="s">
        <v>83</v>
      </c>
      <c r="AW349" s="13" t="s">
        <v>32</v>
      </c>
      <c r="AX349" s="13" t="s">
        <v>76</v>
      </c>
      <c r="AY349" s="251" t="s">
        <v>204</v>
      </c>
    </row>
    <row r="350" s="14" customFormat="1">
      <c r="A350" s="14"/>
      <c r="B350" s="252"/>
      <c r="C350" s="253"/>
      <c r="D350" s="243" t="s">
        <v>213</v>
      </c>
      <c r="E350" s="254" t="s">
        <v>1</v>
      </c>
      <c r="F350" s="255" t="s">
        <v>805</v>
      </c>
      <c r="G350" s="253"/>
      <c r="H350" s="256">
        <v>1.01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2" t="s">
        <v>213</v>
      </c>
      <c r="AU350" s="262" t="s">
        <v>85</v>
      </c>
      <c r="AV350" s="14" t="s">
        <v>85</v>
      </c>
      <c r="AW350" s="14" t="s">
        <v>32</v>
      </c>
      <c r="AX350" s="14" t="s">
        <v>83</v>
      </c>
      <c r="AY350" s="262" t="s">
        <v>204</v>
      </c>
    </row>
    <row r="351" s="2" customFormat="1" ht="24.15" customHeight="1">
      <c r="A351" s="39"/>
      <c r="B351" s="40"/>
      <c r="C351" s="228" t="s">
        <v>571</v>
      </c>
      <c r="D351" s="228" t="s">
        <v>206</v>
      </c>
      <c r="E351" s="229" t="s">
        <v>1275</v>
      </c>
      <c r="F351" s="230" t="s">
        <v>1276</v>
      </c>
      <c r="G351" s="231" t="s">
        <v>522</v>
      </c>
      <c r="H351" s="232">
        <v>1</v>
      </c>
      <c r="I351" s="233"/>
      <c r="J351" s="234">
        <f>ROUND(I351*H351,2)</f>
        <v>0</v>
      </c>
      <c r="K351" s="230" t="s">
        <v>210</v>
      </c>
      <c r="L351" s="45"/>
      <c r="M351" s="235" t="s">
        <v>1</v>
      </c>
      <c r="N351" s="236" t="s">
        <v>41</v>
      </c>
      <c r="O351" s="92"/>
      <c r="P351" s="237">
        <f>O351*H351</f>
        <v>0</v>
      </c>
      <c r="Q351" s="237">
        <v>0</v>
      </c>
      <c r="R351" s="237">
        <f>Q351*H351</f>
        <v>0</v>
      </c>
      <c r="S351" s="237">
        <v>0.10000000000000001</v>
      </c>
      <c r="T351" s="238">
        <f>S351*H351</f>
        <v>0.10000000000000001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211</v>
      </c>
      <c r="AT351" s="239" t="s">
        <v>206</v>
      </c>
      <c r="AU351" s="239" t="s">
        <v>85</v>
      </c>
      <c r="AY351" s="18" t="s">
        <v>204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83</v>
      </c>
      <c r="BK351" s="240">
        <f>ROUND(I351*H351,2)</f>
        <v>0</v>
      </c>
      <c r="BL351" s="18" t="s">
        <v>211</v>
      </c>
      <c r="BM351" s="239" t="s">
        <v>2089</v>
      </c>
    </row>
    <row r="352" s="13" customFormat="1">
      <c r="A352" s="13"/>
      <c r="B352" s="241"/>
      <c r="C352" s="242"/>
      <c r="D352" s="243" t="s">
        <v>213</v>
      </c>
      <c r="E352" s="244" t="s">
        <v>1</v>
      </c>
      <c r="F352" s="245" t="s">
        <v>214</v>
      </c>
      <c r="G352" s="242"/>
      <c r="H352" s="244" t="s">
        <v>1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1" t="s">
        <v>213</v>
      </c>
      <c r="AU352" s="251" t="s">
        <v>85</v>
      </c>
      <c r="AV352" s="13" t="s">
        <v>83</v>
      </c>
      <c r="AW352" s="13" t="s">
        <v>32</v>
      </c>
      <c r="AX352" s="13" t="s">
        <v>76</v>
      </c>
      <c r="AY352" s="251" t="s">
        <v>204</v>
      </c>
    </row>
    <row r="353" s="14" customFormat="1">
      <c r="A353" s="14"/>
      <c r="B353" s="252"/>
      <c r="C353" s="253"/>
      <c r="D353" s="243" t="s">
        <v>213</v>
      </c>
      <c r="E353" s="254" t="s">
        <v>1</v>
      </c>
      <c r="F353" s="255" t="s">
        <v>1773</v>
      </c>
      <c r="G353" s="253"/>
      <c r="H353" s="256">
        <v>1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2" t="s">
        <v>213</v>
      </c>
      <c r="AU353" s="262" t="s">
        <v>85</v>
      </c>
      <c r="AV353" s="14" t="s">
        <v>85</v>
      </c>
      <c r="AW353" s="14" t="s">
        <v>32</v>
      </c>
      <c r="AX353" s="14" t="s">
        <v>83</v>
      </c>
      <c r="AY353" s="262" t="s">
        <v>204</v>
      </c>
    </row>
    <row r="354" s="2" customFormat="1" ht="37.8" customHeight="1">
      <c r="A354" s="39"/>
      <c r="B354" s="40"/>
      <c r="C354" s="228" t="s">
        <v>576</v>
      </c>
      <c r="D354" s="228" t="s">
        <v>206</v>
      </c>
      <c r="E354" s="229" t="s">
        <v>1740</v>
      </c>
      <c r="F354" s="230" t="s">
        <v>1741</v>
      </c>
      <c r="G354" s="231" t="s">
        <v>522</v>
      </c>
      <c r="H354" s="232">
        <v>1</v>
      </c>
      <c r="I354" s="233"/>
      <c r="J354" s="234">
        <f>ROUND(I354*H354,2)</f>
        <v>0</v>
      </c>
      <c r="K354" s="230" t="s">
        <v>210</v>
      </c>
      <c r="L354" s="45"/>
      <c r="M354" s="235" t="s">
        <v>1</v>
      </c>
      <c r="N354" s="236" t="s">
        <v>41</v>
      </c>
      <c r="O354" s="92"/>
      <c r="P354" s="237">
        <f>O354*H354</f>
        <v>0</v>
      </c>
      <c r="Q354" s="237">
        <v>0.089999999999999997</v>
      </c>
      <c r="R354" s="237">
        <f>Q354*H354</f>
        <v>0.089999999999999997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211</v>
      </c>
      <c r="AT354" s="239" t="s">
        <v>206</v>
      </c>
      <c r="AU354" s="239" t="s">
        <v>85</v>
      </c>
      <c r="AY354" s="18" t="s">
        <v>204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83</v>
      </c>
      <c r="BK354" s="240">
        <f>ROUND(I354*H354,2)</f>
        <v>0</v>
      </c>
      <c r="BL354" s="18" t="s">
        <v>211</v>
      </c>
      <c r="BM354" s="239" t="s">
        <v>2090</v>
      </c>
    </row>
    <row r="355" s="13" customFormat="1">
      <c r="A355" s="13"/>
      <c r="B355" s="241"/>
      <c r="C355" s="242"/>
      <c r="D355" s="243" t="s">
        <v>213</v>
      </c>
      <c r="E355" s="244" t="s">
        <v>1</v>
      </c>
      <c r="F355" s="245" t="s">
        <v>214</v>
      </c>
      <c r="G355" s="242"/>
      <c r="H355" s="244" t="s">
        <v>1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213</v>
      </c>
      <c r="AU355" s="251" t="s">
        <v>85</v>
      </c>
      <c r="AV355" s="13" t="s">
        <v>83</v>
      </c>
      <c r="AW355" s="13" t="s">
        <v>32</v>
      </c>
      <c r="AX355" s="13" t="s">
        <v>76</v>
      </c>
      <c r="AY355" s="251" t="s">
        <v>204</v>
      </c>
    </row>
    <row r="356" s="14" customFormat="1">
      <c r="A356" s="14"/>
      <c r="B356" s="252"/>
      <c r="C356" s="253"/>
      <c r="D356" s="243" t="s">
        <v>213</v>
      </c>
      <c r="E356" s="254" t="s">
        <v>1</v>
      </c>
      <c r="F356" s="255" t="s">
        <v>83</v>
      </c>
      <c r="G356" s="253"/>
      <c r="H356" s="256">
        <v>1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2" t="s">
        <v>213</v>
      </c>
      <c r="AU356" s="262" t="s">
        <v>85</v>
      </c>
      <c r="AV356" s="14" t="s">
        <v>85</v>
      </c>
      <c r="AW356" s="14" t="s">
        <v>32</v>
      </c>
      <c r="AX356" s="14" t="s">
        <v>83</v>
      </c>
      <c r="AY356" s="262" t="s">
        <v>204</v>
      </c>
    </row>
    <row r="357" s="2" customFormat="1" ht="24.15" customHeight="1">
      <c r="A357" s="39"/>
      <c r="B357" s="40"/>
      <c r="C357" s="285" t="s">
        <v>580</v>
      </c>
      <c r="D357" s="285" t="s">
        <v>467</v>
      </c>
      <c r="E357" s="286" t="s">
        <v>1743</v>
      </c>
      <c r="F357" s="287" t="s">
        <v>1744</v>
      </c>
      <c r="G357" s="288" t="s">
        <v>522</v>
      </c>
      <c r="H357" s="289">
        <v>1</v>
      </c>
      <c r="I357" s="290"/>
      <c r="J357" s="291">
        <f>ROUND(I357*H357,2)</f>
        <v>0</v>
      </c>
      <c r="K357" s="287" t="s">
        <v>1</v>
      </c>
      <c r="L357" s="292"/>
      <c r="M357" s="293" t="s">
        <v>1</v>
      </c>
      <c r="N357" s="294" t="s">
        <v>41</v>
      </c>
      <c r="O357" s="92"/>
      <c r="P357" s="237">
        <f>O357*H357</f>
        <v>0</v>
      </c>
      <c r="Q357" s="237">
        <v>0.19600000000000001</v>
      </c>
      <c r="R357" s="237">
        <f>Q357*H357</f>
        <v>0.19600000000000001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247</v>
      </c>
      <c r="AT357" s="239" t="s">
        <v>467</v>
      </c>
      <c r="AU357" s="239" t="s">
        <v>85</v>
      </c>
      <c r="AY357" s="18" t="s">
        <v>204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83</v>
      </c>
      <c r="BK357" s="240">
        <f>ROUND(I357*H357,2)</f>
        <v>0</v>
      </c>
      <c r="BL357" s="18" t="s">
        <v>211</v>
      </c>
      <c r="BM357" s="239" t="s">
        <v>2091</v>
      </c>
    </row>
    <row r="358" s="13" customFormat="1">
      <c r="A358" s="13"/>
      <c r="B358" s="241"/>
      <c r="C358" s="242"/>
      <c r="D358" s="243" t="s">
        <v>213</v>
      </c>
      <c r="E358" s="244" t="s">
        <v>1</v>
      </c>
      <c r="F358" s="245" t="s">
        <v>214</v>
      </c>
      <c r="G358" s="242"/>
      <c r="H358" s="244" t="s">
        <v>1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1" t="s">
        <v>213</v>
      </c>
      <c r="AU358" s="251" t="s">
        <v>85</v>
      </c>
      <c r="AV358" s="13" t="s">
        <v>83</v>
      </c>
      <c r="AW358" s="13" t="s">
        <v>32</v>
      </c>
      <c r="AX358" s="13" t="s">
        <v>76</v>
      </c>
      <c r="AY358" s="251" t="s">
        <v>204</v>
      </c>
    </row>
    <row r="359" s="14" customFormat="1">
      <c r="A359" s="14"/>
      <c r="B359" s="252"/>
      <c r="C359" s="253"/>
      <c r="D359" s="243" t="s">
        <v>213</v>
      </c>
      <c r="E359" s="254" t="s">
        <v>1</v>
      </c>
      <c r="F359" s="255" t="s">
        <v>83</v>
      </c>
      <c r="G359" s="253"/>
      <c r="H359" s="256">
        <v>1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2" t="s">
        <v>213</v>
      </c>
      <c r="AU359" s="262" t="s">
        <v>85</v>
      </c>
      <c r="AV359" s="14" t="s">
        <v>85</v>
      </c>
      <c r="AW359" s="14" t="s">
        <v>32</v>
      </c>
      <c r="AX359" s="14" t="s">
        <v>83</v>
      </c>
      <c r="AY359" s="262" t="s">
        <v>204</v>
      </c>
    </row>
    <row r="360" s="2" customFormat="1" ht="21.75" customHeight="1">
      <c r="A360" s="39"/>
      <c r="B360" s="40"/>
      <c r="C360" s="228" t="s">
        <v>584</v>
      </c>
      <c r="D360" s="228" t="s">
        <v>206</v>
      </c>
      <c r="E360" s="229" t="s">
        <v>1317</v>
      </c>
      <c r="F360" s="230" t="s">
        <v>1318</v>
      </c>
      <c r="G360" s="231" t="s">
        <v>239</v>
      </c>
      <c r="H360" s="232">
        <v>36.75</v>
      </c>
      <c r="I360" s="233"/>
      <c r="J360" s="234">
        <f>ROUND(I360*H360,2)</f>
        <v>0</v>
      </c>
      <c r="K360" s="230" t="s">
        <v>210</v>
      </c>
      <c r="L360" s="45"/>
      <c r="M360" s="235" t="s">
        <v>1</v>
      </c>
      <c r="N360" s="236" t="s">
        <v>41</v>
      </c>
      <c r="O360" s="92"/>
      <c r="P360" s="237">
        <f>O360*H360</f>
        <v>0</v>
      </c>
      <c r="Q360" s="237">
        <v>0.00012999999999999999</v>
      </c>
      <c r="R360" s="237">
        <f>Q360*H360</f>
        <v>0.0047774999999999996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211</v>
      </c>
      <c r="AT360" s="239" t="s">
        <v>206</v>
      </c>
      <c r="AU360" s="239" t="s">
        <v>85</v>
      </c>
      <c r="AY360" s="18" t="s">
        <v>204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83</v>
      </c>
      <c r="BK360" s="240">
        <f>ROUND(I360*H360,2)</f>
        <v>0</v>
      </c>
      <c r="BL360" s="18" t="s">
        <v>211</v>
      </c>
      <c r="BM360" s="239" t="s">
        <v>1319</v>
      </c>
    </row>
    <row r="361" s="13" customFormat="1">
      <c r="A361" s="13"/>
      <c r="B361" s="241"/>
      <c r="C361" s="242"/>
      <c r="D361" s="243" t="s">
        <v>213</v>
      </c>
      <c r="E361" s="244" t="s">
        <v>1</v>
      </c>
      <c r="F361" s="245" t="s">
        <v>1739</v>
      </c>
      <c r="G361" s="242"/>
      <c r="H361" s="244" t="s">
        <v>1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213</v>
      </c>
      <c r="AU361" s="251" t="s">
        <v>85</v>
      </c>
      <c r="AV361" s="13" t="s">
        <v>83</v>
      </c>
      <c r="AW361" s="13" t="s">
        <v>32</v>
      </c>
      <c r="AX361" s="13" t="s">
        <v>76</v>
      </c>
      <c r="AY361" s="251" t="s">
        <v>204</v>
      </c>
    </row>
    <row r="362" s="14" customFormat="1">
      <c r="A362" s="14"/>
      <c r="B362" s="252"/>
      <c r="C362" s="253"/>
      <c r="D362" s="243" t="s">
        <v>213</v>
      </c>
      <c r="E362" s="254" t="s">
        <v>1</v>
      </c>
      <c r="F362" s="255" t="s">
        <v>1320</v>
      </c>
      <c r="G362" s="253"/>
      <c r="H362" s="256">
        <v>36.75</v>
      </c>
      <c r="I362" s="257"/>
      <c r="J362" s="253"/>
      <c r="K362" s="253"/>
      <c r="L362" s="258"/>
      <c r="M362" s="259"/>
      <c r="N362" s="260"/>
      <c r="O362" s="260"/>
      <c r="P362" s="260"/>
      <c r="Q362" s="260"/>
      <c r="R362" s="260"/>
      <c r="S362" s="260"/>
      <c r="T362" s="26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2" t="s">
        <v>213</v>
      </c>
      <c r="AU362" s="262" t="s">
        <v>85</v>
      </c>
      <c r="AV362" s="14" t="s">
        <v>85</v>
      </c>
      <c r="AW362" s="14" t="s">
        <v>32</v>
      </c>
      <c r="AX362" s="14" t="s">
        <v>83</v>
      </c>
      <c r="AY362" s="262" t="s">
        <v>204</v>
      </c>
    </row>
    <row r="363" s="12" customFormat="1" ht="22.8" customHeight="1">
      <c r="A363" s="12"/>
      <c r="B363" s="212"/>
      <c r="C363" s="213"/>
      <c r="D363" s="214" t="s">
        <v>75</v>
      </c>
      <c r="E363" s="226" t="s">
        <v>251</v>
      </c>
      <c r="F363" s="226" t="s">
        <v>1321</v>
      </c>
      <c r="G363" s="213"/>
      <c r="H363" s="213"/>
      <c r="I363" s="216"/>
      <c r="J363" s="227">
        <f>BK363</f>
        <v>0</v>
      </c>
      <c r="K363" s="213"/>
      <c r="L363" s="218"/>
      <c r="M363" s="219"/>
      <c r="N363" s="220"/>
      <c r="O363" s="220"/>
      <c r="P363" s="221">
        <f>SUM(P364:P385)</f>
        <v>0</v>
      </c>
      <c r="Q363" s="220"/>
      <c r="R363" s="221">
        <f>SUM(R364:R385)</f>
        <v>0.0077955000000000003</v>
      </c>
      <c r="S363" s="220"/>
      <c r="T363" s="222">
        <f>SUM(T364:T385)</f>
        <v>0.023800000000000002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3" t="s">
        <v>83</v>
      </c>
      <c r="AT363" s="224" t="s">
        <v>75</v>
      </c>
      <c r="AU363" s="224" t="s">
        <v>83</v>
      </c>
      <c r="AY363" s="223" t="s">
        <v>204</v>
      </c>
      <c r="BK363" s="225">
        <f>SUM(BK364:BK385)</f>
        <v>0</v>
      </c>
    </row>
    <row r="364" s="2" customFormat="1" ht="24.15" customHeight="1">
      <c r="A364" s="39"/>
      <c r="B364" s="40"/>
      <c r="C364" s="228" t="s">
        <v>588</v>
      </c>
      <c r="D364" s="228" t="s">
        <v>206</v>
      </c>
      <c r="E364" s="229" t="s">
        <v>1340</v>
      </c>
      <c r="F364" s="230" t="s">
        <v>1341</v>
      </c>
      <c r="G364" s="231" t="s">
        <v>239</v>
      </c>
      <c r="H364" s="232">
        <v>50.600000000000001</v>
      </c>
      <c r="I364" s="233"/>
      <c r="J364" s="234">
        <f>ROUND(I364*H364,2)</f>
        <v>0</v>
      </c>
      <c r="K364" s="230" t="s">
        <v>210</v>
      </c>
      <c r="L364" s="45"/>
      <c r="M364" s="235" t="s">
        <v>1</v>
      </c>
      <c r="N364" s="236" t="s">
        <v>41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211</v>
      </c>
      <c r="AT364" s="239" t="s">
        <v>206</v>
      </c>
      <c r="AU364" s="239" t="s">
        <v>85</v>
      </c>
      <c r="AY364" s="18" t="s">
        <v>204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83</v>
      </c>
      <c r="BK364" s="240">
        <f>ROUND(I364*H364,2)</f>
        <v>0</v>
      </c>
      <c r="BL364" s="18" t="s">
        <v>211</v>
      </c>
      <c r="BM364" s="239" t="s">
        <v>1786</v>
      </c>
    </row>
    <row r="365" s="13" customFormat="1">
      <c r="A365" s="13"/>
      <c r="B365" s="241"/>
      <c r="C365" s="242"/>
      <c r="D365" s="243" t="s">
        <v>213</v>
      </c>
      <c r="E365" s="244" t="s">
        <v>1</v>
      </c>
      <c r="F365" s="245" t="s">
        <v>557</v>
      </c>
      <c r="G365" s="242"/>
      <c r="H365" s="244" t="s">
        <v>1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213</v>
      </c>
      <c r="AU365" s="251" t="s">
        <v>85</v>
      </c>
      <c r="AV365" s="13" t="s">
        <v>83</v>
      </c>
      <c r="AW365" s="13" t="s">
        <v>32</v>
      </c>
      <c r="AX365" s="13" t="s">
        <v>76</v>
      </c>
      <c r="AY365" s="251" t="s">
        <v>204</v>
      </c>
    </row>
    <row r="366" s="14" customFormat="1">
      <c r="A366" s="14"/>
      <c r="B366" s="252"/>
      <c r="C366" s="253"/>
      <c r="D366" s="243" t="s">
        <v>213</v>
      </c>
      <c r="E366" s="254" t="s">
        <v>1</v>
      </c>
      <c r="F366" s="255" t="s">
        <v>2092</v>
      </c>
      <c r="G366" s="253"/>
      <c r="H366" s="256">
        <v>50.600000000000001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2" t="s">
        <v>213</v>
      </c>
      <c r="AU366" s="262" t="s">
        <v>85</v>
      </c>
      <c r="AV366" s="14" t="s">
        <v>85</v>
      </c>
      <c r="AW366" s="14" t="s">
        <v>32</v>
      </c>
      <c r="AX366" s="14" t="s">
        <v>76</v>
      </c>
      <c r="AY366" s="262" t="s">
        <v>204</v>
      </c>
    </row>
    <row r="367" s="15" customFormat="1">
      <c r="A367" s="15"/>
      <c r="B367" s="263"/>
      <c r="C367" s="264"/>
      <c r="D367" s="243" t="s">
        <v>213</v>
      </c>
      <c r="E367" s="265" t="s">
        <v>144</v>
      </c>
      <c r="F367" s="266" t="s">
        <v>160</v>
      </c>
      <c r="G367" s="264"/>
      <c r="H367" s="267">
        <v>50.600000000000001</v>
      </c>
      <c r="I367" s="268"/>
      <c r="J367" s="264"/>
      <c r="K367" s="264"/>
      <c r="L367" s="269"/>
      <c r="M367" s="270"/>
      <c r="N367" s="271"/>
      <c r="O367" s="271"/>
      <c r="P367" s="271"/>
      <c r="Q367" s="271"/>
      <c r="R367" s="271"/>
      <c r="S367" s="271"/>
      <c r="T367" s="272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3" t="s">
        <v>213</v>
      </c>
      <c r="AU367" s="273" t="s">
        <v>85</v>
      </c>
      <c r="AV367" s="15" t="s">
        <v>211</v>
      </c>
      <c r="AW367" s="15" t="s">
        <v>32</v>
      </c>
      <c r="AX367" s="15" t="s">
        <v>83</v>
      </c>
      <c r="AY367" s="273" t="s">
        <v>204</v>
      </c>
    </row>
    <row r="368" s="2" customFormat="1" ht="24.15" customHeight="1">
      <c r="A368" s="39"/>
      <c r="B368" s="40"/>
      <c r="C368" s="228" t="s">
        <v>593</v>
      </c>
      <c r="D368" s="228" t="s">
        <v>206</v>
      </c>
      <c r="E368" s="229" t="s">
        <v>1346</v>
      </c>
      <c r="F368" s="230" t="s">
        <v>1347</v>
      </c>
      <c r="G368" s="231" t="s">
        <v>239</v>
      </c>
      <c r="H368" s="232">
        <v>50.600000000000001</v>
      </c>
      <c r="I368" s="233"/>
      <c r="J368" s="234">
        <f>ROUND(I368*H368,2)</f>
        <v>0</v>
      </c>
      <c r="K368" s="230" t="s">
        <v>210</v>
      </c>
      <c r="L368" s="45"/>
      <c r="M368" s="235" t="s">
        <v>1</v>
      </c>
      <c r="N368" s="236" t="s">
        <v>41</v>
      </c>
      <c r="O368" s="92"/>
      <c r="P368" s="237">
        <f>O368*H368</f>
        <v>0</v>
      </c>
      <c r="Q368" s="237">
        <v>0.00011</v>
      </c>
      <c r="R368" s="237">
        <f>Q368*H368</f>
        <v>0.0055660000000000006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211</v>
      </c>
      <c r="AT368" s="239" t="s">
        <v>206</v>
      </c>
      <c r="AU368" s="239" t="s">
        <v>85</v>
      </c>
      <c r="AY368" s="18" t="s">
        <v>204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83</v>
      </c>
      <c r="BK368" s="240">
        <f>ROUND(I368*H368,2)</f>
        <v>0</v>
      </c>
      <c r="BL368" s="18" t="s">
        <v>211</v>
      </c>
      <c r="BM368" s="239" t="s">
        <v>1789</v>
      </c>
    </row>
    <row r="369" s="14" customFormat="1">
      <c r="A369" s="14"/>
      <c r="B369" s="252"/>
      <c r="C369" s="253"/>
      <c r="D369" s="243" t="s">
        <v>213</v>
      </c>
      <c r="E369" s="254" t="s">
        <v>1</v>
      </c>
      <c r="F369" s="255" t="s">
        <v>144</v>
      </c>
      <c r="G369" s="253"/>
      <c r="H369" s="256">
        <v>50.600000000000001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2" t="s">
        <v>213</v>
      </c>
      <c r="AU369" s="262" t="s">
        <v>85</v>
      </c>
      <c r="AV369" s="14" t="s">
        <v>85</v>
      </c>
      <c r="AW369" s="14" t="s">
        <v>32</v>
      </c>
      <c r="AX369" s="14" t="s">
        <v>83</v>
      </c>
      <c r="AY369" s="262" t="s">
        <v>204</v>
      </c>
    </row>
    <row r="370" s="2" customFormat="1" ht="16.5" customHeight="1">
      <c r="A370" s="39"/>
      <c r="B370" s="40"/>
      <c r="C370" s="228" t="s">
        <v>597</v>
      </c>
      <c r="D370" s="228" t="s">
        <v>206</v>
      </c>
      <c r="E370" s="229" t="s">
        <v>1350</v>
      </c>
      <c r="F370" s="230" t="s">
        <v>1351</v>
      </c>
      <c r="G370" s="231" t="s">
        <v>239</v>
      </c>
      <c r="H370" s="232">
        <v>50.600000000000001</v>
      </c>
      <c r="I370" s="233"/>
      <c r="J370" s="234">
        <f>ROUND(I370*H370,2)</f>
        <v>0</v>
      </c>
      <c r="K370" s="230" t="s">
        <v>210</v>
      </c>
      <c r="L370" s="45"/>
      <c r="M370" s="235" t="s">
        <v>1</v>
      </c>
      <c r="N370" s="236" t="s">
        <v>41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211</v>
      </c>
      <c r="AT370" s="239" t="s">
        <v>206</v>
      </c>
      <c r="AU370" s="239" t="s">
        <v>85</v>
      </c>
      <c r="AY370" s="18" t="s">
        <v>204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83</v>
      </c>
      <c r="BK370" s="240">
        <f>ROUND(I370*H370,2)</f>
        <v>0</v>
      </c>
      <c r="BL370" s="18" t="s">
        <v>211</v>
      </c>
      <c r="BM370" s="239" t="s">
        <v>1790</v>
      </c>
    </row>
    <row r="371" s="13" customFormat="1">
      <c r="A371" s="13"/>
      <c r="B371" s="241"/>
      <c r="C371" s="242"/>
      <c r="D371" s="243" t="s">
        <v>213</v>
      </c>
      <c r="E371" s="244" t="s">
        <v>1</v>
      </c>
      <c r="F371" s="245" t="s">
        <v>492</v>
      </c>
      <c r="G371" s="242"/>
      <c r="H371" s="244" t="s">
        <v>1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213</v>
      </c>
      <c r="AU371" s="251" t="s">
        <v>85</v>
      </c>
      <c r="AV371" s="13" t="s">
        <v>83</v>
      </c>
      <c r="AW371" s="13" t="s">
        <v>32</v>
      </c>
      <c r="AX371" s="13" t="s">
        <v>76</v>
      </c>
      <c r="AY371" s="251" t="s">
        <v>204</v>
      </c>
    </row>
    <row r="372" s="14" customFormat="1">
      <c r="A372" s="14"/>
      <c r="B372" s="252"/>
      <c r="C372" s="253"/>
      <c r="D372" s="243" t="s">
        <v>213</v>
      </c>
      <c r="E372" s="254" t="s">
        <v>1</v>
      </c>
      <c r="F372" s="255" t="s">
        <v>2093</v>
      </c>
      <c r="G372" s="253"/>
      <c r="H372" s="256">
        <v>50.600000000000001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2" t="s">
        <v>213</v>
      </c>
      <c r="AU372" s="262" t="s">
        <v>85</v>
      </c>
      <c r="AV372" s="14" t="s">
        <v>85</v>
      </c>
      <c r="AW372" s="14" t="s">
        <v>32</v>
      </c>
      <c r="AX372" s="14" t="s">
        <v>83</v>
      </c>
      <c r="AY372" s="262" t="s">
        <v>204</v>
      </c>
    </row>
    <row r="373" s="2" customFormat="1" ht="24.15" customHeight="1">
      <c r="A373" s="39"/>
      <c r="B373" s="40"/>
      <c r="C373" s="228" t="s">
        <v>601</v>
      </c>
      <c r="D373" s="228" t="s">
        <v>206</v>
      </c>
      <c r="E373" s="229" t="s">
        <v>1796</v>
      </c>
      <c r="F373" s="230" t="s">
        <v>1797</v>
      </c>
      <c r="G373" s="231" t="s">
        <v>239</v>
      </c>
      <c r="H373" s="232">
        <v>1.3999999999999999</v>
      </c>
      <c r="I373" s="233"/>
      <c r="J373" s="234">
        <f>ROUND(I373*H373,2)</f>
        <v>0</v>
      </c>
      <c r="K373" s="230" t="s">
        <v>210</v>
      </c>
      <c r="L373" s="45"/>
      <c r="M373" s="235" t="s">
        <v>1</v>
      </c>
      <c r="N373" s="236" t="s">
        <v>41</v>
      </c>
      <c r="O373" s="92"/>
      <c r="P373" s="237">
        <f>O373*H373</f>
        <v>0</v>
      </c>
      <c r="Q373" s="237">
        <v>0.00123</v>
      </c>
      <c r="R373" s="237">
        <f>Q373*H373</f>
        <v>0.0017219999999999998</v>
      </c>
      <c r="S373" s="237">
        <v>0.017000000000000001</v>
      </c>
      <c r="T373" s="238">
        <f>S373*H373</f>
        <v>0.023800000000000002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211</v>
      </c>
      <c r="AT373" s="239" t="s">
        <v>206</v>
      </c>
      <c r="AU373" s="239" t="s">
        <v>85</v>
      </c>
      <c r="AY373" s="18" t="s">
        <v>204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83</v>
      </c>
      <c r="BK373" s="240">
        <f>ROUND(I373*H373,2)</f>
        <v>0</v>
      </c>
      <c r="BL373" s="18" t="s">
        <v>211</v>
      </c>
      <c r="BM373" s="239" t="s">
        <v>2094</v>
      </c>
    </row>
    <row r="374" s="13" customFormat="1">
      <c r="A374" s="13"/>
      <c r="B374" s="241"/>
      <c r="C374" s="242"/>
      <c r="D374" s="243" t="s">
        <v>213</v>
      </c>
      <c r="E374" s="244" t="s">
        <v>1</v>
      </c>
      <c r="F374" s="245" t="s">
        <v>524</v>
      </c>
      <c r="G374" s="242"/>
      <c r="H374" s="244" t="s">
        <v>1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1" t="s">
        <v>213</v>
      </c>
      <c r="AU374" s="251" t="s">
        <v>85</v>
      </c>
      <c r="AV374" s="13" t="s">
        <v>83</v>
      </c>
      <c r="AW374" s="13" t="s">
        <v>32</v>
      </c>
      <c r="AX374" s="13" t="s">
        <v>76</v>
      </c>
      <c r="AY374" s="251" t="s">
        <v>204</v>
      </c>
    </row>
    <row r="375" s="14" customFormat="1">
      <c r="A375" s="14"/>
      <c r="B375" s="252"/>
      <c r="C375" s="253"/>
      <c r="D375" s="243" t="s">
        <v>213</v>
      </c>
      <c r="E375" s="254" t="s">
        <v>1</v>
      </c>
      <c r="F375" s="255" t="s">
        <v>2095</v>
      </c>
      <c r="G375" s="253"/>
      <c r="H375" s="256">
        <v>0.80000000000000004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2" t="s">
        <v>213</v>
      </c>
      <c r="AU375" s="262" t="s">
        <v>85</v>
      </c>
      <c r="AV375" s="14" t="s">
        <v>85</v>
      </c>
      <c r="AW375" s="14" t="s">
        <v>32</v>
      </c>
      <c r="AX375" s="14" t="s">
        <v>76</v>
      </c>
      <c r="AY375" s="262" t="s">
        <v>204</v>
      </c>
    </row>
    <row r="376" s="14" customFormat="1">
      <c r="A376" s="14"/>
      <c r="B376" s="252"/>
      <c r="C376" s="253"/>
      <c r="D376" s="243" t="s">
        <v>213</v>
      </c>
      <c r="E376" s="254" t="s">
        <v>1</v>
      </c>
      <c r="F376" s="255" t="s">
        <v>2096</v>
      </c>
      <c r="G376" s="253"/>
      <c r="H376" s="256">
        <v>0.59999999999999998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2" t="s">
        <v>213</v>
      </c>
      <c r="AU376" s="262" t="s">
        <v>85</v>
      </c>
      <c r="AV376" s="14" t="s">
        <v>85</v>
      </c>
      <c r="AW376" s="14" t="s">
        <v>32</v>
      </c>
      <c r="AX376" s="14" t="s">
        <v>76</v>
      </c>
      <c r="AY376" s="262" t="s">
        <v>204</v>
      </c>
    </row>
    <row r="377" s="15" customFormat="1">
      <c r="A377" s="15"/>
      <c r="B377" s="263"/>
      <c r="C377" s="264"/>
      <c r="D377" s="243" t="s">
        <v>213</v>
      </c>
      <c r="E377" s="265" t="s">
        <v>1</v>
      </c>
      <c r="F377" s="266" t="s">
        <v>160</v>
      </c>
      <c r="G377" s="264"/>
      <c r="H377" s="267">
        <v>1.3999999999999999</v>
      </c>
      <c r="I377" s="268"/>
      <c r="J377" s="264"/>
      <c r="K377" s="264"/>
      <c r="L377" s="269"/>
      <c r="M377" s="270"/>
      <c r="N377" s="271"/>
      <c r="O377" s="271"/>
      <c r="P377" s="271"/>
      <c r="Q377" s="271"/>
      <c r="R377" s="271"/>
      <c r="S377" s="271"/>
      <c r="T377" s="272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3" t="s">
        <v>213</v>
      </c>
      <c r="AU377" s="273" t="s">
        <v>85</v>
      </c>
      <c r="AV377" s="15" t="s">
        <v>211</v>
      </c>
      <c r="AW377" s="15" t="s">
        <v>32</v>
      </c>
      <c r="AX377" s="15" t="s">
        <v>83</v>
      </c>
      <c r="AY377" s="273" t="s">
        <v>204</v>
      </c>
    </row>
    <row r="378" s="2" customFormat="1" ht="24.15" customHeight="1">
      <c r="A378" s="39"/>
      <c r="B378" s="40"/>
      <c r="C378" s="228" t="s">
        <v>605</v>
      </c>
      <c r="D378" s="228" t="s">
        <v>206</v>
      </c>
      <c r="E378" s="229" t="s">
        <v>1986</v>
      </c>
      <c r="F378" s="230" t="s">
        <v>1987</v>
      </c>
      <c r="G378" s="231" t="s">
        <v>209</v>
      </c>
      <c r="H378" s="232">
        <v>4.2999999999999998</v>
      </c>
      <c r="I378" s="233"/>
      <c r="J378" s="234">
        <f>ROUND(I378*H378,2)</f>
        <v>0</v>
      </c>
      <c r="K378" s="230" t="s">
        <v>210</v>
      </c>
      <c r="L378" s="45"/>
      <c r="M378" s="235" t="s">
        <v>1</v>
      </c>
      <c r="N378" s="236" t="s">
        <v>41</v>
      </c>
      <c r="O378" s="92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211</v>
      </c>
      <c r="AT378" s="239" t="s">
        <v>206</v>
      </c>
      <c r="AU378" s="239" t="s">
        <v>85</v>
      </c>
      <c r="AY378" s="18" t="s">
        <v>204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83</v>
      </c>
      <c r="BK378" s="240">
        <f>ROUND(I378*H378,2)</f>
        <v>0</v>
      </c>
      <c r="BL378" s="18" t="s">
        <v>211</v>
      </c>
      <c r="BM378" s="239" t="s">
        <v>2097</v>
      </c>
    </row>
    <row r="379" s="14" customFormat="1">
      <c r="A379" s="14"/>
      <c r="B379" s="252"/>
      <c r="C379" s="253"/>
      <c r="D379" s="243" t="s">
        <v>213</v>
      </c>
      <c r="E379" s="254" t="s">
        <v>1</v>
      </c>
      <c r="F379" s="255" t="s">
        <v>1896</v>
      </c>
      <c r="G379" s="253"/>
      <c r="H379" s="256">
        <v>4.2999999999999998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2" t="s">
        <v>213</v>
      </c>
      <c r="AU379" s="262" t="s">
        <v>85</v>
      </c>
      <c r="AV379" s="14" t="s">
        <v>85</v>
      </c>
      <c r="AW379" s="14" t="s">
        <v>32</v>
      </c>
      <c r="AX379" s="14" t="s">
        <v>83</v>
      </c>
      <c r="AY379" s="262" t="s">
        <v>204</v>
      </c>
    </row>
    <row r="380" s="2" customFormat="1" ht="16.5" customHeight="1">
      <c r="A380" s="39"/>
      <c r="B380" s="40"/>
      <c r="C380" s="285" t="s">
        <v>609</v>
      </c>
      <c r="D380" s="285" t="s">
        <v>467</v>
      </c>
      <c r="E380" s="286" t="s">
        <v>2098</v>
      </c>
      <c r="F380" s="287" t="s">
        <v>2099</v>
      </c>
      <c r="G380" s="288" t="s">
        <v>522</v>
      </c>
      <c r="H380" s="289">
        <v>1.0149999999999999</v>
      </c>
      <c r="I380" s="290"/>
      <c r="J380" s="291">
        <f>ROUND(I380*H380,2)</f>
        <v>0</v>
      </c>
      <c r="K380" s="287" t="s">
        <v>1</v>
      </c>
      <c r="L380" s="292"/>
      <c r="M380" s="293" t="s">
        <v>1</v>
      </c>
      <c r="N380" s="294" t="s">
        <v>41</v>
      </c>
      <c r="O380" s="92"/>
      <c r="P380" s="237">
        <f>O380*H380</f>
        <v>0</v>
      </c>
      <c r="Q380" s="237">
        <v>0.00010000000000000001</v>
      </c>
      <c r="R380" s="237">
        <f>Q380*H380</f>
        <v>0.0001015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247</v>
      </c>
      <c r="AT380" s="239" t="s">
        <v>467</v>
      </c>
      <c r="AU380" s="239" t="s">
        <v>85</v>
      </c>
      <c r="AY380" s="18" t="s">
        <v>204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83</v>
      </c>
      <c r="BK380" s="240">
        <f>ROUND(I380*H380,2)</f>
        <v>0</v>
      </c>
      <c r="BL380" s="18" t="s">
        <v>211</v>
      </c>
      <c r="BM380" s="239" t="s">
        <v>2100</v>
      </c>
    </row>
    <row r="381" s="13" customFormat="1">
      <c r="A381" s="13"/>
      <c r="B381" s="241"/>
      <c r="C381" s="242"/>
      <c r="D381" s="243" t="s">
        <v>213</v>
      </c>
      <c r="E381" s="244" t="s">
        <v>1</v>
      </c>
      <c r="F381" s="245" t="s">
        <v>2063</v>
      </c>
      <c r="G381" s="242"/>
      <c r="H381" s="244" t="s">
        <v>1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1" t="s">
        <v>213</v>
      </c>
      <c r="AU381" s="251" t="s">
        <v>85</v>
      </c>
      <c r="AV381" s="13" t="s">
        <v>83</v>
      </c>
      <c r="AW381" s="13" t="s">
        <v>32</v>
      </c>
      <c r="AX381" s="13" t="s">
        <v>76</v>
      </c>
      <c r="AY381" s="251" t="s">
        <v>204</v>
      </c>
    </row>
    <row r="382" s="14" customFormat="1">
      <c r="A382" s="14"/>
      <c r="B382" s="252"/>
      <c r="C382" s="253"/>
      <c r="D382" s="243" t="s">
        <v>213</v>
      </c>
      <c r="E382" s="254" t="s">
        <v>1</v>
      </c>
      <c r="F382" s="255" t="s">
        <v>874</v>
      </c>
      <c r="G382" s="253"/>
      <c r="H382" s="256">
        <v>1.0149999999999999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2" t="s">
        <v>213</v>
      </c>
      <c r="AU382" s="262" t="s">
        <v>85</v>
      </c>
      <c r="AV382" s="14" t="s">
        <v>85</v>
      </c>
      <c r="AW382" s="14" t="s">
        <v>32</v>
      </c>
      <c r="AX382" s="14" t="s">
        <v>83</v>
      </c>
      <c r="AY382" s="262" t="s">
        <v>204</v>
      </c>
    </row>
    <row r="383" s="2" customFormat="1" ht="16.5" customHeight="1">
      <c r="A383" s="39"/>
      <c r="B383" s="40"/>
      <c r="C383" s="285" t="s">
        <v>615</v>
      </c>
      <c r="D383" s="285" t="s">
        <v>467</v>
      </c>
      <c r="E383" s="286" t="s">
        <v>2101</v>
      </c>
      <c r="F383" s="287" t="s">
        <v>2102</v>
      </c>
      <c r="G383" s="288" t="s">
        <v>522</v>
      </c>
      <c r="H383" s="289">
        <v>4.0599999999999996</v>
      </c>
      <c r="I383" s="290"/>
      <c r="J383" s="291">
        <f>ROUND(I383*H383,2)</f>
        <v>0</v>
      </c>
      <c r="K383" s="287" t="s">
        <v>1</v>
      </c>
      <c r="L383" s="292"/>
      <c r="M383" s="293" t="s">
        <v>1</v>
      </c>
      <c r="N383" s="294" t="s">
        <v>41</v>
      </c>
      <c r="O383" s="92"/>
      <c r="P383" s="237">
        <f>O383*H383</f>
        <v>0</v>
      </c>
      <c r="Q383" s="237">
        <v>0.00010000000000000001</v>
      </c>
      <c r="R383" s="237">
        <f>Q383*H383</f>
        <v>0.000406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247</v>
      </c>
      <c r="AT383" s="239" t="s">
        <v>467</v>
      </c>
      <c r="AU383" s="239" t="s">
        <v>85</v>
      </c>
      <c r="AY383" s="18" t="s">
        <v>204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83</v>
      </c>
      <c r="BK383" s="240">
        <f>ROUND(I383*H383,2)</f>
        <v>0</v>
      </c>
      <c r="BL383" s="18" t="s">
        <v>211</v>
      </c>
      <c r="BM383" s="239" t="s">
        <v>2103</v>
      </c>
    </row>
    <row r="384" s="13" customFormat="1">
      <c r="A384" s="13"/>
      <c r="B384" s="241"/>
      <c r="C384" s="242"/>
      <c r="D384" s="243" t="s">
        <v>213</v>
      </c>
      <c r="E384" s="244" t="s">
        <v>1</v>
      </c>
      <c r="F384" s="245" t="s">
        <v>2063</v>
      </c>
      <c r="G384" s="242"/>
      <c r="H384" s="244" t="s">
        <v>1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1" t="s">
        <v>213</v>
      </c>
      <c r="AU384" s="251" t="s">
        <v>85</v>
      </c>
      <c r="AV384" s="13" t="s">
        <v>83</v>
      </c>
      <c r="AW384" s="13" t="s">
        <v>32</v>
      </c>
      <c r="AX384" s="13" t="s">
        <v>76</v>
      </c>
      <c r="AY384" s="251" t="s">
        <v>204</v>
      </c>
    </row>
    <row r="385" s="14" customFormat="1">
      <c r="A385" s="14"/>
      <c r="B385" s="252"/>
      <c r="C385" s="253"/>
      <c r="D385" s="243" t="s">
        <v>213</v>
      </c>
      <c r="E385" s="254" t="s">
        <v>1</v>
      </c>
      <c r="F385" s="255" t="s">
        <v>883</v>
      </c>
      <c r="G385" s="253"/>
      <c r="H385" s="256">
        <v>4.0599999999999996</v>
      </c>
      <c r="I385" s="257"/>
      <c r="J385" s="253"/>
      <c r="K385" s="253"/>
      <c r="L385" s="258"/>
      <c r="M385" s="259"/>
      <c r="N385" s="260"/>
      <c r="O385" s="260"/>
      <c r="P385" s="260"/>
      <c r="Q385" s="260"/>
      <c r="R385" s="260"/>
      <c r="S385" s="260"/>
      <c r="T385" s="26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2" t="s">
        <v>213</v>
      </c>
      <c r="AU385" s="262" t="s">
        <v>85</v>
      </c>
      <c r="AV385" s="14" t="s">
        <v>85</v>
      </c>
      <c r="AW385" s="14" t="s">
        <v>32</v>
      </c>
      <c r="AX385" s="14" t="s">
        <v>83</v>
      </c>
      <c r="AY385" s="262" t="s">
        <v>204</v>
      </c>
    </row>
    <row r="386" s="12" customFormat="1" ht="22.8" customHeight="1">
      <c r="A386" s="12"/>
      <c r="B386" s="212"/>
      <c r="C386" s="213"/>
      <c r="D386" s="214" t="s">
        <v>75</v>
      </c>
      <c r="E386" s="226" t="s">
        <v>742</v>
      </c>
      <c r="F386" s="226" t="s">
        <v>1382</v>
      </c>
      <c r="G386" s="213"/>
      <c r="H386" s="213"/>
      <c r="I386" s="216"/>
      <c r="J386" s="227">
        <f>BK386</f>
        <v>0</v>
      </c>
      <c r="K386" s="213"/>
      <c r="L386" s="218"/>
      <c r="M386" s="219"/>
      <c r="N386" s="220"/>
      <c r="O386" s="220"/>
      <c r="P386" s="221">
        <f>SUM(P387:P388)</f>
        <v>0</v>
      </c>
      <c r="Q386" s="220"/>
      <c r="R386" s="221">
        <f>SUM(R387:R388)</f>
        <v>0</v>
      </c>
      <c r="S386" s="220"/>
      <c r="T386" s="222">
        <f>SUM(T387:T388)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3" t="s">
        <v>83</v>
      </c>
      <c r="AT386" s="224" t="s">
        <v>75</v>
      </c>
      <c r="AU386" s="224" t="s">
        <v>83</v>
      </c>
      <c r="AY386" s="223" t="s">
        <v>204</v>
      </c>
      <c r="BK386" s="225">
        <f>SUM(BK387:BK388)</f>
        <v>0</v>
      </c>
    </row>
    <row r="387" s="2" customFormat="1" ht="24.15" customHeight="1">
      <c r="A387" s="39"/>
      <c r="B387" s="40"/>
      <c r="C387" s="228" t="s">
        <v>621</v>
      </c>
      <c r="D387" s="228" t="s">
        <v>206</v>
      </c>
      <c r="E387" s="229" t="s">
        <v>1384</v>
      </c>
      <c r="F387" s="230" t="s">
        <v>1385</v>
      </c>
      <c r="G387" s="231" t="s">
        <v>442</v>
      </c>
      <c r="H387" s="232">
        <v>7.5800000000000001</v>
      </c>
      <c r="I387" s="233"/>
      <c r="J387" s="234">
        <f>ROUND(I387*H387,2)</f>
        <v>0</v>
      </c>
      <c r="K387" s="230" t="s">
        <v>210</v>
      </c>
      <c r="L387" s="45"/>
      <c r="M387" s="235" t="s">
        <v>1</v>
      </c>
      <c r="N387" s="236" t="s">
        <v>41</v>
      </c>
      <c r="O387" s="92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211</v>
      </c>
      <c r="AT387" s="239" t="s">
        <v>206</v>
      </c>
      <c r="AU387" s="239" t="s">
        <v>85</v>
      </c>
      <c r="AY387" s="18" t="s">
        <v>204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83</v>
      </c>
      <c r="BK387" s="240">
        <f>ROUND(I387*H387,2)</f>
        <v>0</v>
      </c>
      <c r="BL387" s="18" t="s">
        <v>211</v>
      </c>
      <c r="BM387" s="239" t="s">
        <v>1386</v>
      </c>
    </row>
    <row r="388" s="14" customFormat="1">
      <c r="A388" s="14"/>
      <c r="B388" s="252"/>
      <c r="C388" s="253"/>
      <c r="D388" s="243" t="s">
        <v>213</v>
      </c>
      <c r="E388" s="254" t="s">
        <v>1</v>
      </c>
      <c r="F388" s="255" t="s">
        <v>2104</v>
      </c>
      <c r="G388" s="253"/>
      <c r="H388" s="256">
        <v>7.5800000000000001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2" t="s">
        <v>213</v>
      </c>
      <c r="AU388" s="262" t="s">
        <v>85</v>
      </c>
      <c r="AV388" s="14" t="s">
        <v>85</v>
      </c>
      <c r="AW388" s="14" t="s">
        <v>32</v>
      </c>
      <c r="AX388" s="14" t="s">
        <v>83</v>
      </c>
      <c r="AY388" s="262" t="s">
        <v>204</v>
      </c>
    </row>
    <row r="389" s="12" customFormat="1" ht="22.8" customHeight="1">
      <c r="A389" s="12"/>
      <c r="B389" s="212"/>
      <c r="C389" s="213"/>
      <c r="D389" s="214" t="s">
        <v>75</v>
      </c>
      <c r="E389" s="226" t="s">
        <v>1388</v>
      </c>
      <c r="F389" s="226" t="s">
        <v>1389</v>
      </c>
      <c r="G389" s="213"/>
      <c r="H389" s="213"/>
      <c r="I389" s="216"/>
      <c r="J389" s="227">
        <f>BK389</f>
        <v>0</v>
      </c>
      <c r="K389" s="213"/>
      <c r="L389" s="218"/>
      <c r="M389" s="219"/>
      <c r="N389" s="220"/>
      <c r="O389" s="220"/>
      <c r="P389" s="221">
        <f>SUM(P390:P408)</f>
        <v>0</v>
      </c>
      <c r="Q389" s="220"/>
      <c r="R389" s="221">
        <f>SUM(R390:R408)</f>
        <v>0</v>
      </c>
      <c r="S389" s="220"/>
      <c r="T389" s="222">
        <f>SUM(T390:T408)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3" t="s">
        <v>83</v>
      </c>
      <c r="AT389" s="224" t="s">
        <v>75</v>
      </c>
      <c r="AU389" s="224" t="s">
        <v>83</v>
      </c>
      <c r="AY389" s="223" t="s">
        <v>204</v>
      </c>
      <c r="BK389" s="225">
        <f>SUM(BK390:BK408)</f>
        <v>0</v>
      </c>
    </row>
    <row r="390" s="2" customFormat="1" ht="21.75" customHeight="1">
      <c r="A390" s="39"/>
      <c r="B390" s="40"/>
      <c r="C390" s="228" t="s">
        <v>627</v>
      </c>
      <c r="D390" s="228" t="s">
        <v>206</v>
      </c>
      <c r="E390" s="229" t="s">
        <v>1391</v>
      </c>
      <c r="F390" s="230" t="s">
        <v>1392</v>
      </c>
      <c r="G390" s="231" t="s">
        <v>442</v>
      </c>
      <c r="H390" s="232">
        <v>36.281999999999996</v>
      </c>
      <c r="I390" s="233"/>
      <c r="J390" s="234">
        <f>ROUND(I390*H390,2)</f>
        <v>0</v>
      </c>
      <c r="K390" s="230" t="s">
        <v>210</v>
      </c>
      <c r="L390" s="45"/>
      <c r="M390" s="235" t="s">
        <v>1</v>
      </c>
      <c r="N390" s="236" t="s">
        <v>41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211</v>
      </c>
      <c r="AT390" s="239" t="s">
        <v>206</v>
      </c>
      <c r="AU390" s="239" t="s">
        <v>85</v>
      </c>
      <c r="AY390" s="18" t="s">
        <v>204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83</v>
      </c>
      <c r="BK390" s="240">
        <f>ROUND(I390*H390,2)</f>
        <v>0</v>
      </c>
      <c r="BL390" s="18" t="s">
        <v>211</v>
      </c>
      <c r="BM390" s="239" t="s">
        <v>1833</v>
      </c>
    </row>
    <row r="391" s="14" customFormat="1">
      <c r="A391" s="14"/>
      <c r="B391" s="252"/>
      <c r="C391" s="253"/>
      <c r="D391" s="243" t="s">
        <v>213</v>
      </c>
      <c r="E391" s="254" t="s">
        <v>124</v>
      </c>
      <c r="F391" s="255" t="s">
        <v>2105</v>
      </c>
      <c r="G391" s="253"/>
      <c r="H391" s="256">
        <v>18.140999999999998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2" t="s">
        <v>213</v>
      </c>
      <c r="AU391" s="262" t="s">
        <v>85</v>
      </c>
      <c r="AV391" s="14" t="s">
        <v>85</v>
      </c>
      <c r="AW391" s="14" t="s">
        <v>32</v>
      </c>
      <c r="AX391" s="14" t="s">
        <v>76</v>
      </c>
      <c r="AY391" s="262" t="s">
        <v>204</v>
      </c>
    </row>
    <row r="392" s="14" customFormat="1">
      <c r="A392" s="14"/>
      <c r="B392" s="252"/>
      <c r="C392" s="253"/>
      <c r="D392" s="243" t="s">
        <v>213</v>
      </c>
      <c r="E392" s="254" t="s">
        <v>1</v>
      </c>
      <c r="F392" s="255" t="s">
        <v>1395</v>
      </c>
      <c r="G392" s="253"/>
      <c r="H392" s="256">
        <v>18.140999999999998</v>
      </c>
      <c r="I392" s="257"/>
      <c r="J392" s="253"/>
      <c r="K392" s="253"/>
      <c r="L392" s="258"/>
      <c r="M392" s="259"/>
      <c r="N392" s="260"/>
      <c r="O392" s="260"/>
      <c r="P392" s="260"/>
      <c r="Q392" s="260"/>
      <c r="R392" s="260"/>
      <c r="S392" s="260"/>
      <c r="T392" s="26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2" t="s">
        <v>213</v>
      </c>
      <c r="AU392" s="262" t="s">
        <v>85</v>
      </c>
      <c r="AV392" s="14" t="s">
        <v>85</v>
      </c>
      <c r="AW392" s="14" t="s">
        <v>32</v>
      </c>
      <c r="AX392" s="14" t="s">
        <v>76</v>
      </c>
      <c r="AY392" s="262" t="s">
        <v>204</v>
      </c>
    </row>
    <row r="393" s="15" customFormat="1">
      <c r="A393" s="15"/>
      <c r="B393" s="263"/>
      <c r="C393" s="264"/>
      <c r="D393" s="243" t="s">
        <v>213</v>
      </c>
      <c r="E393" s="265" t="s">
        <v>1</v>
      </c>
      <c r="F393" s="266" t="s">
        <v>160</v>
      </c>
      <c r="G393" s="264"/>
      <c r="H393" s="267">
        <v>36.281999999999996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3" t="s">
        <v>213</v>
      </c>
      <c r="AU393" s="273" t="s">
        <v>85</v>
      </c>
      <c r="AV393" s="15" t="s">
        <v>211</v>
      </c>
      <c r="AW393" s="15" t="s">
        <v>32</v>
      </c>
      <c r="AX393" s="15" t="s">
        <v>83</v>
      </c>
      <c r="AY393" s="273" t="s">
        <v>204</v>
      </c>
    </row>
    <row r="394" s="2" customFormat="1" ht="24.15" customHeight="1">
      <c r="A394" s="39"/>
      <c r="B394" s="40"/>
      <c r="C394" s="228" t="s">
        <v>632</v>
      </c>
      <c r="D394" s="228" t="s">
        <v>206</v>
      </c>
      <c r="E394" s="229" t="s">
        <v>1397</v>
      </c>
      <c r="F394" s="230" t="s">
        <v>1398</v>
      </c>
      <c r="G394" s="231" t="s">
        <v>442</v>
      </c>
      <c r="H394" s="232">
        <v>181.41</v>
      </c>
      <c r="I394" s="233"/>
      <c r="J394" s="234">
        <f>ROUND(I394*H394,2)</f>
        <v>0</v>
      </c>
      <c r="K394" s="230" t="s">
        <v>210</v>
      </c>
      <c r="L394" s="45"/>
      <c r="M394" s="235" t="s">
        <v>1</v>
      </c>
      <c r="N394" s="236" t="s">
        <v>41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211</v>
      </c>
      <c r="AT394" s="239" t="s">
        <v>206</v>
      </c>
      <c r="AU394" s="239" t="s">
        <v>85</v>
      </c>
      <c r="AY394" s="18" t="s">
        <v>204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83</v>
      </c>
      <c r="BK394" s="240">
        <f>ROUND(I394*H394,2)</f>
        <v>0</v>
      </c>
      <c r="BL394" s="18" t="s">
        <v>211</v>
      </c>
      <c r="BM394" s="239" t="s">
        <v>1835</v>
      </c>
    </row>
    <row r="395" s="13" customFormat="1">
      <c r="A395" s="13"/>
      <c r="B395" s="241"/>
      <c r="C395" s="242"/>
      <c r="D395" s="243" t="s">
        <v>213</v>
      </c>
      <c r="E395" s="244" t="s">
        <v>1</v>
      </c>
      <c r="F395" s="245" t="s">
        <v>1400</v>
      </c>
      <c r="G395" s="242"/>
      <c r="H395" s="244" t="s">
        <v>1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1" t="s">
        <v>213</v>
      </c>
      <c r="AU395" s="251" t="s">
        <v>85</v>
      </c>
      <c r="AV395" s="13" t="s">
        <v>83</v>
      </c>
      <c r="AW395" s="13" t="s">
        <v>32</v>
      </c>
      <c r="AX395" s="13" t="s">
        <v>76</v>
      </c>
      <c r="AY395" s="251" t="s">
        <v>204</v>
      </c>
    </row>
    <row r="396" s="14" customFormat="1">
      <c r="A396" s="14"/>
      <c r="B396" s="252"/>
      <c r="C396" s="253"/>
      <c r="D396" s="243" t="s">
        <v>213</v>
      </c>
      <c r="E396" s="254" t="s">
        <v>1</v>
      </c>
      <c r="F396" s="255" t="s">
        <v>1401</v>
      </c>
      <c r="G396" s="253"/>
      <c r="H396" s="256">
        <v>181.41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2" t="s">
        <v>213</v>
      </c>
      <c r="AU396" s="262" t="s">
        <v>85</v>
      </c>
      <c r="AV396" s="14" t="s">
        <v>85</v>
      </c>
      <c r="AW396" s="14" t="s">
        <v>32</v>
      </c>
      <c r="AX396" s="14" t="s">
        <v>83</v>
      </c>
      <c r="AY396" s="262" t="s">
        <v>204</v>
      </c>
    </row>
    <row r="397" s="2" customFormat="1" ht="24.15" customHeight="1">
      <c r="A397" s="39"/>
      <c r="B397" s="40"/>
      <c r="C397" s="228" t="s">
        <v>638</v>
      </c>
      <c r="D397" s="228" t="s">
        <v>206</v>
      </c>
      <c r="E397" s="229" t="s">
        <v>1403</v>
      </c>
      <c r="F397" s="230" t="s">
        <v>1404</v>
      </c>
      <c r="G397" s="231" t="s">
        <v>442</v>
      </c>
      <c r="H397" s="232">
        <v>36.281999999999996</v>
      </c>
      <c r="I397" s="233"/>
      <c r="J397" s="234">
        <f>ROUND(I397*H397,2)</f>
        <v>0</v>
      </c>
      <c r="K397" s="230" t="s">
        <v>210</v>
      </c>
      <c r="L397" s="45"/>
      <c r="M397" s="235" t="s">
        <v>1</v>
      </c>
      <c r="N397" s="236" t="s">
        <v>41</v>
      </c>
      <c r="O397" s="92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211</v>
      </c>
      <c r="AT397" s="239" t="s">
        <v>206</v>
      </c>
      <c r="AU397" s="239" t="s">
        <v>85</v>
      </c>
      <c r="AY397" s="18" t="s">
        <v>204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83</v>
      </c>
      <c r="BK397" s="240">
        <f>ROUND(I397*H397,2)</f>
        <v>0</v>
      </c>
      <c r="BL397" s="18" t="s">
        <v>211</v>
      </c>
      <c r="BM397" s="239" t="s">
        <v>1836</v>
      </c>
    </row>
    <row r="398" s="14" customFormat="1">
      <c r="A398" s="14"/>
      <c r="B398" s="252"/>
      <c r="C398" s="253"/>
      <c r="D398" s="243" t="s">
        <v>213</v>
      </c>
      <c r="E398" s="254" t="s">
        <v>1</v>
      </c>
      <c r="F398" s="255" t="s">
        <v>1406</v>
      </c>
      <c r="G398" s="253"/>
      <c r="H398" s="256">
        <v>18.140999999999998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2" t="s">
        <v>213</v>
      </c>
      <c r="AU398" s="262" t="s">
        <v>85</v>
      </c>
      <c r="AV398" s="14" t="s">
        <v>85</v>
      </c>
      <c r="AW398" s="14" t="s">
        <v>32</v>
      </c>
      <c r="AX398" s="14" t="s">
        <v>76</v>
      </c>
      <c r="AY398" s="262" t="s">
        <v>204</v>
      </c>
    </row>
    <row r="399" s="14" customFormat="1">
      <c r="A399" s="14"/>
      <c r="B399" s="252"/>
      <c r="C399" s="253"/>
      <c r="D399" s="243" t="s">
        <v>213</v>
      </c>
      <c r="E399" s="254" t="s">
        <v>1</v>
      </c>
      <c r="F399" s="255" t="s">
        <v>1407</v>
      </c>
      <c r="G399" s="253"/>
      <c r="H399" s="256">
        <v>18.140999999999998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2" t="s">
        <v>213</v>
      </c>
      <c r="AU399" s="262" t="s">
        <v>85</v>
      </c>
      <c r="AV399" s="14" t="s">
        <v>85</v>
      </c>
      <c r="AW399" s="14" t="s">
        <v>32</v>
      </c>
      <c r="AX399" s="14" t="s">
        <v>76</v>
      </c>
      <c r="AY399" s="262" t="s">
        <v>204</v>
      </c>
    </row>
    <row r="400" s="15" customFormat="1">
      <c r="A400" s="15"/>
      <c r="B400" s="263"/>
      <c r="C400" s="264"/>
      <c r="D400" s="243" t="s">
        <v>213</v>
      </c>
      <c r="E400" s="265" t="s">
        <v>1</v>
      </c>
      <c r="F400" s="266" t="s">
        <v>160</v>
      </c>
      <c r="G400" s="264"/>
      <c r="H400" s="267">
        <v>36.281999999999996</v>
      </c>
      <c r="I400" s="268"/>
      <c r="J400" s="264"/>
      <c r="K400" s="264"/>
      <c r="L400" s="269"/>
      <c r="M400" s="270"/>
      <c r="N400" s="271"/>
      <c r="O400" s="271"/>
      <c r="P400" s="271"/>
      <c r="Q400" s="271"/>
      <c r="R400" s="271"/>
      <c r="S400" s="271"/>
      <c r="T400" s="272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3" t="s">
        <v>213</v>
      </c>
      <c r="AU400" s="273" t="s">
        <v>85</v>
      </c>
      <c r="AV400" s="15" t="s">
        <v>211</v>
      </c>
      <c r="AW400" s="15" t="s">
        <v>32</v>
      </c>
      <c r="AX400" s="15" t="s">
        <v>83</v>
      </c>
      <c r="AY400" s="273" t="s">
        <v>204</v>
      </c>
    </row>
    <row r="401" s="2" customFormat="1" ht="24.15" customHeight="1">
      <c r="A401" s="39"/>
      <c r="B401" s="40"/>
      <c r="C401" s="228" t="s">
        <v>643</v>
      </c>
      <c r="D401" s="228" t="s">
        <v>206</v>
      </c>
      <c r="E401" s="229" t="s">
        <v>1409</v>
      </c>
      <c r="F401" s="230" t="s">
        <v>1410</v>
      </c>
      <c r="G401" s="231" t="s">
        <v>442</v>
      </c>
      <c r="H401" s="232">
        <v>0.10000000000000001</v>
      </c>
      <c r="I401" s="233"/>
      <c r="J401" s="234">
        <f>ROUND(I401*H401,2)</f>
        <v>0</v>
      </c>
      <c r="K401" s="230" t="s">
        <v>1</v>
      </c>
      <c r="L401" s="45"/>
      <c r="M401" s="235" t="s">
        <v>1</v>
      </c>
      <c r="N401" s="236" t="s">
        <v>41</v>
      </c>
      <c r="O401" s="92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211</v>
      </c>
      <c r="AT401" s="239" t="s">
        <v>206</v>
      </c>
      <c r="AU401" s="239" t="s">
        <v>85</v>
      </c>
      <c r="AY401" s="18" t="s">
        <v>204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83</v>
      </c>
      <c r="BK401" s="240">
        <f>ROUND(I401*H401,2)</f>
        <v>0</v>
      </c>
      <c r="BL401" s="18" t="s">
        <v>211</v>
      </c>
      <c r="BM401" s="239" t="s">
        <v>2106</v>
      </c>
    </row>
    <row r="402" s="14" customFormat="1">
      <c r="A402" s="14"/>
      <c r="B402" s="252"/>
      <c r="C402" s="253"/>
      <c r="D402" s="243" t="s">
        <v>213</v>
      </c>
      <c r="E402" s="254" t="s">
        <v>1</v>
      </c>
      <c r="F402" s="255" t="s">
        <v>2107</v>
      </c>
      <c r="G402" s="253"/>
      <c r="H402" s="256">
        <v>0.10000000000000001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2" t="s">
        <v>213</v>
      </c>
      <c r="AU402" s="262" t="s">
        <v>85</v>
      </c>
      <c r="AV402" s="14" t="s">
        <v>85</v>
      </c>
      <c r="AW402" s="14" t="s">
        <v>32</v>
      </c>
      <c r="AX402" s="14" t="s">
        <v>83</v>
      </c>
      <c r="AY402" s="262" t="s">
        <v>204</v>
      </c>
    </row>
    <row r="403" s="2" customFormat="1" ht="37.8" customHeight="1">
      <c r="A403" s="39"/>
      <c r="B403" s="40"/>
      <c r="C403" s="228" t="s">
        <v>648</v>
      </c>
      <c r="D403" s="228" t="s">
        <v>206</v>
      </c>
      <c r="E403" s="229" t="s">
        <v>1414</v>
      </c>
      <c r="F403" s="230" t="s">
        <v>1837</v>
      </c>
      <c r="G403" s="231" t="s">
        <v>442</v>
      </c>
      <c r="H403" s="232">
        <v>3.1139999999999999</v>
      </c>
      <c r="I403" s="233"/>
      <c r="J403" s="234">
        <f>ROUND(I403*H403,2)</f>
        <v>0</v>
      </c>
      <c r="K403" s="230" t="s">
        <v>210</v>
      </c>
      <c r="L403" s="45"/>
      <c r="M403" s="235" t="s">
        <v>1</v>
      </c>
      <c r="N403" s="236" t="s">
        <v>41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211</v>
      </c>
      <c r="AT403" s="239" t="s">
        <v>206</v>
      </c>
      <c r="AU403" s="239" t="s">
        <v>85</v>
      </c>
      <c r="AY403" s="18" t="s">
        <v>204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83</v>
      </c>
      <c r="BK403" s="240">
        <f>ROUND(I403*H403,2)</f>
        <v>0</v>
      </c>
      <c r="BL403" s="18" t="s">
        <v>211</v>
      </c>
      <c r="BM403" s="239" t="s">
        <v>2108</v>
      </c>
    </row>
    <row r="404" s="14" customFormat="1">
      <c r="A404" s="14"/>
      <c r="B404" s="252"/>
      <c r="C404" s="253"/>
      <c r="D404" s="243" t="s">
        <v>213</v>
      </c>
      <c r="E404" s="254" t="s">
        <v>1</v>
      </c>
      <c r="F404" s="255" t="s">
        <v>2109</v>
      </c>
      <c r="G404" s="253"/>
      <c r="H404" s="256">
        <v>3.1139999999999999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2" t="s">
        <v>213</v>
      </c>
      <c r="AU404" s="262" t="s">
        <v>85</v>
      </c>
      <c r="AV404" s="14" t="s">
        <v>85</v>
      </c>
      <c r="AW404" s="14" t="s">
        <v>32</v>
      </c>
      <c r="AX404" s="14" t="s">
        <v>83</v>
      </c>
      <c r="AY404" s="262" t="s">
        <v>204</v>
      </c>
    </row>
    <row r="405" s="2" customFormat="1" ht="44.25" customHeight="1">
      <c r="A405" s="39"/>
      <c r="B405" s="40"/>
      <c r="C405" s="228" t="s">
        <v>653</v>
      </c>
      <c r="D405" s="228" t="s">
        <v>206</v>
      </c>
      <c r="E405" s="229" t="s">
        <v>1419</v>
      </c>
      <c r="F405" s="230" t="s">
        <v>1420</v>
      </c>
      <c r="G405" s="231" t="s">
        <v>442</v>
      </c>
      <c r="H405" s="232">
        <v>10.359999999999999</v>
      </c>
      <c r="I405" s="233"/>
      <c r="J405" s="234">
        <f>ROUND(I405*H405,2)</f>
        <v>0</v>
      </c>
      <c r="K405" s="230" t="s">
        <v>210</v>
      </c>
      <c r="L405" s="45"/>
      <c r="M405" s="235" t="s">
        <v>1</v>
      </c>
      <c r="N405" s="236" t="s">
        <v>41</v>
      </c>
      <c r="O405" s="92"/>
      <c r="P405" s="237">
        <f>O405*H405</f>
        <v>0</v>
      </c>
      <c r="Q405" s="237">
        <v>0</v>
      </c>
      <c r="R405" s="237">
        <f>Q405*H405</f>
        <v>0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211</v>
      </c>
      <c r="AT405" s="239" t="s">
        <v>206</v>
      </c>
      <c r="AU405" s="239" t="s">
        <v>85</v>
      </c>
      <c r="AY405" s="18" t="s">
        <v>204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83</v>
      </c>
      <c r="BK405" s="240">
        <f>ROUND(I405*H405,2)</f>
        <v>0</v>
      </c>
      <c r="BL405" s="18" t="s">
        <v>211</v>
      </c>
      <c r="BM405" s="239" t="s">
        <v>1840</v>
      </c>
    </row>
    <row r="406" s="14" customFormat="1">
      <c r="A406" s="14"/>
      <c r="B406" s="252"/>
      <c r="C406" s="253"/>
      <c r="D406" s="243" t="s">
        <v>213</v>
      </c>
      <c r="E406" s="254" t="s">
        <v>1</v>
      </c>
      <c r="F406" s="255" t="s">
        <v>2110</v>
      </c>
      <c r="G406" s="253"/>
      <c r="H406" s="256">
        <v>10.359999999999999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2" t="s">
        <v>213</v>
      </c>
      <c r="AU406" s="262" t="s">
        <v>85</v>
      </c>
      <c r="AV406" s="14" t="s">
        <v>85</v>
      </c>
      <c r="AW406" s="14" t="s">
        <v>32</v>
      </c>
      <c r="AX406" s="14" t="s">
        <v>83</v>
      </c>
      <c r="AY406" s="262" t="s">
        <v>204</v>
      </c>
    </row>
    <row r="407" s="2" customFormat="1" ht="44.25" customHeight="1">
      <c r="A407" s="39"/>
      <c r="B407" s="40"/>
      <c r="C407" s="228" t="s">
        <v>659</v>
      </c>
      <c r="D407" s="228" t="s">
        <v>206</v>
      </c>
      <c r="E407" s="229" t="s">
        <v>1424</v>
      </c>
      <c r="F407" s="230" t="s">
        <v>1425</v>
      </c>
      <c r="G407" s="231" t="s">
        <v>442</v>
      </c>
      <c r="H407" s="232">
        <v>4.6669999999999998</v>
      </c>
      <c r="I407" s="233"/>
      <c r="J407" s="234">
        <f>ROUND(I407*H407,2)</f>
        <v>0</v>
      </c>
      <c r="K407" s="230" t="s">
        <v>210</v>
      </c>
      <c r="L407" s="45"/>
      <c r="M407" s="235" t="s">
        <v>1</v>
      </c>
      <c r="N407" s="236" t="s">
        <v>41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211</v>
      </c>
      <c r="AT407" s="239" t="s">
        <v>206</v>
      </c>
      <c r="AU407" s="239" t="s">
        <v>85</v>
      </c>
      <c r="AY407" s="18" t="s">
        <v>204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83</v>
      </c>
      <c r="BK407" s="240">
        <f>ROUND(I407*H407,2)</f>
        <v>0</v>
      </c>
      <c r="BL407" s="18" t="s">
        <v>211</v>
      </c>
      <c r="BM407" s="239" t="s">
        <v>1842</v>
      </c>
    </row>
    <row r="408" s="14" customFormat="1">
      <c r="A408" s="14"/>
      <c r="B408" s="252"/>
      <c r="C408" s="253"/>
      <c r="D408" s="243" t="s">
        <v>213</v>
      </c>
      <c r="E408" s="254" t="s">
        <v>1</v>
      </c>
      <c r="F408" s="255" t="s">
        <v>2111</v>
      </c>
      <c r="G408" s="253"/>
      <c r="H408" s="256">
        <v>4.6669999999999998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2" t="s">
        <v>213</v>
      </c>
      <c r="AU408" s="262" t="s">
        <v>85</v>
      </c>
      <c r="AV408" s="14" t="s">
        <v>85</v>
      </c>
      <c r="AW408" s="14" t="s">
        <v>32</v>
      </c>
      <c r="AX408" s="14" t="s">
        <v>83</v>
      </c>
      <c r="AY408" s="262" t="s">
        <v>204</v>
      </c>
    </row>
    <row r="409" s="12" customFormat="1" ht="22.8" customHeight="1">
      <c r="A409" s="12"/>
      <c r="B409" s="212"/>
      <c r="C409" s="213"/>
      <c r="D409" s="214" t="s">
        <v>75</v>
      </c>
      <c r="E409" s="226" t="s">
        <v>1428</v>
      </c>
      <c r="F409" s="226" t="s">
        <v>1382</v>
      </c>
      <c r="G409" s="213"/>
      <c r="H409" s="213"/>
      <c r="I409" s="216"/>
      <c r="J409" s="227">
        <f>BK409</f>
        <v>0</v>
      </c>
      <c r="K409" s="213"/>
      <c r="L409" s="218"/>
      <c r="M409" s="219"/>
      <c r="N409" s="220"/>
      <c r="O409" s="220"/>
      <c r="P409" s="221">
        <f>SUM(P410:P411)</f>
        <v>0</v>
      </c>
      <c r="Q409" s="220"/>
      <c r="R409" s="221">
        <f>SUM(R410:R411)</f>
        <v>0</v>
      </c>
      <c r="S409" s="220"/>
      <c r="T409" s="222">
        <f>SUM(T410:T411)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3" t="s">
        <v>83</v>
      </c>
      <c r="AT409" s="224" t="s">
        <v>75</v>
      </c>
      <c r="AU409" s="224" t="s">
        <v>83</v>
      </c>
      <c r="AY409" s="223" t="s">
        <v>204</v>
      </c>
      <c r="BK409" s="225">
        <f>SUM(BK410:BK411)</f>
        <v>0</v>
      </c>
    </row>
    <row r="410" s="2" customFormat="1" ht="33" customHeight="1">
      <c r="A410" s="39"/>
      <c r="B410" s="40"/>
      <c r="C410" s="228" t="s">
        <v>665</v>
      </c>
      <c r="D410" s="228" t="s">
        <v>206</v>
      </c>
      <c r="E410" s="229" t="s">
        <v>1430</v>
      </c>
      <c r="F410" s="230" t="s">
        <v>1431</v>
      </c>
      <c r="G410" s="231" t="s">
        <v>442</v>
      </c>
      <c r="H410" s="232">
        <v>25.207999999999998</v>
      </c>
      <c r="I410" s="233"/>
      <c r="J410" s="234">
        <f>ROUND(I410*H410,2)</f>
        <v>0</v>
      </c>
      <c r="K410" s="230" t="s">
        <v>210</v>
      </c>
      <c r="L410" s="45"/>
      <c r="M410" s="235" t="s">
        <v>1</v>
      </c>
      <c r="N410" s="236" t="s">
        <v>41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211</v>
      </c>
      <c r="AT410" s="239" t="s">
        <v>206</v>
      </c>
      <c r="AU410" s="239" t="s">
        <v>85</v>
      </c>
      <c r="AY410" s="18" t="s">
        <v>204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83</v>
      </c>
      <c r="BK410" s="240">
        <f>ROUND(I410*H410,2)</f>
        <v>0</v>
      </c>
      <c r="BL410" s="18" t="s">
        <v>211</v>
      </c>
      <c r="BM410" s="239" t="s">
        <v>1844</v>
      </c>
    </row>
    <row r="411" s="14" customFormat="1">
      <c r="A411" s="14"/>
      <c r="B411" s="252"/>
      <c r="C411" s="253"/>
      <c r="D411" s="243" t="s">
        <v>213</v>
      </c>
      <c r="E411" s="254" t="s">
        <v>1</v>
      </c>
      <c r="F411" s="255" t="s">
        <v>2112</v>
      </c>
      <c r="G411" s="253"/>
      <c r="H411" s="256">
        <v>25.207999999999998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2" t="s">
        <v>213</v>
      </c>
      <c r="AU411" s="262" t="s">
        <v>85</v>
      </c>
      <c r="AV411" s="14" t="s">
        <v>85</v>
      </c>
      <c r="AW411" s="14" t="s">
        <v>32</v>
      </c>
      <c r="AX411" s="14" t="s">
        <v>83</v>
      </c>
      <c r="AY411" s="262" t="s">
        <v>204</v>
      </c>
    </row>
    <row r="412" s="12" customFormat="1" ht="25.92" customHeight="1">
      <c r="A412" s="12"/>
      <c r="B412" s="212"/>
      <c r="C412" s="213"/>
      <c r="D412" s="214" t="s">
        <v>75</v>
      </c>
      <c r="E412" s="215" t="s">
        <v>1856</v>
      </c>
      <c r="F412" s="215" t="s">
        <v>1857</v>
      </c>
      <c r="G412" s="213"/>
      <c r="H412" s="213"/>
      <c r="I412" s="216"/>
      <c r="J412" s="217">
        <f>BK412</f>
        <v>0</v>
      </c>
      <c r="K412" s="213"/>
      <c r="L412" s="218"/>
      <c r="M412" s="219"/>
      <c r="N412" s="220"/>
      <c r="O412" s="220"/>
      <c r="P412" s="221">
        <f>P413</f>
        <v>0</v>
      </c>
      <c r="Q412" s="220"/>
      <c r="R412" s="221">
        <f>R413</f>
        <v>0.012930000000000001</v>
      </c>
      <c r="S412" s="220"/>
      <c r="T412" s="222">
        <f>T413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3" t="s">
        <v>85</v>
      </c>
      <c r="AT412" s="224" t="s">
        <v>75</v>
      </c>
      <c r="AU412" s="224" t="s">
        <v>76</v>
      </c>
      <c r="AY412" s="223" t="s">
        <v>204</v>
      </c>
      <c r="BK412" s="225">
        <f>BK413</f>
        <v>0</v>
      </c>
    </row>
    <row r="413" s="12" customFormat="1" ht="22.8" customHeight="1">
      <c r="A413" s="12"/>
      <c r="B413" s="212"/>
      <c r="C413" s="213"/>
      <c r="D413" s="214" t="s">
        <v>75</v>
      </c>
      <c r="E413" s="226" t="s">
        <v>1858</v>
      </c>
      <c r="F413" s="226" t="s">
        <v>1859</v>
      </c>
      <c r="G413" s="213"/>
      <c r="H413" s="213"/>
      <c r="I413" s="216"/>
      <c r="J413" s="227">
        <f>BK413</f>
        <v>0</v>
      </c>
      <c r="K413" s="213"/>
      <c r="L413" s="218"/>
      <c r="M413" s="219"/>
      <c r="N413" s="220"/>
      <c r="O413" s="220"/>
      <c r="P413" s="221">
        <f>SUM(P414:P421)</f>
        <v>0</v>
      </c>
      <c r="Q413" s="220"/>
      <c r="R413" s="221">
        <f>SUM(R414:R421)</f>
        <v>0.012930000000000001</v>
      </c>
      <c r="S413" s="220"/>
      <c r="T413" s="222">
        <f>SUM(T414:T421)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23" t="s">
        <v>85</v>
      </c>
      <c r="AT413" s="224" t="s">
        <v>75</v>
      </c>
      <c r="AU413" s="224" t="s">
        <v>83</v>
      </c>
      <c r="AY413" s="223" t="s">
        <v>204</v>
      </c>
      <c r="BK413" s="225">
        <f>SUM(BK414:BK421)</f>
        <v>0</v>
      </c>
    </row>
    <row r="414" s="2" customFormat="1" ht="16.5" customHeight="1">
      <c r="A414" s="39"/>
      <c r="B414" s="40"/>
      <c r="C414" s="228" t="s">
        <v>671</v>
      </c>
      <c r="D414" s="228" t="s">
        <v>206</v>
      </c>
      <c r="E414" s="229" t="s">
        <v>1860</v>
      </c>
      <c r="F414" s="230" t="s">
        <v>1861</v>
      </c>
      <c r="G414" s="231" t="s">
        <v>1862</v>
      </c>
      <c r="H414" s="232">
        <v>1</v>
      </c>
      <c r="I414" s="233"/>
      <c r="J414" s="234">
        <f>ROUND(I414*H414,2)</f>
        <v>0</v>
      </c>
      <c r="K414" s="230" t="s">
        <v>210</v>
      </c>
      <c r="L414" s="45"/>
      <c r="M414" s="235" t="s">
        <v>1</v>
      </c>
      <c r="N414" s="236" t="s">
        <v>41</v>
      </c>
      <c r="O414" s="92"/>
      <c r="P414" s="237">
        <f>O414*H414</f>
        <v>0</v>
      </c>
      <c r="Q414" s="237">
        <v>0.002</v>
      </c>
      <c r="R414" s="237">
        <f>Q414*H414</f>
        <v>0.002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287</v>
      </c>
      <c r="AT414" s="239" t="s">
        <v>206</v>
      </c>
      <c r="AU414" s="239" t="s">
        <v>85</v>
      </c>
      <c r="AY414" s="18" t="s">
        <v>204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83</v>
      </c>
      <c r="BK414" s="240">
        <f>ROUND(I414*H414,2)</f>
        <v>0</v>
      </c>
      <c r="BL414" s="18" t="s">
        <v>287</v>
      </c>
      <c r="BM414" s="239" t="s">
        <v>2113</v>
      </c>
    </row>
    <row r="415" s="13" customFormat="1">
      <c r="A415" s="13"/>
      <c r="B415" s="241"/>
      <c r="C415" s="242"/>
      <c r="D415" s="243" t="s">
        <v>213</v>
      </c>
      <c r="E415" s="244" t="s">
        <v>1</v>
      </c>
      <c r="F415" s="245" t="s">
        <v>2063</v>
      </c>
      <c r="G415" s="242"/>
      <c r="H415" s="244" t="s">
        <v>1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1" t="s">
        <v>213</v>
      </c>
      <c r="AU415" s="251" t="s">
        <v>85</v>
      </c>
      <c r="AV415" s="13" t="s">
        <v>83</v>
      </c>
      <c r="AW415" s="13" t="s">
        <v>32</v>
      </c>
      <c r="AX415" s="13" t="s">
        <v>76</v>
      </c>
      <c r="AY415" s="251" t="s">
        <v>204</v>
      </c>
    </row>
    <row r="416" s="14" customFormat="1">
      <c r="A416" s="14"/>
      <c r="B416" s="252"/>
      <c r="C416" s="253"/>
      <c r="D416" s="243" t="s">
        <v>213</v>
      </c>
      <c r="E416" s="254" t="s">
        <v>1</v>
      </c>
      <c r="F416" s="255" t="s">
        <v>83</v>
      </c>
      <c r="G416" s="253"/>
      <c r="H416" s="256">
        <v>1</v>
      </c>
      <c r="I416" s="257"/>
      <c r="J416" s="253"/>
      <c r="K416" s="253"/>
      <c r="L416" s="258"/>
      <c r="M416" s="259"/>
      <c r="N416" s="260"/>
      <c r="O416" s="260"/>
      <c r="P416" s="260"/>
      <c r="Q416" s="260"/>
      <c r="R416" s="260"/>
      <c r="S416" s="260"/>
      <c r="T416" s="26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2" t="s">
        <v>213</v>
      </c>
      <c r="AU416" s="262" t="s">
        <v>85</v>
      </c>
      <c r="AV416" s="14" t="s">
        <v>85</v>
      </c>
      <c r="AW416" s="14" t="s">
        <v>32</v>
      </c>
      <c r="AX416" s="14" t="s">
        <v>83</v>
      </c>
      <c r="AY416" s="262" t="s">
        <v>204</v>
      </c>
    </row>
    <row r="417" s="2" customFormat="1" ht="16.5" customHeight="1">
      <c r="A417" s="39"/>
      <c r="B417" s="40"/>
      <c r="C417" s="228" t="s">
        <v>676</v>
      </c>
      <c r="D417" s="228" t="s">
        <v>206</v>
      </c>
      <c r="E417" s="229" t="s">
        <v>2114</v>
      </c>
      <c r="F417" s="230" t="s">
        <v>2115</v>
      </c>
      <c r="G417" s="231" t="s">
        <v>1862</v>
      </c>
      <c r="H417" s="232">
        <v>1</v>
      </c>
      <c r="I417" s="233"/>
      <c r="J417" s="234">
        <f>ROUND(I417*H417,2)</f>
        <v>0</v>
      </c>
      <c r="K417" s="230" t="s">
        <v>210</v>
      </c>
      <c r="L417" s="45"/>
      <c r="M417" s="235" t="s">
        <v>1</v>
      </c>
      <c r="N417" s="236" t="s">
        <v>41</v>
      </c>
      <c r="O417" s="92"/>
      <c r="P417" s="237">
        <f>O417*H417</f>
        <v>0</v>
      </c>
      <c r="Q417" s="237">
        <v>0.010930000000000001</v>
      </c>
      <c r="R417" s="237">
        <f>Q417*H417</f>
        <v>0.010930000000000001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287</v>
      </c>
      <c r="AT417" s="239" t="s">
        <v>206</v>
      </c>
      <c r="AU417" s="239" t="s">
        <v>85</v>
      </c>
      <c r="AY417" s="18" t="s">
        <v>204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83</v>
      </c>
      <c r="BK417" s="240">
        <f>ROUND(I417*H417,2)</f>
        <v>0</v>
      </c>
      <c r="BL417" s="18" t="s">
        <v>287</v>
      </c>
      <c r="BM417" s="239" t="s">
        <v>2116</v>
      </c>
    </row>
    <row r="418" s="13" customFormat="1">
      <c r="A418" s="13"/>
      <c r="B418" s="241"/>
      <c r="C418" s="242"/>
      <c r="D418" s="243" t="s">
        <v>213</v>
      </c>
      <c r="E418" s="244" t="s">
        <v>1</v>
      </c>
      <c r="F418" s="245" t="s">
        <v>2063</v>
      </c>
      <c r="G418" s="242"/>
      <c r="H418" s="244" t="s">
        <v>1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1" t="s">
        <v>213</v>
      </c>
      <c r="AU418" s="251" t="s">
        <v>85</v>
      </c>
      <c r="AV418" s="13" t="s">
        <v>83</v>
      </c>
      <c r="AW418" s="13" t="s">
        <v>32</v>
      </c>
      <c r="AX418" s="13" t="s">
        <v>76</v>
      </c>
      <c r="AY418" s="251" t="s">
        <v>204</v>
      </c>
    </row>
    <row r="419" s="14" customFormat="1">
      <c r="A419" s="14"/>
      <c r="B419" s="252"/>
      <c r="C419" s="253"/>
      <c r="D419" s="243" t="s">
        <v>213</v>
      </c>
      <c r="E419" s="254" t="s">
        <v>1</v>
      </c>
      <c r="F419" s="255" t="s">
        <v>83</v>
      </c>
      <c r="G419" s="253"/>
      <c r="H419" s="256">
        <v>1</v>
      </c>
      <c r="I419" s="257"/>
      <c r="J419" s="253"/>
      <c r="K419" s="253"/>
      <c r="L419" s="258"/>
      <c r="M419" s="259"/>
      <c r="N419" s="260"/>
      <c r="O419" s="260"/>
      <c r="P419" s="260"/>
      <c r="Q419" s="260"/>
      <c r="R419" s="260"/>
      <c r="S419" s="260"/>
      <c r="T419" s="26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2" t="s">
        <v>213</v>
      </c>
      <c r="AU419" s="262" t="s">
        <v>85</v>
      </c>
      <c r="AV419" s="14" t="s">
        <v>85</v>
      </c>
      <c r="AW419" s="14" t="s">
        <v>32</v>
      </c>
      <c r="AX419" s="14" t="s">
        <v>83</v>
      </c>
      <c r="AY419" s="262" t="s">
        <v>204</v>
      </c>
    </row>
    <row r="420" s="2" customFormat="1" ht="24.15" customHeight="1">
      <c r="A420" s="39"/>
      <c r="B420" s="40"/>
      <c r="C420" s="228" t="s">
        <v>682</v>
      </c>
      <c r="D420" s="228" t="s">
        <v>206</v>
      </c>
      <c r="E420" s="229" t="s">
        <v>1864</v>
      </c>
      <c r="F420" s="230" t="s">
        <v>1865</v>
      </c>
      <c r="G420" s="231" t="s">
        <v>442</v>
      </c>
      <c r="H420" s="232">
        <v>0.012999999999999999</v>
      </c>
      <c r="I420" s="233"/>
      <c r="J420" s="234">
        <f>ROUND(I420*H420,2)</f>
        <v>0</v>
      </c>
      <c r="K420" s="230" t="s">
        <v>210</v>
      </c>
      <c r="L420" s="45"/>
      <c r="M420" s="235" t="s">
        <v>1</v>
      </c>
      <c r="N420" s="236" t="s">
        <v>41</v>
      </c>
      <c r="O420" s="92"/>
      <c r="P420" s="237">
        <f>O420*H420</f>
        <v>0</v>
      </c>
      <c r="Q420" s="237">
        <v>0</v>
      </c>
      <c r="R420" s="237">
        <f>Q420*H420</f>
        <v>0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287</v>
      </c>
      <c r="AT420" s="239" t="s">
        <v>206</v>
      </c>
      <c r="AU420" s="239" t="s">
        <v>85</v>
      </c>
      <c r="AY420" s="18" t="s">
        <v>204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83</v>
      </c>
      <c r="BK420" s="240">
        <f>ROUND(I420*H420,2)</f>
        <v>0</v>
      </c>
      <c r="BL420" s="18" t="s">
        <v>287</v>
      </c>
      <c r="BM420" s="239" t="s">
        <v>2117</v>
      </c>
    </row>
    <row r="421" s="14" customFormat="1">
      <c r="A421" s="14"/>
      <c r="B421" s="252"/>
      <c r="C421" s="253"/>
      <c r="D421" s="243" t="s">
        <v>213</v>
      </c>
      <c r="E421" s="254" t="s">
        <v>1</v>
      </c>
      <c r="F421" s="255" t="s">
        <v>2118</v>
      </c>
      <c r="G421" s="253"/>
      <c r="H421" s="256">
        <v>0.012999999999999999</v>
      </c>
      <c r="I421" s="257"/>
      <c r="J421" s="253"/>
      <c r="K421" s="253"/>
      <c r="L421" s="258"/>
      <c r="M421" s="300"/>
      <c r="N421" s="301"/>
      <c r="O421" s="301"/>
      <c r="P421" s="301"/>
      <c r="Q421" s="301"/>
      <c r="R421" s="301"/>
      <c r="S421" s="301"/>
      <c r="T421" s="30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2" t="s">
        <v>213</v>
      </c>
      <c r="AU421" s="262" t="s">
        <v>85</v>
      </c>
      <c r="AV421" s="14" t="s">
        <v>85</v>
      </c>
      <c r="AW421" s="14" t="s">
        <v>32</v>
      </c>
      <c r="AX421" s="14" t="s">
        <v>83</v>
      </c>
      <c r="AY421" s="262" t="s">
        <v>204</v>
      </c>
    </row>
    <row r="422" s="2" customFormat="1" ht="6.96" customHeight="1">
      <c r="A422" s="39"/>
      <c r="B422" s="67"/>
      <c r="C422" s="68"/>
      <c r="D422" s="68"/>
      <c r="E422" s="68"/>
      <c r="F422" s="68"/>
      <c r="G422" s="68"/>
      <c r="H422" s="68"/>
      <c r="I422" s="68"/>
      <c r="J422" s="68"/>
      <c r="K422" s="68"/>
      <c r="L422" s="45"/>
      <c r="M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</sheetData>
  <sheetProtection sheet="1" autoFilter="0" formatColumns="0" formatRows="0" objects="1" scenarios="1" spinCount="100000" saltValue="qAOLZjtTsO0socoQMVZbyaAyZuAX1pg+bHAY1q5fthT76DtDbDcm2qoB6QIW3dQGNf9vbnpCxR9aWPr1NzVCkw==" hashValue="hHMjKGB+HbUFOeHD9nmh8lJ8vW0sPJLXg4fLqDZeBWG9olWNC2m4Yl9B9NMQGqv9vOqGm27QaHJdLPK+LTs/fw==" algorithmName="SHA-512" password="CC35"/>
  <autoFilter ref="C130:K42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OBNOVA – VODOVODNÍ ŘAD V UL. SOKOLSKÁ, OD Č.P. 97 PO Č.P. 151 Z PE 225, DN 184 – 799 m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123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2119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1. 7. 2024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ROUND((SUM(BE122:BE173)),  2)</f>
        <v>0</v>
      </c>
      <c r="G33" s="39"/>
      <c r="H33" s="39"/>
      <c r="I33" s="166">
        <v>0.20999999999999999</v>
      </c>
      <c r="J33" s="165">
        <f>ROUND(((SUM(BE122:BE173))*I33),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ROUND((SUM(BF122:BF173)),  2)</f>
        <v>0</v>
      </c>
      <c r="G34" s="39"/>
      <c r="H34" s="39"/>
      <c r="I34" s="166">
        <v>0.12</v>
      </c>
      <c r="J34" s="165">
        <f>ROUND(((SUM(BF122:BF173))*I34),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ROUND((SUM(BG122:BG173)),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ROUND((SUM(BH122:BH173)),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ROUND((SUM(BI122:BI173)),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OBNOVA – VODOVODNÍ ŘAD V UL. SOKOLSKÁ, OD Č.P. 97 PO Č.P. 151 Z PE 225, DN 184 – 799 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VRN - Vedlejší náklady stavby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Kerhartice</v>
      </c>
      <c r="G89" s="41"/>
      <c r="H89" s="41"/>
      <c r="I89" s="33" t="s">
        <v>22</v>
      </c>
      <c r="J89" s="80" t="str">
        <f>IF(J12="","",J12)</f>
        <v>1. 7. 2024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Pravec František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Kašparová Věra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173</v>
      </c>
      <c r="D94" s="187"/>
      <c r="E94" s="187"/>
      <c r="F94" s="187"/>
      <c r="G94" s="187"/>
      <c r="H94" s="187"/>
      <c r="I94" s="187"/>
      <c r="J94" s="188" t="s">
        <v>174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175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176</v>
      </c>
    </row>
    <row r="97" s="9" customFormat="1" ht="24.96" customHeight="1">
      <c r="A97" s="9"/>
      <c r="B97" s="190"/>
      <c r="C97" s="191"/>
      <c r="D97" s="192" t="s">
        <v>2120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2121</v>
      </c>
      <c r="E98" s="198"/>
      <c r="F98" s="198"/>
      <c r="G98" s="198"/>
      <c r="H98" s="198"/>
      <c r="I98" s="198"/>
      <c r="J98" s="199">
        <f>J124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2122</v>
      </c>
      <c r="E99" s="198"/>
      <c r="F99" s="198"/>
      <c r="G99" s="198"/>
      <c r="H99" s="198"/>
      <c r="I99" s="198"/>
      <c r="J99" s="199">
        <f>J140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2123</v>
      </c>
      <c r="E100" s="198"/>
      <c r="F100" s="198"/>
      <c r="G100" s="198"/>
      <c r="H100" s="198"/>
      <c r="I100" s="198"/>
      <c r="J100" s="199">
        <f>J156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2124</v>
      </c>
      <c r="E101" s="198"/>
      <c r="F101" s="198"/>
      <c r="G101" s="198"/>
      <c r="H101" s="198"/>
      <c r="I101" s="198"/>
      <c r="J101" s="199">
        <f>J164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2125</v>
      </c>
      <c r="E102" s="198"/>
      <c r="F102" s="198"/>
      <c r="G102" s="198"/>
      <c r="H102" s="198"/>
      <c r="I102" s="198"/>
      <c r="J102" s="199">
        <f>J167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OBNOVA – VODOVODNÍ ŘAD V UL. SOKOLSKÁ, OD Č.P. 97 PO Č.P. 151 Z PE 225, DN 184 – 799 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123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 xml:space="preserve">VRN - Vedlejší náklady stavby 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Kerhartice</v>
      </c>
      <c r="G116" s="41"/>
      <c r="H116" s="41"/>
      <c r="I116" s="33" t="s">
        <v>22</v>
      </c>
      <c r="J116" s="80" t="str">
        <f>IF(J12="","",J12)</f>
        <v>1. 7. 2024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 xml:space="preserve"> </v>
      </c>
      <c r="G118" s="41"/>
      <c r="H118" s="41"/>
      <c r="I118" s="33" t="s">
        <v>30</v>
      </c>
      <c r="J118" s="37" t="str">
        <f>E21</f>
        <v>Ing. Pravec František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Kašparová Věra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190</v>
      </c>
      <c r="D121" s="204" t="s">
        <v>61</v>
      </c>
      <c r="E121" s="204" t="s">
        <v>57</v>
      </c>
      <c r="F121" s="204" t="s">
        <v>58</v>
      </c>
      <c r="G121" s="204" t="s">
        <v>191</v>
      </c>
      <c r="H121" s="204" t="s">
        <v>192</v>
      </c>
      <c r="I121" s="204" t="s">
        <v>193</v>
      </c>
      <c r="J121" s="204" t="s">
        <v>174</v>
      </c>
      <c r="K121" s="205" t="s">
        <v>194</v>
      </c>
      <c r="L121" s="206"/>
      <c r="M121" s="101" t="s">
        <v>1</v>
      </c>
      <c r="N121" s="102" t="s">
        <v>40</v>
      </c>
      <c r="O121" s="102" t="s">
        <v>195</v>
      </c>
      <c r="P121" s="102" t="s">
        <v>196</v>
      </c>
      <c r="Q121" s="102" t="s">
        <v>197</v>
      </c>
      <c r="R121" s="102" t="s">
        <v>198</v>
      </c>
      <c r="S121" s="102" t="s">
        <v>199</v>
      </c>
      <c r="T121" s="103" t="s">
        <v>200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201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176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75</v>
      </c>
      <c r="E123" s="215" t="s">
        <v>105</v>
      </c>
      <c r="F123" s="215" t="s">
        <v>2126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P124+P140+P156+P164+P167</f>
        <v>0</v>
      </c>
      <c r="Q123" s="220"/>
      <c r="R123" s="221">
        <f>R124+R140+R156+R164+R167</f>
        <v>0</v>
      </c>
      <c r="S123" s="220"/>
      <c r="T123" s="222">
        <f>T124+T140+T156+T164+T167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231</v>
      </c>
      <c r="AT123" s="224" t="s">
        <v>75</v>
      </c>
      <c r="AU123" s="224" t="s">
        <v>76</v>
      </c>
      <c r="AY123" s="223" t="s">
        <v>204</v>
      </c>
      <c r="BK123" s="225">
        <f>BK124+BK140+BK156+BK164+BK167</f>
        <v>0</v>
      </c>
    </row>
    <row r="124" s="12" customFormat="1" ht="22.8" customHeight="1">
      <c r="A124" s="12"/>
      <c r="B124" s="212"/>
      <c r="C124" s="213"/>
      <c r="D124" s="214" t="s">
        <v>75</v>
      </c>
      <c r="E124" s="226" t="s">
        <v>76</v>
      </c>
      <c r="F124" s="226" t="s">
        <v>2126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SUM(P125:P139)</f>
        <v>0</v>
      </c>
      <c r="Q124" s="220"/>
      <c r="R124" s="221">
        <f>SUM(R125:R139)</f>
        <v>0</v>
      </c>
      <c r="S124" s="220"/>
      <c r="T124" s="222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231</v>
      </c>
      <c r="AT124" s="224" t="s">
        <v>75</v>
      </c>
      <c r="AU124" s="224" t="s">
        <v>83</v>
      </c>
      <c r="AY124" s="223" t="s">
        <v>204</v>
      </c>
      <c r="BK124" s="225">
        <f>SUM(BK125:BK139)</f>
        <v>0</v>
      </c>
    </row>
    <row r="125" s="2" customFormat="1" ht="16.5" customHeight="1">
      <c r="A125" s="39"/>
      <c r="B125" s="40"/>
      <c r="C125" s="228" t="s">
        <v>83</v>
      </c>
      <c r="D125" s="228" t="s">
        <v>206</v>
      </c>
      <c r="E125" s="229" t="s">
        <v>2127</v>
      </c>
      <c r="F125" s="230" t="s">
        <v>2128</v>
      </c>
      <c r="G125" s="231" t="s">
        <v>2129</v>
      </c>
      <c r="H125" s="232">
        <v>1</v>
      </c>
      <c r="I125" s="233"/>
      <c r="J125" s="234">
        <f>ROUND(I125*H125,2)</f>
        <v>0</v>
      </c>
      <c r="K125" s="230" t="s">
        <v>1</v>
      </c>
      <c r="L125" s="45"/>
      <c r="M125" s="235" t="s">
        <v>1</v>
      </c>
      <c r="N125" s="236" t="s">
        <v>41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2130</v>
      </c>
      <c r="AT125" s="239" t="s">
        <v>206</v>
      </c>
      <c r="AU125" s="239" t="s">
        <v>85</v>
      </c>
      <c r="AY125" s="18" t="s">
        <v>204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83</v>
      </c>
      <c r="BK125" s="240">
        <f>ROUND(I125*H125,2)</f>
        <v>0</v>
      </c>
      <c r="BL125" s="18" t="s">
        <v>2130</v>
      </c>
      <c r="BM125" s="239" t="s">
        <v>2131</v>
      </c>
    </row>
    <row r="126" s="14" customFormat="1">
      <c r="A126" s="14"/>
      <c r="B126" s="252"/>
      <c r="C126" s="253"/>
      <c r="D126" s="243" t="s">
        <v>213</v>
      </c>
      <c r="E126" s="254" t="s">
        <v>1</v>
      </c>
      <c r="F126" s="255" t="s">
        <v>83</v>
      </c>
      <c r="G126" s="253"/>
      <c r="H126" s="256">
        <v>1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2" t="s">
        <v>213</v>
      </c>
      <c r="AU126" s="262" t="s">
        <v>85</v>
      </c>
      <c r="AV126" s="14" t="s">
        <v>85</v>
      </c>
      <c r="AW126" s="14" t="s">
        <v>32</v>
      </c>
      <c r="AX126" s="14" t="s">
        <v>83</v>
      </c>
      <c r="AY126" s="262" t="s">
        <v>204</v>
      </c>
    </row>
    <row r="127" s="2" customFormat="1" ht="16.5" customHeight="1">
      <c r="A127" s="39"/>
      <c r="B127" s="40"/>
      <c r="C127" s="228" t="s">
        <v>85</v>
      </c>
      <c r="D127" s="228" t="s">
        <v>206</v>
      </c>
      <c r="E127" s="229" t="s">
        <v>2132</v>
      </c>
      <c r="F127" s="230" t="s">
        <v>2133</v>
      </c>
      <c r="G127" s="231" t="s">
        <v>2129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41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2130</v>
      </c>
      <c r="AT127" s="239" t="s">
        <v>206</v>
      </c>
      <c r="AU127" s="239" t="s">
        <v>85</v>
      </c>
      <c r="AY127" s="18" t="s">
        <v>204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83</v>
      </c>
      <c r="BK127" s="240">
        <f>ROUND(I127*H127,2)</f>
        <v>0</v>
      </c>
      <c r="BL127" s="18" t="s">
        <v>2130</v>
      </c>
      <c r="BM127" s="239" t="s">
        <v>2134</v>
      </c>
    </row>
    <row r="128" s="14" customFormat="1">
      <c r="A128" s="14"/>
      <c r="B128" s="252"/>
      <c r="C128" s="253"/>
      <c r="D128" s="243" t="s">
        <v>213</v>
      </c>
      <c r="E128" s="254" t="s">
        <v>1</v>
      </c>
      <c r="F128" s="255" t="s">
        <v>83</v>
      </c>
      <c r="G128" s="253"/>
      <c r="H128" s="256">
        <v>1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2" t="s">
        <v>213</v>
      </c>
      <c r="AU128" s="262" t="s">
        <v>85</v>
      </c>
      <c r="AV128" s="14" t="s">
        <v>85</v>
      </c>
      <c r="AW128" s="14" t="s">
        <v>32</v>
      </c>
      <c r="AX128" s="14" t="s">
        <v>83</v>
      </c>
      <c r="AY128" s="262" t="s">
        <v>204</v>
      </c>
    </row>
    <row r="129" s="2" customFormat="1" ht="16.5" customHeight="1">
      <c r="A129" s="39"/>
      <c r="B129" s="40"/>
      <c r="C129" s="228" t="s">
        <v>222</v>
      </c>
      <c r="D129" s="228" t="s">
        <v>206</v>
      </c>
      <c r="E129" s="229" t="s">
        <v>2135</v>
      </c>
      <c r="F129" s="230" t="s">
        <v>2136</v>
      </c>
      <c r="G129" s="231" t="s">
        <v>522</v>
      </c>
      <c r="H129" s="232">
        <v>17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41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2130</v>
      </c>
      <c r="AT129" s="239" t="s">
        <v>206</v>
      </c>
      <c r="AU129" s="239" t="s">
        <v>85</v>
      </c>
      <c r="AY129" s="18" t="s">
        <v>204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83</v>
      </c>
      <c r="BK129" s="240">
        <f>ROUND(I129*H129,2)</f>
        <v>0</v>
      </c>
      <c r="BL129" s="18" t="s">
        <v>2130</v>
      </c>
      <c r="BM129" s="239" t="s">
        <v>2137</v>
      </c>
    </row>
    <row r="130" s="13" customFormat="1">
      <c r="A130" s="13"/>
      <c r="B130" s="241"/>
      <c r="C130" s="242"/>
      <c r="D130" s="243" t="s">
        <v>213</v>
      </c>
      <c r="E130" s="244" t="s">
        <v>1</v>
      </c>
      <c r="F130" s="245" t="s">
        <v>2138</v>
      </c>
      <c r="G130" s="242"/>
      <c r="H130" s="244" t="s">
        <v>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213</v>
      </c>
      <c r="AU130" s="251" t="s">
        <v>85</v>
      </c>
      <c r="AV130" s="13" t="s">
        <v>83</v>
      </c>
      <c r="AW130" s="13" t="s">
        <v>32</v>
      </c>
      <c r="AX130" s="13" t="s">
        <v>76</v>
      </c>
      <c r="AY130" s="251" t="s">
        <v>204</v>
      </c>
    </row>
    <row r="131" s="14" customFormat="1">
      <c r="A131" s="14"/>
      <c r="B131" s="252"/>
      <c r="C131" s="253"/>
      <c r="D131" s="243" t="s">
        <v>213</v>
      </c>
      <c r="E131" s="254" t="s">
        <v>1</v>
      </c>
      <c r="F131" s="255" t="s">
        <v>291</v>
      </c>
      <c r="G131" s="253"/>
      <c r="H131" s="256">
        <v>17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213</v>
      </c>
      <c r="AU131" s="262" t="s">
        <v>85</v>
      </c>
      <c r="AV131" s="14" t="s">
        <v>85</v>
      </c>
      <c r="AW131" s="14" t="s">
        <v>32</v>
      </c>
      <c r="AX131" s="14" t="s">
        <v>83</v>
      </c>
      <c r="AY131" s="262" t="s">
        <v>204</v>
      </c>
    </row>
    <row r="132" s="2" customFormat="1" ht="16.5" customHeight="1">
      <c r="A132" s="39"/>
      <c r="B132" s="40"/>
      <c r="C132" s="228" t="s">
        <v>211</v>
      </c>
      <c r="D132" s="228" t="s">
        <v>206</v>
      </c>
      <c r="E132" s="229" t="s">
        <v>2139</v>
      </c>
      <c r="F132" s="230" t="s">
        <v>2140</v>
      </c>
      <c r="G132" s="231" t="s">
        <v>2129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2130</v>
      </c>
      <c r="AT132" s="239" t="s">
        <v>206</v>
      </c>
      <c r="AU132" s="239" t="s">
        <v>85</v>
      </c>
      <c r="AY132" s="18" t="s">
        <v>204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2130</v>
      </c>
      <c r="BM132" s="239" t="s">
        <v>2141</v>
      </c>
    </row>
    <row r="133" s="14" customFormat="1">
      <c r="A133" s="14"/>
      <c r="B133" s="252"/>
      <c r="C133" s="253"/>
      <c r="D133" s="243" t="s">
        <v>213</v>
      </c>
      <c r="E133" s="254" t="s">
        <v>1</v>
      </c>
      <c r="F133" s="255" t="s">
        <v>83</v>
      </c>
      <c r="G133" s="253"/>
      <c r="H133" s="256">
        <v>1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213</v>
      </c>
      <c r="AU133" s="262" t="s">
        <v>85</v>
      </c>
      <c r="AV133" s="14" t="s">
        <v>85</v>
      </c>
      <c r="AW133" s="14" t="s">
        <v>32</v>
      </c>
      <c r="AX133" s="14" t="s">
        <v>83</v>
      </c>
      <c r="AY133" s="262" t="s">
        <v>204</v>
      </c>
    </row>
    <row r="134" s="2" customFormat="1" ht="16.5" customHeight="1">
      <c r="A134" s="39"/>
      <c r="B134" s="40"/>
      <c r="C134" s="228" t="s">
        <v>231</v>
      </c>
      <c r="D134" s="228" t="s">
        <v>206</v>
      </c>
      <c r="E134" s="229" t="s">
        <v>2142</v>
      </c>
      <c r="F134" s="230" t="s">
        <v>2143</v>
      </c>
      <c r="G134" s="231" t="s">
        <v>2129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2130</v>
      </c>
      <c r="AT134" s="239" t="s">
        <v>206</v>
      </c>
      <c r="AU134" s="239" t="s">
        <v>85</v>
      </c>
      <c r="AY134" s="18" t="s">
        <v>204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2130</v>
      </c>
      <c r="BM134" s="239" t="s">
        <v>2144</v>
      </c>
    </row>
    <row r="135" s="13" customFormat="1">
      <c r="A135" s="13"/>
      <c r="B135" s="241"/>
      <c r="C135" s="242"/>
      <c r="D135" s="243" t="s">
        <v>213</v>
      </c>
      <c r="E135" s="244" t="s">
        <v>1</v>
      </c>
      <c r="F135" s="245" t="s">
        <v>2145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213</v>
      </c>
      <c r="AU135" s="251" t="s">
        <v>85</v>
      </c>
      <c r="AV135" s="13" t="s">
        <v>83</v>
      </c>
      <c r="AW135" s="13" t="s">
        <v>32</v>
      </c>
      <c r="AX135" s="13" t="s">
        <v>76</v>
      </c>
      <c r="AY135" s="251" t="s">
        <v>204</v>
      </c>
    </row>
    <row r="136" s="13" customFormat="1">
      <c r="A136" s="13"/>
      <c r="B136" s="241"/>
      <c r="C136" s="242"/>
      <c r="D136" s="243" t="s">
        <v>213</v>
      </c>
      <c r="E136" s="244" t="s">
        <v>1</v>
      </c>
      <c r="F136" s="245" t="s">
        <v>2146</v>
      </c>
      <c r="G136" s="242"/>
      <c r="H136" s="244" t="s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213</v>
      </c>
      <c r="AU136" s="251" t="s">
        <v>85</v>
      </c>
      <c r="AV136" s="13" t="s">
        <v>83</v>
      </c>
      <c r="AW136" s="13" t="s">
        <v>32</v>
      </c>
      <c r="AX136" s="13" t="s">
        <v>76</v>
      </c>
      <c r="AY136" s="251" t="s">
        <v>204</v>
      </c>
    </row>
    <row r="137" s="13" customFormat="1">
      <c r="A137" s="13"/>
      <c r="B137" s="241"/>
      <c r="C137" s="242"/>
      <c r="D137" s="243" t="s">
        <v>213</v>
      </c>
      <c r="E137" s="244" t="s">
        <v>1</v>
      </c>
      <c r="F137" s="245" t="s">
        <v>2147</v>
      </c>
      <c r="G137" s="242"/>
      <c r="H137" s="244" t="s">
        <v>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213</v>
      </c>
      <c r="AU137" s="251" t="s">
        <v>85</v>
      </c>
      <c r="AV137" s="13" t="s">
        <v>83</v>
      </c>
      <c r="AW137" s="13" t="s">
        <v>32</v>
      </c>
      <c r="AX137" s="13" t="s">
        <v>76</v>
      </c>
      <c r="AY137" s="251" t="s">
        <v>204</v>
      </c>
    </row>
    <row r="138" s="13" customFormat="1">
      <c r="A138" s="13"/>
      <c r="B138" s="241"/>
      <c r="C138" s="242"/>
      <c r="D138" s="243" t="s">
        <v>213</v>
      </c>
      <c r="E138" s="244" t="s">
        <v>1</v>
      </c>
      <c r="F138" s="245" t="s">
        <v>2148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213</v>
      </c>
      <c r="AU138" s="251" t="s">
        <v>85</v>
      </c>
      <c r="AV138" s="13" t="s">
        <v>83</v>
      </c>
      <c r="AW138" s="13" t="s">
        <v>32</v>
      </c>
      <c r="AX138" s="13" t="s">
        <v>76</v>
      </c>
      <c r="AY138" s="251" t="s">
        <v>204</v>
      </c>
    </row>
    <row r="139" s="14" customFormat="1">
      <c r="A139" s="14"/>
      <c r="B139" s="252"/>
      <c r="C139" s="253"/>
      <c r="D139" s="243" t="s">
        <v>213</v>
      </c>
      <c r="E139" s="254" t="s">
        <v>1</v>
      </c>
      <c r="F139" s="255" t="s">
        <v>83</v>
      </c>
      <c r="G139" s="253"/>
      <c r="H139" s="256">
        <v>1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213</v>
      </c>
      <c r="AU139" s="262" t="s">
        <v>85</v>
      </c>
      <c r="AV139" s="14" t="s">
        <v>85</v>
      </c>
      <c r="AW139" s="14" t="s">
        <v>32</v>
      </c>
      <c r="AX139" s="14" t="s">
        <v>83</v>
      </c>
      <c r="AY139" s="262" t="s">
        <v>204</v>
      </c>
    </row>
    <row r="140" s="12" customFormat="1" ht="22.8" customHeight="1">
      <c r="A140" s="12"/>
      <c r="B140" s="212"/>
      <c r="C140" s="213"/>
      <c r="D140" s="214" t="s">
        <v>75</v>
      </c>
      <c r="E140" s="226" t="s">
        <v>2149</v>
      </c>
      <c r="F140" s="226" t="s">
        <v>2150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SUM(P141:P155)</f>
        <v>0</v>
      </c>
      <c r="Q140" s="220"/>
      <c r="R140" s="221">
        <f>SUM(R141:R155)</f>
        <v>0</v>
      </c>
      <c r="S140" s="220"/>
      <c r="T140" s="222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231</v>
      </c>
      <c r="AT140" s="224" t="s">
        <v>75</v>
      </c>
      <c r="AU140" s="224" t="s">
        <v>83</v>
      </c>
      <c r="AY140" s="223" t="s">
        <v>204</v>
      </c>
      <c r="BK140" s="225">
        <f>SUM(BK141:BK155)</f>
        <v>0</v>
      </c>
    </row>
    <row r="141" s="2" customFormat="1" ht="16.5" customHeight="1">
      <c r="A141" s="39"/>
      <c r="B141" s="40"/>
      <c r="C141" s="228" t="s">
        <v>236</v>
      </c>
      <c r="D141" s="228" t="s">
        <v>206</v>
      </c>
      <c r="E141" s="229" t="s">
        <v>2151</v>
      </c>
      <c r="F141" s="230" t="s">
        <v>2152</v>
      </c>
      <c r="G141" s="231" t="s">
        <v>2153</v>
      </c>
      <c r="H141" s="232">
        <v>1320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2130</v>
      </c>
      <c r="AT141" s="239" t="s">
        <v>206</v>
      </c>
      <c r="AU141" s="239" t="s">
        <v>85</v>
      </c>
      <c r="AY141" s="18" t="s">
        <v>204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2130</v>
      </c>
      <c r="BM141" s="239" t="s">
        <v>2154</v>
      </c>
    </row>
    <row r="142" s="13" customFormat="1">
      <c r="A142" s="13"/>
      <c r="B142" s="241"/>
      <c r="C142" s="242"/>
      <c r="D142" s="243" t="s">
        <v>213</v>
      </c>
      <c r="E142" s="244" t="s">
        <v>1</v>
      </c>
      <c r="F142" s="245" t="s">
        <v>2155</v>
      </c>
      <c r="G142" s="242"/>
      <c r="H142" s="244" t="s">
        <v>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213</v>
      </c>
      <c r="AU142" s="251" t="s">
        <v>85</v>
      </c>
      <c r="AV142" s="13" t="s">
        <v>83</v>
      </c>
      <c r="AW142" s="13" t="s">
        <v>32</v>
      </c>
      <c r="AX142" s="13" t="s">
        <v>76</v>
      </c>
      <c r="AY142" s="251" t="s">
        <v>204</v>
      </c>
    </row>
    <row r="143" s="13" customFormat="1">
      <c r="A143" s="13"/>
      <c r="B143" s="241"/>
      <c r="C143" s="242"/>
      <c r="D143" s="243" t="s">
        <v>213</v>
      </c>
      <c r="E143" s="244" t="s">
        <v>1</v>
      </c>
      <c r="F143" s="245" t="s">
        <v>2156</v>
      </c>
      <c r="G143" s="242"/>
      <c r="H143" s="244" t="s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213</v>
      </c>
      <c r="AU143" s="251" t="s">
        <v>85</v>
      </c>
      <c r="AV143" s="13" t="s">
        <v>83</v>
      </c>
      <c r="AW143" s="13" t="s">
        <v>32</v>
      </c>
      <c r="AX143" s="13" t="s">
        <v>76</v>
      </c>
      <c r="AY143" s="251" t="s">
        <v>204</v>
      </c>
    </row>
    <row r="144" s="13" customFormat="1">
      <c r="A144" s="13"/>
      <c r="B144" s="241"/>
      <c r="C144" s="242"/>
      <c r="D144" s="243" t="s">
        <v>213</v>
      </c>
      <c r="E144" s="244" t="s">
        <v>1</v>
      </c>
      <c r="F144" s="245" t="s">
        <v>2157</v>
      </c>
      <c r="G144" s="242"/>
      <c r="H144" s="244" t="s">
        <v>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213</v>
      </c>
      <c r="AU144" s="251" t="s">
        <v>85</v>
      </c>
      <c r="AV144" s="13" t="s">
        <v>83</v>
      </c>
      <c r="AW144" s="13" t="s">
        <v>32</v>
      </c>
      <c r="AX144" s="13" t="s">
        <v>76</v>
      </c>
      <c r="AY144" s="251" t="s">
        <v>204</v>
      </c>
    </row>
    <row r="145" s="14" customFormat="1">
      <c r="A145" s="14"/>
      <c r="B145" s="252"/>
      <c r="C145" s="253"/>
      <c r="D145" s="243" t="s">
        <v>213</v>
      </c>
      <c r="E145" s="254" t="s">
        <v>1</v>
      </c>
      <c r="F145" s="255" t="s">
        <v>2158</v>
      </c>
      <c r="G145" s="253"/>
      <c r="H145" s="256">
        <v>1320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213</v>
      </c>
      <c r="AU145" s="262" t="s">
        <v>85</v>
      </c>
      <c r="AV145" s="14" t="s">
        <v>85</v>
      </c>
      <c r="AW145" s="14" t="s">
        <v>32</v>
      </c>
      <c r="AX145" s="14" t="s">
        <v>83</v>
      </c>
      <c r="AY145" s="262" t="s">
        <v>204</v>
      </c>
    </row>
    <row r="146" s="2" customFormat="1" ht="16.5" customHeight="1">
      <c r="A146" s="39"/>
      <c r="B146" s="40"/>
      <c r="C146" s="228" t="s">
        <v>242</v>
      </c>
      <c r="D146" s="228" t="s">
        <v>206</v>
      </c>
      <c r="E146" s="229" t="s">
        <v>2159</v>
      </c>
      <c r="F146" s="230" t="s">
        <v>2160</v>
      </c>
      <c r="G146" s="231" t="s">
        <v>2153</v>
      </c>
      <c r="H146" s="232">
        <v>1320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2130</v>
      </c>
      <c r="AT146" s="239" t="s">
        <v>206</v>
      </c>
      <c r="AU146" s="239" t="s">
        <v>85</v>
      </c>
      <c r="AY146" s="18" t="s">
        <v>204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2130</v>
      </c>
      <c r="BM146" s="239" t="s">
        <v>2161</v>
      </c>
    </row>
    <row r="147" s="13" customFormat="1">
      <c r="A147" s="13"/>
      <c r="B147" s="241"/>
      <c r="C147" s="242"/>
      <c r="D147" s="243" t="s">
        <v>213</v>
      </c>
      <c r="E147" s="244" t="s">
        <v>1</v>
      </c>
      <c r="F147" s="245" t="s">
        <v>2155</v>
      </c>
      <c r="G147" s="242"/>
      <c r="H147" s="244" t="s">
        <v>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213</v>
      </c>
      <c r="AU147" s="251" t="s">
        <v>85</v>
      </c>
      <c r="AV147" s="13" t="s">
        <v>83</v>
      </c>
      <c r="AW147" s="13" t="s">
        <v>32</v>
      </c>
      <c r="AX147" s="13" t="s">
        <v>76</v>
      </c>
      <c r="AY147" s="251" t="s">
        <v>204</v>
      </c>
    </row>
    <row r="148" s="13" customFormat="1">
      <c r="A148" s="13"/>
      <c r="B148" s="241"/>
      <c r="C148" s="242"/>
      <c r="D148" s="243" t="s">
        <v>213</v>
      </c>
      <c r="E148" s="244" t="s">
        <v>1</v>
      </c>
      <c r="F148" s="245" t="s">
        <v>2156</v>
      </c>
      <c r="G148" s="242"/>
      <c r="H148" s="244" t="s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213</v>
      </c>
      <c r="AU148" s="251" t="s">
        <v>85</v>
      </c>
      <c r="AV148" s="13" t="s">
        <v>83</v>
      </c>
      <c r="AW148" s="13" t="s">
        <v>32</v>
      </c>
      <c r="AX148" s="13" t="s">
        <v>76</v>
      </c>
      <c r="AY148" s="251" t="s">
        <v>204</v>
      </c>
    </row>
    <row r="149" s="13" customFormat="1">
      <c r="A149" s="13"/>
      <c r="B149" s="241"/>
      <c r="C149" s="242"/>
      <c r="D149" s="243" t="s">
        <v>213</v>
      </c>
      <c r="E149" s="244" t="s">
        <v>1</v>
      </c>
      <c r="F149" s="245" t="s">
        <v>2162</v>
      </c>
      <c r="G149" s="242"/>
      <c r="H149" s="244" t="s">
        <v>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213</v>
      </c>
      <c r="AU149" s="251" t="s">
        <v>85</v>
      </c>
      <c r="AV149" s="13" t="s">
        <v>83</v>
      </c>
      <c r="AW149" s="13" t="s">
        <v>32</v>
      </c>
      <c r="AX149" s="13" t="s">
        <v>76</v>
      </c>
      <c r="AY149" s="251" t="s">
        <v>204</v>
      </c>
    </row>
    <row r="150" s="14" customFormat="1">
      <c r="A150" s="14"/>
      <c r="B150" s="252"/>
      <c r="C150" s="253"/>
      <c r="D150" s="243" t="s">
        <v>213</v>
      </c>
      <c r="E150" s="254" t="s">
        <v>1</v>
      </c>
      <c r="F150" s="255" t="s">
        <v>2158</v>
      </c>
      <c r="G150" s="253"/>
      <c r="H150" s="256">
        <v>1320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213</v>
      </c>
      <c r="AU150" s="262" t="s">
        <v>85</v>
      </c>
      <c r="AV150" s="14" t="s">
        <v>85</v>
      </c>
      <c r="AW150" s="14" t="s">
        <v>32</v>
      </c>
      <c r="AX150" s="14" t="s">
        <v>83</v>
      </c>
      <c r="AY150" s="262" t="s">
        <v>204</v>
      </c>
    </row>
    <row r="151" s="2" customFormat="1" ht="16.5" customHeight="1">
      <c r="A151" s="39"/>
      <c r="B151" s="40"/>
      <c r="C151" s="228" t="s">
        <v>247</v>
      </c>
      <c r="D151" s="228" t="s">
        <v>206</v>
      </c>
      <c r="E151" s="229" t="s">
        <v>2163</v>
      </c>
      <c r="F151" s="230" t="s">
        <v>2164</v>
      </c>
      <c r="G151" s="231" t="s">
        <v>2153</v>
      </c>
      <c r="H151" s="232">
        <v>1320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2130</v>
      </c>
      <c r="AT151" s="239" t="s">
        <v>206</v>
      </c>
      <c r="AU151" s="239" t="s">
        <v>85</v>
      </c>
      <c r="AY151" s="18" t="s">
        <v>204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2130</v>
      </c>
      <c r="BM151" s="239" t="s">
        <v>2165</v>
      </c>
    </row>
    <row r="152" s="13" customFormat="1">
      <c r="A152" s="13"/>
      <c r="B152" s="241"/>
      <c r="C152" s="242"/>
      <c r="D152" s="243" t="s">
        <v>213</v>
      </c>
      <c r="E152" s="244" t="s">
        <v>1</v>
      </c>
      <c r="F152" s="245" t="s">
        <v>2155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213</v>
      </c>
      <c r="AU152" s="251" t="s">
        <v>85</v>
      </c>
      <c r="AV152" s="13" t="s">
        <v>83</v>
      </c>
      <c r="AW152" s="13" t="s">
        <v>32</v>
      </c>
      <c r="AX152" s="13" t="s">
        <v>76</v>
      </c>
      <c r="AY152" s="251" t="s">
        <v>204</v>
      </c>
    </row>
    <row r="153" s="13" customFormat="1">
      <c r="A153" s="13"/>
      <c r="B153" s="241"/>
      <c r="C153" s="242"/>
      <c r="D153" s="243" t="s">
        <v>213</v>
      </c>
      <c r="E153" s="244" t="s">
        <v>1</v>
      </c>
      <c r="F153" s="245" t="s">
        <v>2156</v>
      </c>
      <c r="G153" s="242"/>
      <c r="H153" s="244" t="s">
        <v>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213</v>
      </c>
      <c r="AU153" s="251" t="s">
        <v>85</v>
      </c>
      <c r="AV153" s="13" t="s">
        <v>83</v>
      </c>
      <c r="AW153" s="13" t="s">
        <v>32</v>
      </c>
      <c r="AX153" s="13" t="s">
        <v>76</v>
      </c>
      <c r="AY153" s="251" t="s">
        <v>204</v>
      </c>
    </row>
    <row r="154" s="13" customFormat="1">
      <c r="A154" s="13"/>
      <c r="B154" s="241"/>
      <c r="C154" s="242"/>
      <c r="D154" s="243" t="s">
        <v>213</v>
      </c>
      <c r="E154" s="244" t="s">
        <v>1</v>
      </c>
      <c r="F154" s="245" t="s">
        <v>2166</v>
      </c>
      <c r="G154" s="242"/>
      <c r="H154" s="244" t="s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213</v>
      </c>
      <c r="AU154" s="251" t="s">
        <v>85</v>
      </c>
      <c r="AV154" s="13" t="s">
        <v>83</v>
      </c>
      <c r="AW154" s="13" t="s">
        <v>32</v>
      </c>
      <c r="AX154" s="13" t="s">
        <v>76</v>
      </c>
      <c r="AY154" s="251" t="s">
        <v>204</v>
      </c>
    </row>
    <row r="155" s="14" customFormat="1">
      <c r="A155" s="14"/>
      <c r="B155" s="252"/>
      <c r="C155" s="253"/>
      <c r="D155" s="243" t="s">
        <v>213</v>
      </c>
      <c r="E155" s="254" t="s">
        <v>1</v>
      </c>
      <c r="F155" s="255" t="s">
        <v>2158</v>
      </c>
      <c r="G155" s="253"/>
      <c r="H155" s="256">
        <v>1320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213</v>
      </c>
      <c r="AU155" s="262" t="s">
        <v>85</v>
      </c>
      <c r="AV155" s="14" t="s">
        <v>85</v>
      </c>
      <c r="AW155" s="14" t="s">
        <v>32</v>
      </c>
      <c r="AX155" s="14" t="s">
        <v>83</v>
      </c>
      <c r="AY155" s="262" t="s">
        <v>204</v>
      </c>
    </row>
    <row r="156" s="12" customFormat="1" ht="22.8" customHeight="1">
      <c r="A156" s="12"/>
      <c r="B156" s="212"/>
      <c r="C156" s="213"/>
      <c r="D156" s="214" t="s">
        <v>75</v>
      </c>
      <c r="E156" s="226" t="s">
        <v>2167</v>
      </c>
      <c r="F156" s="226" t="s">
        <v>2133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SUM(P157:P163)</f>
        <v>0</v>
      </c>
      <c r="Q156" s="220"/>
      <c r="R156" s="221">
        <f>SUM(R157:R163)</f>
        <v>0</v>
      </c>
      <c r="S156" s="220"/>
      <c r="T156" s="222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231</v>
      </c>
      <c r="AT156" s="224" t="s">
        <v>75</v>
      </c>
      <c r="AU156" s="224" t="s">
        <v>83</v>
      </c>
      <c r="AY156" s="223" t="s">
        <v>204</v>
      </c>
      <c r="BK156" s="225">
        <f>SUM(BK157:BK163)</f>
        <v>0</v>
      </c>
    </row>
    <row r="157" s="2" customFormat="1" ht="16.5" customHeight="1">
      <c r="A157" s="39"/>
      <c r="B157" s="40"/>
      <c r="C157" s="228" t="s">
        <v>251</v>
      </c>
      <c r="D157" s="228" t="s">
        <v>206</v>
      </c>
      <c r="E157" s="229" t="s">
        <v>2168</v>
      </c>
      <c r="F157" s="230" t="s">
        <v>2169</v>
      </c>
      <c r="G157" s="231" t="s">
        <v>2129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2130</v>
      </c>
      <c r="AT157" s="239" t="s">
        <v>206</v>
      </c>
      <c r="AU157" s="239" t="s">
        <v>85</v>
      </c>
      <c r="AY157" s="18" t="s">
        <v>204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2130</v>
      </c>
      <c r="BM157" s="239" t="s">
        <v>2170</v>
      </c>
    </row>
    <row r="158" s="13" customFormat="1">
      <c r="A158" s="13"/>
      <c r="B158" s="241"/>
      <c r="C158" s="242"/>
      <c r="D158" s="243" t="s">
        <v>213</v>
      </c>
      <c r="E158" s="244" t="s">
        <v>1</v>
      </c>
      <c r="F158" s="245" t="s">
        <v>2171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213</v>
      </c>
      <c r="AU158" s="251" t="s">
        <v>85</v>
      </c>
      <c r="AV158" s="13" t="s">
        <v>83</v>
      </c>
      <c r="AW158" s="13" t="s">
        <v>32</v>
      </c>
      <c r="AX158" s="13" t="s">
        <v>76</v>
      </c>
      <c r="AY158" s="251" t="s">
        <v>204</v>
      </c>
    </row>
    <row r="159" s="14" customFormat="1">
      <c r="A159" s="14"/>
      <c r="B159" s="252"/>
      <c r="C159" s="253"/>
      <c r="D159" s="243" t="s">
        <v>213</v>
      </c>
      <c r="E159" s="254" t="s">
        <v>1</v>
      </c>
      <c r="F159" s="255" t="s">
        <v>83</v>
      </c>
      <c r="G159" s="253"/>
      <c r="H159" s="256">
        <v>1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213</v>
      </c>
      <c r="AU159" s="262" t="s">
        <v>85</v>
      </c>
      <c r="AV159" s="14" t="s">
        <v>85</v>
      </c>
      <c r="AW159" s="14" t="s">
        <v>32</v>
      </c>
      <c r="AX159" s="14" t="s">
        <v>83</v>
      </c>
      <c r="AY159" s="262" t="s">
        <v>204</v>
      </c>
    </row>
    <row r="160" s="2" customFormat="1" ht="16.5" customHeight="1">
      <c r="A160" s="39"/>
      <c r="B160" s="40"/>
      <c r="C160" s="228" t="s">
        <v>257</v>
      </c>
      <c r="D160" s="228" t="s">
        <v>206</v>
      </c>
      <c r="E160" s="229" t="s">
        <v>2172</v>
      </c>
      <c r="F160" s="230" t="s">
        <v>2173</v>
      </c>
      <c r="G160" s="231" t="s">
        <v>2129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2130</v>
      </c>
      <c r="AT160" s="239" t="s">
        <v>206</v>
      </c>
      <c r="AU160" s="239" t="s">
        <v>85</v>
      </c>
      <c r="AY160" s="18" t="s">
        <v>204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2130</v>
      </c>
      <c r="BM160" s="239" t="s">
        <v>2174</v>
      </c>
    </row>
    <row r="161" s="13" customFormat="1">
      <c r="A161" s="13"/>
      <c r="B161" s="241"/>
      <c r="C161" s="242"/>
      <c r="D161" s="243" t="s">
        <v>213</v>
      </c>
      <c r="E161" s="244" t="s">
        <v>1</v>
      </c>
      <c r="F161" s="245" t="s">
        <v>2175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213</v>
      </c>
      <c r="AU161" s="251" t="s">
        <v>85</v>
      </c>
      <c r="AV161" s="13" t="s">
        <v>83</v>
      </c>
      <c r="AW161" s="13" t="s">
        <v>32</v>
      </c>
      <c r="AX161" s="13" t="s">
        <v>76</v>
      </c>
      <c r="AY161" s="251" t="s">
        <v>204</v>
      </c>
    </row>
    <row r="162" s="13" customFormat="1">
      <c r="A162" s="13"/>
      <c r="B162" s="241"/>
      <c r="C162" s="242"/>
      <c r="D162" s="243" t="s">
        <v>213</v>
      </c>
      <c r="E162" s="244" t="s">
        <v>1</v>
      </c>
      <c r="F162" s="245" t="s">
        <v>2176</v>
      </c>
      <c r="G162" s="242"/>
      <c r="H162" s="244" t="s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213</v>
      </c>
      <c r="AU162" s="251" t="s">
        <v>85</v>
      </c>
      <c r="AV162" s="13" t="s">
        <v>83</v>
      </c>
      <c r="AW162" s="13" t="s">
        <v>32</v>
      </c>
      <c r="AX162" s="13" t="s">
        <v>76</v>
      </c>
      <c r="AY162" s="251" t="s">
        <v>204</v>
      </c>
    </row>
    <row r="163" s="14" customFormat="1">
      <c r="A163" s="14"/>
      <c r="B163" s="252"/>
      <c r="C163" s="253"/>
      <c r="D163" s="243" t="s">
        <v>213</v>
      </c>
      <c r="E163" s="254" t="s">
        <v>1</v>
      </c>
      <c r="F163" s="255" t="s">
        <v>83</v>
      </c>
      <c r="G163" s="253"/>
      <c r="H163" s="256">
        <v>1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213</v>
      </c>
      <c r="AU163" s="262" t="s">
        <v>85</v>
      </c>
      <c r="AV163" s="14" t="s">
        <v>85</v>
      </c>
      <c r="AW163" s="14" t="s">
        <v>32</v>
      </c>
      <c r="AX163" s="14" t="s">
        <v>83</v>
      </c>
      <c r="AY163" s="262" t="s">
        <v>204</v>
      </c>
    </row>
    <row r="164" s="12" customFormat="1" ht="22.8" customHeight="1">
      <c r="A164" s="12"/>
      <c r="B164" s="212"/>
      <c r="C164" s="213"/>
      <c r="D164" s="214" t="s">
        <v>75</v>
      </c>
      <c r="E164" s="226" t="s">
        <v>2177</v>
      </c>
      <c r="F164" s="226" t="s">
        <v>2178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SUM(P165:P166)</f>
        <v>0</v>
      </c>
      <c r="Q164" s="220"/>
      <c r="R164" s="221">
        <f>SUM(R165:R166)</f>
        <v>0</v>
      </c>
      <c r="S164" s="220"/>
      <c r="T164" s="222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231</v>
      </c>
      <c r="AT164" s="224" t="s">
        <v>75</v>
      </c>
      <c r="AU164" s="224" t="s">
        <v>83</v>
      </c>
      <c r="AY164" s="223" t="s">
        <v>204</v>
      </c>
      <c r="BK164" s="225">
        <f>SUM(BK165:BK166)</f>
        <v>0</v>
      </c>
    </row>
    <row r="165" s="2" customFormat="1" ht="16.5" customHeight="1">
      <c r="A165" s="39"/>
      <c r="B165" s="40"/>
      <c r="C165" s="228" t="s">
        <v>263</v>
      </c>
      <c r="D165" s="228" t="s">
        <v>206</v>
      </c>
      <c r="E165" s="229" t="s">
        <v>2179</v>
      </c>
      <c r="F165" s="230" t="s">
        <v>2180</v>
      </c>
      <c r="G165" s="231" t="s">
        <v>2129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2130</v>
      </c>
      <c r="AT165" s="239" t="s">
        <v>206</v>
      </c>
      <c r="AU165" s="239" t="s">
        <v>85</v>
      </c>
      <c r="AY165" s="18" t="s">
        <v>204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2130</v>
      </c>
      <c r="BM165" s="239" t="s">
        <v>2181</v>
      </c>
    </row>
    <row r="166" s="14" customFormat="1">
      <c r="A166" s="14"/>
      <c r="B166" s="252"/>
      <c r="C166" s="253"/>
      <c r="D166" s="243" t="s">
        <v>213</v>
      </c>
      <c r="E166" s="254" t="s">
        <v>1</v>
      </c>
      <c r="F166" s="255" t="s">
        <v>83</v>
      </c>
      <c r="G166" s="253"/>
      <c r="H166" s="256">
        <v>1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213</v>
      </c>
      <c r="AU166" s="262" t="s">
        <v>85</v>
      </c>
      <c r="AV166" s="14" t="s">
        <v>85</v>
      </c>
      <c r="AW166" s="14" t="s">
        <v>32</v>
      </c>
      <c r="AX166" s="14" t="s">
        <v>83</v>
      </c>
      <c r="AY166" s="262" t="s">
        <v>204</v>
      </c>
    </row>
    <row r="167" s="12" customFormat="1" ht="22.8" customHeight="1">
      <c r="A167" s="12"/>
      <c r="B167" s="212"/>
      <c r="C167" s="213"/>
      <c r="D167" s="214" t="s">
        <v>75</v>
      </c>
      <c r="E167" s="226" t="s">
        <v>2182</v>
      </c>
      <c r="F167" s="226" t="s">
        <v>2183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SUM(P168:P173)</f>
        <v>0</v>
      </c>
      <c r="Q167" s="220"/>
      <c r="R167" s="221">
        <f>SUM(R168:R173)</f>
        <v>0</v>
      </c>
      <c r="S167" s="220"/>
      <c r="T167" s="222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231</v>
      </c>
      <c r="AT167" s="224" t="s">
        <v>75</v>
      </c>
      <c r="AU167" s="224" t="s">
        <v>83</v>
      </c>
      <c r="AY167" s="223" t="s">
        <v>204</v>
      </c>
      <c r="BK167" s="225">
        <f>SUM(BK168:BK173)</f>
        <v>0</v>
      </c>
    </row>
    <row r="168" s="2" customFormat="1" ht="24.15" customHeight="1">
      <c r="A168" s="39"/>
      <c r="B168" s="40"/>
      <c r="C168" s="228" t="s">
        <v>8</v>
      </c>
      <c r="D168" s="228" t="s">
        <v>206</v>
      </c>
      <c r="E168" s="229" t="s">
        <v>2184</v>
      </c>
      <c r="F168" s="230" t="s">
        <v>2185</v>
      </c>
      <c r="G168" s="231" t="s">
        <v>2129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41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2130</v>
      </c>
      <c r="AT168" s="239" t="s">
        <v>206</v>
      </c>
      <c r="AU168" s="239" t="s">
        <v>85</v>
      </c>
      <c r="AY168" s="18" t="s">
        <v>204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2130</v>
      </c>
      <c r="BM168" s="239" t="s">
        <v>2186</v>
      </c>
    </row>
    <row r="169" s="13" customFormat="1">
      <c r="A169" s="13"/>
      <c r="B169" s="241"/>
      <c r="C169" s="242"/>
      <c r="D169" s="243" t="s">
        <v>213</v>
      </c>
      <c r="E169" s="244" t="s">
        <v>1</v>
      </c>
      <c r="F169" s="245" t="s">
        <v>2187</v>
      </c>
      <c r="G169" s="242"/>
      <c r="H169" s="244" t="s">
        <v>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213</v>
      </c>
      <c r="AU169" s="251" t="s">
        <v>85</v>
      </c>
      <c r="AV169" s="13" t="s">
        <v>83</v>
      </c>
      <c r="AW169" s="13" t="s">
        <v>32</v>
      </c>
      <c r="AX169" s="13" t="s">
        <v>76</v>
      </c>
      <c r="AY169" s="251" t="s">
        <v>204</v>
      </c>
    </row>
    <row r="170" s="14" customFormat="1">
      <c r="A170" s="14"/>
      <c r="B170" s="252"/>
      <c r="C170" s="253"/>
      <c r="D170" s="243" t="s">
        <v>213</v>
      </c>
      <c r="E170" s="254" t="s">
        <v>1</v>
      </c>
      <c r="F170" s="255" t="s">
        <v>83</v>
      </c>
      <c r="G170" s="253"/>
      <c r="H170" s="256">
        <v>1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213</v>
      </c>
      <c r="AU170" s="262" t="s">
        <v>85</v>
      </c>
      <c r="AV170" s="14" t="s">
        <v>85</v>
      </c>
      <c r="AW170" s="14" t="s">
        <v>32</v>
      </c>
      <c r="AX170" s="14" t="s">
        <v>83</v>
      </c>
      <c r="AY170" s="262" t="s">
        <v>204</v>
      </c>
    </row>
    <row r="171" s="2" customFormat="1" ht="21.75" customHeight="1">
      <c r="A171" s="39"/>
      <c r="B171" s="40"/>
      <c r="C171" s="228" t="s">
        <v>272</v>
      </c>
      <c r="D171" s="228" t="s">
        <v>206</v>
      </c>
      <c r="E171" s="229" t="s">
        <v>2188</v>
      </c>
      <c r="F171" s="230" t="s">
        <v>2189</v>
      </c>
      <c r="G171" s="231" t="s">
        <v>2129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41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2130</v>
      </c>
      <c r="AT171" s="239" t="s">
        <v>206</v>
      </c>
      <c r="AU171" s="239" t="s">
        <v>85</v>
      </c>
      <c r="AY171" s="18" t="s">
        <v>204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83</v>
      </c>
      <c r="BK171" s="240">
        <f>ROUND(I171*H171,2)</f>
        <v>0</v>
      </c>
      <c r="BL171" s="18" t="s">
        <v>2130</v>
      </c>
      <c r="BM171" s="239" t="s">
        <v>2190</v>
      </c>
    </row>
    <row r="172" s="13" customFormat="1">
      <c r="A172" s="13"/>
      <c r="B172" s="241"/>
      <c r="C172" s="242"/>
      <c r="D172" s="243" t="s">
        <v>213</v>
      </c>
      <c r="E172" s="244" t="s">
        <v>1</v>
      </c>
      <c r="F172" s="245" t="s">
        <v>2191</v>
      </c>
      <c r="G172" s="242"/>
      <c r="H172" s="244" t="s">
        <v>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213</v>
      </c>
      <c r="AU172" s="251" t="s">
        <v>85</v>
      </c>
      <c r="AV172" s="13" t="s">
        <v>83</v>
      </c>
      <c r="AW172" s="13" t="s">
        <v>32</v>
      </c>
      <c r="AX172" s="13" t="s">
        <v>76</v>
      </c>
      <c r="AY172" s="251" t="s">
        <v>204</v>
      </c>
    </row>
    <row r="173" s="14" customFormat="1">
      <c r="A173" s="14"/>
      <c r="B173" s="252"/>
      <c r="C173" s="253"/>
      <c r="D173" s="243" t="s">
        <v>213</v>
      </c>
      <c r="E173" s="254" t="s">
        <v>1</v>
      </c>
      <c r="F173" s="255" t="s">
        <v>83</v>
      </c>
      <c r="G173" s="253"/>
      <c r="H173" s="256">
        <v>1</v>
      </c>
      <c r="I173" s="257"/>
      <c r="J173" s="253"/>
      <c r="K173" s="253"/>
      <c r="L173" s="258"/>
      <c r="M173" s="300"/>
      <c r="N173" s="301"/>
      <c r="O173" s="301"/>
      <c r="P173" s="301"/>
      <c r="Q173" s="301"/>
      <c r="R173" s="301"/>
      <c r="S173" s="301"/>
      <c r="T173" s="30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213</v>
      </c>
      <c r="AU173" s="262" t="s">
        <v>85</v>
      </c>
      <c r="AV173" s="14" t="s">
        <v>85</v>
      </c>
      <c r="AW173" s="14" t="s">
        <v>32</v>
      </c>
      <c r="AX173" s="14" t="s">
        <v>83</v>
      </c>
      <c r="AY173" s="262" t="s">
        <v>204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ljbVosTx7weBh+1jU6Hm/i1l+96f8PUsOfTa7ofZohE+i1WKg9Cr7vA8RaGLSrmz5Itcrh22q5s4a52UAU4mNQ==" hashValue="7SL/1dNqRk3S8yz4MaJ6I8c4e8uo1rDQX5WAL0MB7AzLzOy56hwZibywOtPcqRLHsJFuS31r9K0WVCM+FNNOKg==" algorithmName="SHA-512" password="CC35"/>
  <autoFilter ref="C121:K17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2192</v>
      </c>
      <c r="H4" s="21"/>
    </row>
    <row r="5" s="1" customFormat="1" ht="12" customHeight="1">
      <c r="B5" s="21"/>
      <c r="C5" s="303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04" t="s">
        <v>16</v>
      </c>
      <c r="D6" s="305" t="s">
        <v>17</v>
      </c>
      <c r="E6" s="1"/>
      <c r="F6" s="1"/>
      <c r="H6" s="21"/>
    </row>
    <row r="7" s="1" customFormat="1" ht="24.75" customHeight="1">
      <c r="B7" s="21"/>
      <c r="C7" s="152" t="s">
        <v>22</v>
      </c>
      <c r="D7" s="155" t="str">
        <f>'Rekapitulace stavby'!AN8</f>
        <v>1. 7. 2024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06"/>
      <c r="C9" s="307" t="s">
        <v>57</v>
      </c>
      <c r="D9" s="308" t="s">
        <v>58</v>
      </c>
      <c r="E9" s="308" t="s">
        <v>191</v>
      </c>
      <c r="F9" s="309" t="s">
        <v>2193</v>
      </c>
      <c r="G9" s="201"/>
      <c r="H9" s="306"/>
    </row>
    <row r="10" s="2" customFormat="1" ht="26.4" customHeight="1">
      <c r="A10" s="39"/>
      <c r="B10" s="45"/>
      <c r="C10" s="310" t="s">
        <v>2194</v>
      </c>
      <c r="D10" s="310" t="s">
        <v>81</v>
      </c>
      <c r="E10" s="39"/>
      <c r="F10" s="39"/>
      <c r="G10" s="39"/>
      <c r="H10" s="45"/>
    </row>
    <row r="11" s="2" customFormat="1" ht="16.8" customHeight="1">
      <c r="A11" s="39"/>
      <c r="B11" s="45"/>
      <c r="C11" s="311" t="s">
        <v>109</v>
      </c>
      <c r="D11" s="312" t="s">
        <v>110</v>
      </c>
      <c r="E11" s="313" t="s">
        <v>1</v>
      </c>
      <c r="F11" s="314">
        <v>2.1869999999999998</v>
      </c>
      <c r="G11" s="39"/>
      <c r="H11" s="45"/>
    </row>
    <row r="12" s="2" customFormat="1" ht="16.8" customHeight="1">
      <c r="A12" s="39"/>
      <c r="B12" s="45"/>
      <c r="C12" s="315" t="s">
        <v>1</v>
      </c>
      <c r="D12" s="315" t="s">
        <v>397</v>
      </c>
      <c r="E12" s="18" t="s">
        <v>1</v>
      </c>
      <c r="F12" s="316">
        <v>0</v>
      </c>
      <c r="G12" s="39"/>
      <c r="H12" s="45"/>
    </row>
    <row r="13" s="2" customFormat="1" ht="16.8" customHeight="1">
      <c r="A13" s="39"/>
      <c r="B13" s="45"/>
      <c r="C13" s="315" t="s">
        <v>1</v>
      </c>
      <c r="D13" s="315" t="s">
        <v>398</v>
      </c>
      <c r="E13" s="18" t="s">
        <v>1</v>
      </c>
      <c r="F13" s="316">
        <v>2.1869999999999998</v>
      </c>
      <c r="G13" s="39"/>
      <c r="H13" s="45"/>
    </row>
    <row r="14" s="2" customFormat="1" ht="16.8" customHeight="1">
      <c r="A14" s="39"/>
      <c r="B14" s="45"/>
      <c r="C14" s="315" t="s">
        <v>109</v>
      </c>
      <c r="D14" s="315" t="s">
        <v>110</v>
      </c>
      <c r="E14" s="18" t="s">
        <v>1</v>
      </c>
      <c r="F14" s="316">
        <v>2.1869999999999998</v>
      </c>
      <c r="G14" s="39"/>
      <c r="H14" s="45"/>
    </row>
    <row r="15" s="2" customFormat="1" ht="16.8" customHeight="1">
      <c r="A15" s="39"/>
      <c r="B15" s="45"/>
      <c r="C15" s="317" t="s">
        <v>2195</v>
      </c>
      <c r="D15" s="39"/>
      <c r="E15" s="39"/>
      <c r="F15" s="39"/>
      <c r="G15" s="39"/>
      <c r="H15" s="45"/>
    </row>
    <row r="16" s="2" customFormat="1">
      <c r="A16" s="39"/>
      <c r="B16" s="45"/>
      <c r="C16" s="315" t="s">
        <v>385</v>
      </c>
      <c r="D16" s="315" t="s">
        <v>386</v>
      </c>
      <c r="E16" s="18" t="s">
        <v>311</v>
      </c>
      <c r="F16" s="316">
        <v>351.51299999999998</v>
      </c>
      <c r="G16" s="39"/>
      <c r="H16" s="45"/>
    </row>
    <row r="17" s="2" customFormat="1" ht="16.8" customHeight="1">
      <c r="A17" s="39"/>
      <c r="B17" s="45"/>
      <c r="C17" s="315" t="s">
        <v>540</v>
      </c>
      <c r="D17" s="315" t="s">
        <v>541</v>
      </c>
      <c r="E17" s="18" t="s">
        <v>448</v>
      </c>
      <c r="F17" s="316">
        <v>2.1869999999999998</v>
      </c>
      <c r="G17" s="39"/>
      <c r="H17" s="45"/>
    </row>
    <row r="18" s="2" customFormat="1" ht="16.8" customHeight="1">
      <c r="A18" s="39"/>
      <c r="B18" s="45"/>
      <c r="C18" s="311" t="s">
        <v>112</v>
      </c>
      <c r="D18" s="312" t="s">
        <v>1</v>
      </c>
      <c r="E18" s="313" t="s">
        <v>1</v>
      </c>
      <c r="F18" s="314">
        <v>879.5</v>
      </c>
      <c r="G18" s="39"/>
      <c r="H18" s="45"/>
    </row>
    <row r="19" s="2" customFormat="1" ht="16.8" customHeight="1">
      <c r="A19" s="39"/>
      <c r="B19" s="45"/>
      <c r="C19" s="315" t="s">
        <v>1</v>
      </c>
      <c r="D19" s="315" t="s">
        <v>557</v>
      </c>
      <c r="E19" s="18" t="s">
        <v>1</v>
      </c>
      <c r="F19" s="316">
        <v>0</v>
      </c>
      <c r="G19" s="39"/>
      <c r="H19" s="45"/>
    </row>
    <row r="20" s="2" customFormat="1" ht="16.8" customHeight="1">
      <c r="A20" s="39"/>
      <c r="B20" s="45"/>
      <c r="C20" s="315" t="s">
        <v>112</v>
      </c>
      <c r="D20" s="315" t="s">
        <v>1310</v>
      </c>
      <c r="E20" s="18" t="s">
        <v>1</v>
      </c>
      <c r="F20" s="316">
        <v>879.5</v>
      </c>
      <c r="G20" s="39"/>
      <c r="H20" s="45"/>
    </row>
    <row r="21" s="2" customFormat="1" ht="16.8" customHeight="1">
      <c r="A21" s="39"/>
      <c r="B21" s="45"/>
      <c r="C21" s="317" t="s">
        <v>2195</v>
      </c>
      <c r="D21" s="39"/>
      <c r="E21" s="39"/>
      <c r="F21" s="39"/>
      <c r="G21" s="39"/>
      <c r="H21" s="45"/>
    </row>
    <row r="22" s="2" customFormat="1" ht="16.8" customHeight="1">
      <c r="A22" s="39"/>
      <c r="B22" s="45"/>
      <c r="C22" s="315" t="s">
        <v>1307</v>
      </c>
      <c r="D22" s="315" t="s">
        <v>1308</v>
      </c>
      <c r="E22" s="18" t="s">
        <v>467</v>
      </c>
      <c r="F22" s="316">
        <v>879.5</v>
      </c>
      <c r="G22" s="39"/>
      <c r="H22" s="45"/>
    </row>
    <row r="23" s="2" customFormat="1" ht="16.8" customHeight="1">
      <c r="A23" s="39"/>
      <c r="B23" s="45"/>
      <c r="C23" s="315" t="s">
        <v>1317</v>
      </c>
      <c r="D23" s="315" t="s">
        <v>1318</v>
      </c>
      <c r="E23" s="18" t="s">
        <v>239</v>
      </c>
      <c r="F23" s="316">
        <v>923.47500000000002</v>
      </c>
      <c r="G23" s="39"/>
      <c r="H23" s="45"/>
    </row>
    <row r="24" s="2" customFormat="1" ht="16.8" customHeight="1">
      <c r="A24" s="39"/>
      <c r="B24" s="45"/>
      <c r="C24" s="315" t="s">
        <v>1312</v>
      </c>
      <c r="D24" s="315" t="s">
        <v>1313</v>
      </c>
      <c r="E24" s="18" t="s">
        <v>467</v>
      </c>
      <c r="F24" s="316">
        <v>993.83500000000004</v>
      </c>
      <c r="G24" s="39"/>
      <c r="H24" s="45"/>
    </row>
    <row r="25" s="2" customFormat="1" ht="16.8" customHeight="1">
      <c r="A25" s="39"/>
      <c r="B25" s="45"/>
      <c r="C25" s="311" t="s">
        <v>115</v>
      </c>
      <c r="D25" s="312" t="s">
        <v>1</v>
      </c>
      <c r="E25" s="313" t="s">
        <v>1</v>
      </c>
      <c r="F25" s="314">
        <v>33.329999999999998</v>
      </c>
      <c r="G25" s="39"/>
      <c r="H25" s="45"/>
    </row>
    <row r="26" s="2" customFormat="1" ht="16.8" customHeight="1">
      <c r="A26" s="39"/>
      <c r="B26" s="45"/>
      <c r="C26" s="315" t="s">
        <v>1</v>
      </c>
      <c r="D26" s="315" t="s">
        <v>214</v>
      </c>
      <c r="E26" s="18" t="s">
        <v>1</v>
      </c>
      <c r="F26" s="316">
        <v>0</v>
      </c>
      <c r="G26" s="39"/>
      <c r="H26" s="45"/>
    </row>
    <row r="27" s="2" customFormat="1" ht="16.8" customHeight="1">
      <c r="A27" s="39"/>
      <c r="B27" s="45"/>
      <c r="C27" s="315" t="s">
        <v>115</v>
      </c>
      <c r="D27" s="315" t="s">
        <v>215</v>
      </c>
      <c r="E27" s="18" t="s">
        <v>1</v>
      </c>
      <c r="F27" s="316">
        <v>33.329999999999998</v>
      </c>
      <c r="G27" s="39"/>
      <c r="H27" s="45"/>
    </row>
    <row r="28" s="2" customFormat="1" ht="16.8" customHeight="1">
      <c r="A28" s="39"/>
      <c r="B28" s="45"/>
      <c r="C28" s="317" t="s">
        <v>2195</v>
      </c>
      <c r="D28" s="39"/>
      <c r="E28" s="39"/>
      <c r="F28" s="39"/>
      <c r="G28" s="39"/>
      <c r="H28" s="45"/>
    </row>
    <row r="29" s="2" customFormat="1" ht="16.8" customHeight="1">
      <c r="A29" s="39"/>
      <c r="B29" s="45"/>
      <c r="C29" s="315" t="s">
        <v>207</v>
      </c>
      <c r="D29" s="315" t="s">
        <v>208</v>
      </c>
      <c r="E29" s="18" t="s">
        <v>209</v>
      </c>
      <c r="F29" s="316">
        <v>33.329999999999998</v>
      </c>
      <c r="G29" s="39"/>
      <c r="H29" s="45"/>
    </row>
    <row r="30" s="2" customFormat="1">
      <c r="A30" s="39"/>
      <c r="B30" s="45"/>
      <c r="C30" s="315" t="s">
        <v>532</v>
      </c>
      <c r="D30" s="315" t="s">
        <v>533</v>
      </c>
      <c r="E30" s="18" t="s">
        <v>209</v>
      </c>
      <c r="F30" s="316">
        <v>33.329999999999998</v>
      </c>
      <c r="G30" s="39"/>
      <c r="H30" s="45"/>
    </row>
    <row r="31" s="2" customFormat="1">
      <c r="A31" s="39"/>
      <c r="B31" s="45"/>
      <c r="C31" s="315" t="s">
        <v>536</v>
      </c>
      <c r="D31" s="315" t="s">
        <v>537</v>
      </c>
      <c r="E31" s="18" t="s">
        <v>209</v>
      </c>
      <c r="F31" s="316">
        <v>33.329999999999998</v>
      </c>
      <c r="G31" s="39"/>
      <c r="H31" s="45"/>
    </row>
    <row r="32" s="2" customFormat="1" ht="16.8" customHeight="1">
      <c r="A32" s="39"/>
      <c r="B32" s="45"/>
      <c r="C32" s="315" t="s">
        <v>606</v>
      </c>
      <c r="D32" s="315" t="s">
        <v>607</v>
      </c>
      <c r="E32" s="18" t="s">
        <v>209</v>
      </c>
      <c r="F32" s="316">
        <v>33.329999999999998</v>
      </c>
      <c r="G32" s="39"/>
      <c r="H32" s="45"/>
    </row>
    <row r="33" s="2" customFormat="1" ht="16.8" customHeight="1">
      <c r="A33" s="39"/>
      <c r="B33" s="45"/>
      <c r="C33" s="315" t="s">
        <v>1374</v>
      </c>
      <c r="D33" s="315" t="s">
        <v>1375</v>
      </c>
      <c r="E33" s="18" t="s">
        <v>209</v>
      </c>
      <c r="F33" s="316">
        <v>33.329999999999998</v>
      </c>
      <c r="G33" s="39"/>
      <c r="H33" s="45"/>
    </row>
    <row r="34" s="2" customFormat="1" ht="16.8" customHeight="1">
      <c r="A34" s="39"/>
      <c r="B34" s="45"/>
      <c r="C34" s="315" t="s">
        <v>610</v>
      </c>
      <c r="D34" s="315" t="s">
        <v>611</v>
      </c>
      <c r="E34" s="18" t="s">
        <v>209</v>
      </c>
      <c r="F34" s="316">
        <v>3.4329999999999998</v>
      </c>
      <c r="G34" s="39"/>
      <c r="H34" s="45"/>
    </row>
    <row r="35" s="2" customFormat="1" ht="16.8" customHeight="1">
      <c r="A35" s="39"/>
      <c r="B35" s="45"/>
      <c r="C35" s="311" t="s">
        <v>117</v>
      </c>
      <c r="D35" s="312" t="s">
        <v>1</v>
      </c>
      <c r="E35" s="313" t="s">
        <v>1</v>
      </c>
      <c r="F35" s="314">
        <v>4.5</v>
      </c>
      <c r="G35" s="39"/>
      <c r="H35" s="45"/>
    </row>
    <row r="36" s="2" customFormat="1" ht="16.8" customHeight="1">
      <c r="A36" s="39"/>
      <c r="B36" s="45"/>
      <c r="C36" s="315" t="s">
        <v>1</v>
      </c>
      <c r="D36" s="315" t="s">
        <v>619</v>
      </c>
      <c r="E36" s="18" t="s">
        <v>1</v>
      </c>
      <c r="F36" s="316">
        <v>0</v>
      </c>
      <c r="G36" s="39"/>
      <c r="H36" s="45"/>
    </row>
    <row r="37" s="2" customFormat="1" ht="16.8" customHeight="1">
      <c r="A37" s="39"/>
      <c r="B37" s="45"/>
      <c r="C37" s="315" t="s">
        <v>1</v>
      </c>
      <c r="D37" s="315" t="s">
        <v>1440</v>
      </c>
      <c r="E37" s="18" t="s">
        <v>1</v>
      </c>
      <c r="F37" s="316">
        <v>0</v>
      </c>
      <c r="G37" s="39"/>
      <c r="H37" s="45"/>
    </row>
    <row r="38" s="2" customFormat="1" ht="16.8" customHeight="1">
      <c r="A38" s="39"/>
      <c r="B38" s="45"/>
      <c r="C38" s="315" t="s">
        <v>1</v>
      </c>
      <c r="D38" s="315" t="s">
        <v>1441</v>
      </c>
      <c r="E38" s="18" t="s">
        <v>1</v>
      </c>
      <c r="F38" s="316">
        <v>4.5</v>
      </c>
      <c r="G38" s="39"/>
      <c r="H38" s="45"/>
    </row>
    <row r="39" s="2" customFormat="1" ht="16.8" customHeight="1">
      <c r="A39" s="39"/>
      <c r="B39" s="45"/>
      <c r="C39" s="315" t="s">
        <v>117</v>
      </c>
      <c r="D39" s="315" t="s">
        <v>160</v>
      </c>
      <c r="E39" s="18" t="s">
        <v>1</v>
      </c>
      <c r="F39" s="316">
        <v>4.5</v>
      </c>
      <c r="G39" s="39"/>
      <c r="H39" s="45"/>
    </row>
    <row r="40" s="2" customFormat="1" ht="16.8" customHeight="1">
      <c r="A40" s="39"/>
      <c r="B40" s="45"/>
      <c r="C40" s="317" t="s">
        <v>2195</v>
      </c>
      <c r="D40" s="39"/>
      <c r="E40" s="39"/>
      <c r="F40" s="39"/>
      <c r="G40" s="39"/>
      <c r="H40" s="45"/>
    </row>
    <row r="41" s="2" customFormat="1" ht="16.8" customHeight="1">
      <c r="A41" s="39"/>
      <c r="B41" s="45"/>
      <c r="C41" s="315" t="s">
        <v>1437</v>
      </c>
      <c r="D41" s="315" t="s">
        <v>1438</v>
      </c>
      <c r="E41" s="18" t="s">
        <v>209</v>
      </c>
      <c r="F41" s="316">
        <v>4.5</v>
      </c>
      <c r="G41" s="39"/>
      <c r="H41" s="45"/>
    </row>
    <row r="42" s="2" customFormat="1" ht="16.8" customHeight="1">
      <c r="A42" s="39"/>
      <c r="B42" s="45"/>
      <c r="C42" s="315" t="s">
        <v>1443</v>
      </c>
      <c r="D42" s="315" t="s">
        <v>1444</v>
      </c>
      <c r="E42" s="18" t="s">
        <v>209</v>
      </c>
      <c r="F42" s="316">
        <v>5.1749999999999998</v>
      </c>
      <c r="G42" s="39"/>
      <c r="H42" s="45"/>
    </row>
    <row r="43" s="2" customFormat="1" ht="16.8" customHeight="1">
      <c r="A43" s="39"/>
      <c r="B43" s="45"/>
      <c r="C43" s="311" t="s">
        <v>119</v>
      </c>
      <c r="D43" s="312" t="s">
        <v>110</v>
      </c>
      <c r="E43" s="313" t="s">
        <v>1</v>
      </c>
      <c r="F43" s="314">
        <v>71.239999999999995</v>
      </c>
      <c r="G43" s="39"/>
      <c r="H43" s="45"/>
    </row>
    <row r="44" s="2" customFormat="1" ht="16.8" customHeight="1">
      <c r="A44" s="39"/>
      <c r="B44" s="45"/>
      <c r="C44" s="315" t="s">
        <v>1</v>
      </c>
      <c r="D44" s="315" t="s">
        <v>214</v>
      </c>
      <c r="E44" s="18" t="s">
        <v>1</v>
      </c>
      <c r="F44" s="316">
        <v>0</v>
      </c>
      <c r="G44" s="39"/>
      <c r="H44" s="45"/>
    </row>
    <row r="45" s="2" customFormat="1" ht="16.8" customHeight="1">
      <c r="A45" s="39"/>
      <c r="B45" s="45"/>
      <c r="C45" s="315" t="s">
        <v>1</v>
      </c>
      <c r="D45" s="315" t="s">
        <v>388</v>
      </c>
      <c r="E45" s="18" t="s">
        <v>1</v>
      </c>
      <c r="F45" s="316">
        <v>0</v>
      </c>
      <c r="G45" s="39"/>
      <c r="H45" s="45"/>
    </row>
    <row r="46" s="2" customFormat="1" ht="16.8" customHeight="1">
      <c r="A46" s="39"/>
      <c r="B46" s="45"/>
      <c r="C46" s="315" t="s">
        <v>1</v>
      </c>
      <c r="D46" s="315" t="s">
        <v>389</v>
      </c>
      <c r="E46" s="18" t="s">
        <v>1</v>
      </c>
      <c r="F46" s="316">
        <v>0</v>
      </c>
      <c r="G46" s="39"/>
      <c r="H46" s="45"/>
    </row>
    <row r="47" s="2" customFormat="1" ht="16.8" customHeight="1">
      <c r="A47" s="39"/>
      <c r="B47" s="45"/>
      <c r="C47" s="315" t="s">
        <v>1</v>
      </c>
      <c r="D47" s="315" t="s">
        <v>390</v>
      </c>
      <c r="E47" s="18" t="s">
        <v>1</v>
      </c>
      <c r="F47" s="316">
        <v>64.718999999999994</v>
      </c>
      <c r="G47" s="39"/>
      <c r="H47" s="45"/>
    </row>
    <row r="48" s="2" customFormat="1" ht="16.8" customHeight="1">
      <c r="A48" s="39"/>
      <c r="B48" s="45"/>
      <c r="C48" s="315" t="s">
        <v>1</v>
      </c>
      <c r="D48" s="315" t="s">
        <v>391</v>
      </c>
      <c r="E48" s="18" t="s">
        <v>1</v>
      </c>
      <c r="F48" s="316">
        <v>2.5110000000000001</v>
      </c>
      <c r="G48" s="39"/>
      <c r="H48" s="45"/>
    </row>
    <row r="49" s="2" customFormat="1" ht="16.8" customHeight="1">
      <c r="A49" s="39"/>
      <c r="B49" s="45"/>
      <c r="C49" s="315" t="s">
        <v>1</v>
      </c>
      <c r="D49" s="315" t="s">
        <v>392</v>
      </c>
      <c r="E49" s="18" t="s">
        <v>1</v>
      </c>
      <c r="F49" s="316">
        <v>4.0099999999999998</v>
      </c>
      <c r="G49" s="39"/>
      <c r="H49" s="45"/>
    </row>
    <row r="50" s="2" customFormat="1" ht="16.8" customHeight="1">
      <c r="A50" s="39"/>
      <c r="B50" s="45"/>
      <c r="C50" s="315" t="s">
        <v>119</v>
      </c>
      <c r="D50" s="315" t="s">
        <v>110</v>
      </c>
      <c r="E50" s="18" t="s">
        <v>1</v>
      </c>
      <c r="F50" s="316">
        <v>71.239999999999995</v>
      </c>
      <c r="G50" s="39"/>
      <c r="H50" s="45"/>
    </row>
    <row r="51" s="2" customFormat="1" ht="16.8" customHeight="1">
      <c r="A51" s="39"/>
      <c r="B51" s="45"/>
      <c r="C51" s="317" t="s">
        <v>2195</v>
      </c>
      <c r="D51" s="39"/>
      <c r="E51" s="39"/>
      <c r="F51" s="39"/>
      <c r="G51" s="39"/>
      <c r="H51" s="45"/>
    </row>
    <row r="52" s="2" customFormat="1">
      <c r="A52" s="39"/>
      <c r="B52" s="45"/>
      <c r="C52" s="315" t="s">
        <v>385</v>
      </c>
      <c r="D52" s="315" t="s">
        <v>386</v>
      </c>
      <c r="E52" s="18" t="s">
        <v>311</v>
      </c>
      <c r="F52" s="316">
        <v>351.51299999999998</v>
      </c>
      <c r="G52" s="39"/>
      <c r="H52" s="45"/>
    </row>
    <row r="53" s="2" customFormat="1" ht="16.8" customHeight="1">
      <c r="A53" s="39"/>
      <c r="B53" s="45"/>
      <c r="C53" s="315" t="s">
        <v>423</v>
      </c>
      <c r="D53" s="315" t="s">
        <v>424</v>
      </c>
      <c r="E53" s="18" t="s">
        <v>311</v>
      </c>
      <c r="F53" s="316">
        <v>1091.3119999999999</v>
      </c>
      <c r="G53" s="39"/>
      <c r="H53" s="45"/>
    </row>
    <row r="54" s="2" customFormat="1" ht="16.8" customHeight="1">
      <c r="A54" s="39"/>
      <c r="B54" s="45"/>
      <c r="C54" s="315" t="s">
        <v>528</v>
      </c>
      <c r="D54" s="315" t="s">
        <v>529</v>
      </c>
      <c r="E54" s="18" t="s">
        <v>448</v>
      </c>
      <c r="F54" s="316">
        <v>71.239999999999995</v>
      </c>
      <c r="G54" s="39"/>
      <c r="H54" s="45"/>
    </row>
    <row r="55" s="2" customFormat="1" ht="16.8" customHeight="1">
      <c r="A55" s="39"/>
      <c r="B55" s="45"/>
      <c r="C55" s="311" t="s">
        <v>121</v>
      </c>
      <c r="D55" s="312" t="s">
        <v>110</v>
      </c>
      <c r="E55" s="313" t="s">
        <v>1</v>
      </c>
      <c r="F55" s="314">
        <v>350.26400000000001</v>
      </c>
      <c r="G55" s="39"/>
      <c r="H55" s="45"/>
    </row>
    <row r="56" s="2" customFormat="1" ht="16.8" customHeight="1">
      <c r="A56" s="39"/>
      <c r="B56" s="45"/>
      <c r="C56" s="315" t="s">
        <v>1</v>
      </c>
      <c r="D56" s="315" t="s">
        <v>393</v>
      </c>
      <c r="E56" s="18" t="s">
        <v>1</v>
      </c>
      <c r="F56" s="316">
        <v>0</v>
      </c>
      <c r="G56" s="39"/>
      <c r="H56" s="45"/>
    </row>
    <row r="57" s="2" customFormat="1" ht="16.8" customHeight="1">
      <c r="A57" s="39"/>
      <c r="B57" s="45"/>
      <c r="C57" s="315" t="s">
        <v>1</v>
      </c>
      <c r="D57" s="315" t="s">
        <v>394</v>
      </c>
      <c r="E57" s="18" t="s">
        <v>1</v>
      </c>
      <c r="F57" s="316">
        <v>323.59500000000003</v>
      </c>
      <c r="G57" s="39"/>
      <c r="H57" s="45"/>
    </row>
    <row r="58" s="2" customFormat="1" ht="16.8" customHeight="1">
      <c r="A58" s="39"/>
      <c r="B58" s="45"/>
      <c r="C58" s="315" t="s">
        <v>1</v>
      </c>
      <c r="D58" s="315" t="s">
        <v>395</v>
      </c>
      <c r="E58" s="18" t="s">
        <v>1</v>
      </c>
      <c r="F58" s="316">
        <v>10.044000000000001</v>
      </c>
      <c r="G58" s="39"/>
      <c r="H58" s="45"/>
    </row>
    <row r="59" s="2" customFormat="1" ht="16.8" customHeight="1">
      <c r="A59" s="39"/>
      <c r="B59" s="45"/>
      <c r="C59" s="315" t="s">
        <v>1</v>
      </c>
      <c r="D59" s="315" t="s">
        <v>396</v>
      </c>
      <c r="E59" s="18" t="s">
        <v>1</v>
      </c>
      <c r="F59" s="316">
        <v>16.625</v>
      </c>
      <c r="G59" s="39"/>
      <c r="H59" s="45"/>
    </row>
    <row r="60" s="2" customFormat="1" ht="16.8" customHeight="1">
      <c r="A60" s="39"/>
      <c r="B60" s="45"/>
      <c r="C60" s="315" t="s">
        <v>121</v>
      </c>
      <c r="D60" s="315" t="s">
        <v>110</v>
      </c>
      <c r="E60" s="18" t="s">
        <v>1</v>
      </c>
      <c r="F60" s="316">
        <v>350.26400000000001</v>
      </c>
      <c r="G60" s="39"/>
      <c r="H60" s="45"/>
    </row>
    <row r="61" s="2" customFormat="1" ht="16.8" customHeight="1">
      <c r="A61" s="39"/>
      <c r="B61" s="45"/>
      <c r="C61" s="317" t="s">
        <v>2195</v>
      </c>
      <c r="D61" s="39"/>
      <c r="E61" s="39"/>
      <c r="F61" s="39"/>
      <c r="G61" s="39"/>
      <c r="H61" s="45"/>
    </row>
    <row r="62" s="2" customFormat="1">
      <c r="A62" s="39"/>
      <c r="B62" s="45"/>
      <c r="C62" s="315" t="s">
        <v>385</v>
      </c>
      <c r="D62" s="315" t="s">
        <v>386</v>
      </c>
      <c r="E62" s="18" t="s">
        <v>311</v>
      </c>
      <c r="F62" s="316">
        <v>351.51299999999998</v>
      </c>
      <c r="G62" s="39"/>
      <c r="H62" s="45"/>
    </row>
    <row r="63" s="2" customFormat="1" ht="16.8" customHeight="1">
      <c r="A63" s="39"/>
      <c r="B63" s="45"/>
      <c r="C63" s="315" t="s">
        <v>459</v>
      </c>
      <c r="D63" s="315" t="s">
        <v>460</v>
      </c>
      <c r="E63" s="18" t="s">
        <v>311</v>
      </c>
      <c r="F63" s="316">
        <v>317.74099999999999</v>
      </c>
      <c r="G63" s="39"/>
      <c r="H63" s="45"/>
    </row>
    <row r="64" s="2" customFormat="1" ht="16.8" customHeight="1">
      <c r="A64" s="39"/>
      <c r="B64" s="45"/>
      <c r="C64" s="311" t="s">
        <v>124</v>
      </c>
      <c r="D64" s="312" t="s">
        <v>1</v>
      </c>
      <c r="E64" s="313" t="s">
        <v>1</v>
      </c>
      <c r="F64" s="314">
        <v>745.67399999999998</v>
      </c>
      <c r="G64" s="39"/>
      <c r="H64" s="45"/>
    </row>
    <row r="65" s="2" customFormat="1" ht="16.8" customHeight="1">
      <c r="A65" s="39"/>
      <c r="B65" s="45"/>
      <c r="C65" s="315" t="s">
        <v>124</v>
      </c>
      <c r="D65" s="315" t="s">
        <v>1394</v>
      </c>
      <c r="E65" s="18" t="s">
        <v>1</v>
      </c>
      <c r="F65" s="316">
        <v>745.67399999999998</v>
      </c>
      <c r="G65" s="39"/>
      <c r="H65" s="45"/>
    </row>
    <row r="66" s="2" customFormat="1" ht="16.8" customHeight="1">
      <c r="A66" s="39"/>
      <c r="B66" s="45"/>
      <c r="C66" s="317" t="s">
        <v>2195</v>
      </c>
      <c r="D66" s="39"/>
      <c r="E66" s="39"/>
      <c r="F66" s="39"/>
      <c r="G66" s="39"/>
      <c r="H66" s="45"/>
    </row>
    <row r="67" s="2" customFormat="1" ht="16.8" customHeight="1">
      <c r="A67" s="39"/>
      <c r="B67" s="45"/>
      <c r="C67" s="315" t="s">
        <v>1391</v>
      </c>
      <c r="D67" s="315" t="s">
        <v>1392</v>
      </c>
      <c r="E67" s="18" t="s">
        <v>442</v>
      </c>
      <c r="F67" s="316">
        <v>1491.348</v>
      </c>
      <c r="G67" s="39"/>
      <c r="H67" s="45"/>
    </row>
    <row r="68" s="2" customFormat="1" ht="16.8" customHeight="1">
      <c r="A68" s="39"/>
      <c r="B68" s="45"/>
      <c r="C68" s="315" t="s">
        <v>1397</v>
      </c>
      <c r="D68" s="315" t="s">
        <v>1398</v>
      </c>
      <c r="E68" s="18" t="s">
        <v>442</v>
      </c>
      <c r="F68" s="316">
        <v>7456.7399999999998</v>
      </c>
      <c r="G68" s="39"/>
      <c r="H68" s="45"/>
    </row>
    <row r="69" s="2" customFormat="1" ht="16.8" customHeight="1">
      <c r="A69" s="39"/>
      <c r="B69" s="45"/>
      <c r="C69" s="315" t="s">
        <v>1403</v>
      </c>
      <c r="D69" s="315" t="s">
        <v>1404</v>
      </c>
      <c r="E69" s="18" t="s">
        <v>442</v>
      </c>
      <c r="F69" s="316">
        <v>1491.348</v>
      </c>
      <c r="G69" s="39"/>
      <c r="H69" s="45"/>
    </row>
    <row r="70" s="2" customFormat="1">
      <c r="A70" s="39"/>
      <c r="B70" s="45"/>
      <c r="C70" s="315" t="s">
        <v>1419</v>
      </c>
      <c r="D70" s="315" t="s">
        <v>1420</v>
      </c>
      <c r="E70" s="18" t="s">
        <v>442</v>
      </c>
      <c r="F70" s="316">
        <v>424.56</v>
      </c>
      <c r="G70" s="39"/>
      <c r="H70" s="45"/>
    </row>
    <row r="71" s="2" customFormat="1" ht="16.8" customHeight="1">
      <c r="A71" s="39"/>
      <c r="B71" s="45"/>
      <c r="C71" s="311" t="s">
        <v>127</v>
      </c>
      <c r="D71" s="312" t="s">
        <v>1</v>
      </c>
      <c r="E71" s="313" t="s">
        <v>1</v>
      </c>
      <c r="F71" s="314">
        <v>3284.8800000000001</v>
      </c>
      <c r="G71" s="39"/>
      <c r="H71" s="45"/>
    </row>
    <row r="72" s="2" customFormat="1" ht="16.8" customHeight="1">
      <c r="A72" s="39"/>
      <c r="B72" s="45"/>
      <c r="C72" s="315" t="s">
        <v>1</v>
      </c>
      <c r="D72" s="315" t="s">
        <v>214</v>
      </c>
      <c r="E72" s="18" t="s">
        <v>1</v>
      </c>
      <c r="F72" s="316">
        <v>0</v>
      </c>
      <c r="G72" s="39"/>
      <c r="H72" s="45"/>
    </row>
    <row r="73" s="2" customFormat="1" ht="16.8" customHeight="1">
      <c r="A73" s="39"/>
      <c r="B73" s="45"/>
      <c r="C73" s="315" t="s">
        <v>1</v>
      </c>
      <c r="D73" s="315" t="s">
        <v>364</v>
      </c>
      <c r="E73" s="18" t="s">
        <v>1</v>
      </c>
      <c r="F73" s="316">
        <v>2765.5999999999999</v>
      </c>
      <c r="G73" s="39"/>
      <c r="H73" s="45"/>
    </row>
    <row r="74" s="2" customFormat="1" ht="16.8" customHeight="1">
      <c r="A74" s="39"/>
      <c r="B74" s="45"/>
      <c r="C74" s="315" t="s">
        <v>1</v>
      </c>
      <c r="D74" s="315" t="s">
        <v>365</v>
      </c>
      <c r="E74" s="18" t="s">
        <v>1</v>
      </c>
      <c r="F74" s="316">
        <v>105.40000000000001</v>
      </c>
      <c r="G74" s="39"/>
      <c r="H74" s="45"/>
    </row>
    <row r="75" s="2" customFormat="1" ht="16.8" customHeight="1">
      <c r="A75" s="39"/>
      <c r="B75" s="45"/>
      <c r="C75" s="315" t="s">
        <v>1</v>
      </c>
      <c r="D75" s="315" t="s">
        <v>366</v>
      </c>
      <c r="E75" s="18" t="s">
        <v>1</v>
      </c>
      <c r="F75" s="316">
        <v>168.30000000000001</v>
      </c>
      <c r="G75" s="39"/>
      <c r="H75" s="45"/>
    </row>
    <row r="76" s="2" customFormat="1" ht="16.8" customHeight="1">
      <c r="A76" s="39"/>
      <c r="B76" s="45"/>
      <c r="C76" s="315" t="s">
        <v>1</v>
      </c>
      <c r="D76" s="315" t="s">
        <v>367</v>
      </c>
      <c r="E76" s="18" t="s">
        <v>1</v>
      </c>
      <c r="F76" s="316">
        <v>122.40000000000001</v>
      </c>
      <c r="G76" s="39"/>
      <c r="H76" s="45"/>
    </row>
    <row r="77" s="2" customFormat="1" ht="16.8" customHeight="1">
      <c r="A77" s="39"/>
      <c r="B77" s="45"/>
      <c r="C77" s="315" t="s">
        <v>1</v>
      </c>
      <c r="D77" s="315" t="s">
        <v>368</v>
      </c>
      <c r="E77" s="18" t="s">
        <v>1</v>
      </c>
      <c r="F77" s="316">
        <v>45.899999999999999</v>
      </c>
      <c r="G77" s="39"/>
      <c r="H77" s="45"/>
    </row>
    <row r="78" s="2" customFormat="1" ht="16.8" customHeight="1">
      <c r="A78" s="39"/>
      <c r="B78" s="45"/>
      <c r="C78" s="315" t="s">
        <v>1</v>
      </c>
      <c r="D78" s="315" t="s">
        <v>369</v>
      </c>
      <c r="E78" s="18" t="s">
        <v>1</v>
      </c>
      <c r="F78" s="316">
        <v>77.280000000000001</v>
      </c>
      <c r="G78" s="39"/>
      <c r="H78" s="45"/>
    </row>
    <row r="79" s="2" customFormat="1" ht="16.8" customHeight="1">
      <c r="A79" s="39"/>
      <c r="B79" s="45"/>
      <c r="C79" s="315" t="s">
        <v>127</v>
      </c>
      <c r="D79" s="315" t="s">
        <v>160</v>
      </c>
      <c r="E79" s="18" t="s">
        <v>1</v>
      </c>
      <c r="F79" s="316">
        <v>3284.8800000000001</v>
      </c>
      <c r="G79" s="39"/>
      <c r="H79" s="45"/>
    </row>
    <row r="80" s="2" customFormat="1" ht="16.8" customHeight="1">
      <c r="A80" s="39"/>
      <c r="B80" s="45"/>
      <c r="C80" s="317" t="s">
        <v>2195</v>
      </c>
      <c r="D80" s="39"/>
      <c r="E80" s="39"/>
      <c r="F80" s="39"/>
      <c r="G80" s="39"/>
      <c r="H80" s="45"/>
    </row>
    <row r="81" s="2" customFormat="1" ht="16.8" customHeight="1">
      <c r="A81" s="39"/>
      <c r="B81" s="45"/>
      <c r="C81" s="315" t="s">
        <v>361</v>
      </c>
      <c r="D81" s="315" t="s">
        <v>362</v>
      </c>
      <c r="E81" s="18" t="s">
        <v>209</v>
      </c>
      <c r="F81" s="316">
        <v>3284.8800000000001</v>
      </c>
      <c r="G81" s="39"/>
      <c r="H81" s="45"/>
    </row>
    <row r="82" s="2" customFormat="1" ht="16.8" customHeight="1">
      <c r="A82" s="39"/>
      <c r="B82" s="45"/>
      <c r="C82" s="315" t="s">
        <v>371</v>
      </c>
      <c r="D82" s="315" t="s">
        <v>372</v>
      </c>
      <c r="E82" s="18" t="s">
        <v>209</v>
      </c>
      <c r="F82" s="316">
        <v>3284.8800000000001</v>
      </c>
      <c r="G82" s="39"/>
      <c r="H82" s="45"/>
    </row>
    <row r="83" s="2" customFormat="1" ht="16.8" customHeight="1">
      <c r="A83" s="39"/>
      <c r="B83" s="45"/>
      <c r="C83" s="311" t="s">
        <v>130</v>
      </c>
      <c r="D83" s="312" t="s">
        <v>1</v>
      </c>
      <c r="E83" s="313" t="s">
        <v>1</v>
      </c>
      <c r="F83" s="314">
        <v>24.5</v>
      </c>
      <c r="G83" s="39"/>
      <c r="H83" s="45"/>
    </row>
    <row r="84" s="2" customFormat="1" ht="16.8" customHeight="1">
      <c r="A84" s="39"/>
      <c r="B84" s="45"/>
      <c r="C84" s="315" t="s">
        <v>1</v>
      </c>
      <c r="D84" s="315" t="s">
        <v>619</v>
      </c>
      <c r="E84" s="18" t="s">
        <v>1</v>
      </c>
      <c r="F84" s="316">
        <v>0</v>
      </c>
      <c r="G84" s="39"/>
      <c r="H84" s="45"/>
    </row>
    <row r="85" s="2" customFormat="1" ht="16.8" customHeight="1">
      <c r="A85" s="39"/>
      <c r="B85" s="45"/>
      <c r="C85" s="315" t="s">
        <v>1</v>
      </c>
      <c r="D85" s="315" t="s">
        <v>675</v>
      </c>
      <c r="E85" s="18" t="s">
        <v>1</v>
      </c>
      <c r="F85" s="316">
        <v>24.5</v>
      </c>
      <c r="G85" s="39"/>
      <c r="H85" s="45"/>
    </row>
    <row r="86" s="2" customFormat="1" ht="16.8" customHeight="1">
      <c r="A86" s="39"/>
      <c r="B86" s="45"/>
      <c r="C86" s="315" t="s">
        <v>130</v>
      </c>
      <c r="D86" s="315" t="s">
        <v>160</v>
      </c>
      <c r="E86" s="18" t="s">
        <v>1</v>
      </c>
      <c r="F86" s="316">
        <v>24.5</v>
      </c>
      <c r="G86" s="39"/>
      <c r="H86" s="45"/>
    </row>
    <row r="87" s="2" customFormat="1" ht="16.8" customHeight="1">
      <c r="A87" s="39"/>
      <c r="B87" s="45"/>
      <c r="C87" s="317" t="s">
        <v>2195</v>
      </c>
      <c r="D87" s="39"/>
      <c r="E87" s="39"/>
      <c r="F87" s="39"/>
      <c r="G87" s="39"/>
      <c r="H87" s="45"/>
    </row>
    <row r="88" s="2" customFormat="1">
      <c r="A88" s="39"/>
      <c r="B88" s="45"/>
      <c r="C88" s="315" t="s">
        <v>672</v>
      </c>
      <c r="D88" s="315" t="s">
        <v>673</v>
      </c>
      <c r="E88" s="18" t="s">
        <v>239</v>
      </c>
      <c r="F88" s="316">
        <v>24.5</v>
      </c>
      <c r="G88" s="39"/>
      <c r="H88" s="45"/>
    </row>
    <row r="89" s="2" customFormat="1" ht="16.8" customHeight="1">
      <c r="A89" s="39"/>
      <c r="B89" s="45"/>
      <c r="C89" s="315" t="s">
        <v>677</v>
      </c>
      <c r="D89" s="315" t="s">
        <v>678</v>
      </c>
      <c r="E89" s="18" t="s">
        <v>239</v>
      </c>
      <c r="F89" s="316">
        <v>24.867999999999999</v>
      </c>
      <c r="G89" s="39"/>
      <c r="H89" s="45"/>
    </row>
    <row r="90" s="2" customFormat="1" ht="16.8" customHeight="1">
      <c r="A90" s="39"/>
      <c r="B90" s="45"/>
      <c r="C90" s="311" t="s">
        <v>133</v>
      </c>
      <c r="D90" s="312" t="s">
        <v>1</v>
      </c>
      <c r="E90" s="313" t="s">
        <v>1</v>
      </c>
      <c r="F90" s="314">
        <v>14.5</v>
      </c>
      <c r="G90" s="39"/>
      <c r="H90" s="45"/>
    </row>
    <row r="91" s="2" customFormat="1" ht="16.8" customHeight="1">
      <c r="A91" s="39"/>
      <c r="B91" s="45"/>
      <c r="C91" s="315" t="s">
        <v>1</v>
      </c>
      <c r="D91" s="315" t="s">
        <v>619</v>
      </c>
      <c r="E91" s="18" t="s">
        <v>1</v>
      </c>
      <c r="F91" s="316">
        <v>0</v>
      </c>
      <c r="G91" s="39"/>
      <c r="H91" s="45"/>
    </row>
    <row r="92" s="2" customFormat="1" ht="16.8" customHeight="1">
      <c r="A92" s="39"/>
      <c r="B92" s="45"/>
      <c r="C92" s="315" t="s">
        <v>1</v>
      </c>
      <c r="D92" s="315" t="s">
        <v>686</v>
      </c>
      <c r="E92" s="18" t="s">
        <v>1</v>
      </c>
      <c r="F92" s="316">
        <v>14.5</v>
      </c>
      <c r="G92" s="39"/>
      <c r="H92" s="45"/>
    </row>
    <row r="93" s="2" customFormat="1" ht="16.8" customHeight="1">
      <c r="A93" s="39"/>
      <c r="B93" s="45"/>
      <c r="C93" s="315" t="s">
        <v>133</v>
      </c>
      <c r="D93" s="315" t="s">
        <v>160</v>
      </c>
      <c r="E93" s="18" t="s">
        <v>1</v>
      </c>
      <c r="F93" s="316">
        <v>14.5</v>
      </c>
      <c r="G93" s="39"/>
      <c r="H93" s="45"/>
    </row>
    <row r="94" s="2" customFormat="1" ht="16.8" customHeight="1">
      <c r="A94" s="39"/>
      <c r="B94" s="45"/>
      <c r="C94" s="317" t="s">
        <v>2195</v>
      </c>
      <c r="D94" s="39"/>
      <c r="E94" s="39"/>
      <c r="F94" s="39"/>
      <c r="G94" s="39"/>
      <c r="H94" s="45"/>
    </row>
    <row r="95" s="2" customFormat="1">
      <c r="A95" s="39"/>
      <c r="B95" s="45"/>
      <c r="C95" s="315" t="s">
        <v>683</v>
      </c>
      <c r="D95" s="315" t="s">
        <v>684</v>
      </c>
      <c r="E95" s="18" t="s">
        <v>239</v>
      </c>
      <c r="F95" s="316">
        <v>14.5</v>
      </c>
      <c r="G95" s="39"/>
      <c r="H95" s="45"/>
    </row>
    <row r="96" s="2" customFormat="1" ht="16.8" customHeight="1">
      <c r="A96" s="39"/>
      <c r="B96" s="45"/>
      <c r="C96" s="315" t="s">
        <v>688</v>
      </c>
      <c r="D96" s="315" t="s">
        <v>689</v>
      </c>
      <c r="E96" s="18" t="s">
        <v>239</v>
      </c>
      <c r="F96" s="316">
        <v>14.718</v>
      </c>
      <c r="G96" s="39"/>
      <c r="H96" s="45"/>
    </row>
    <row r="97" s="2" customFormat="1" ht="16.8" customHeight="1">
      <c r="A97" s="39"/>
      <c r="B97" s="45"/>
      <c r="C97" s="311" t="s">
        <v>135</v>
      </c>
      <c r="D97" s="312" t="s">
        <v>1</v>
      </c>
      <c r="E97" s="313" t="s">
        <v>1</v>
      </c>
      <c r="F97" s="314">
        <v>799</v>
      </c>
      <c r="G97" s="39"/>
      <c r="H97" s="45"/>
    </row>
    <row r="98" s="2" customFormat="1" ht="16.8" customHeight="1">
      <c r="A98" s="39"/>
      <c r="B98" s="45"/>
      <c r="C98" s="315" t="s">
        <v>1</v>
      </c>
      <c r="D98" s="315" t="s">
        <v>619</v>
      </c>
      <c r="E98" s="18" t="s">
        <v>1</v>
      </c>
      <c r="F98" s="316">
        <v>0</v>
      </c>
      <c r="G98" s="39"/>
      <c r="H98" s="45"/>
    </row>
    <row r="99" s="2" customFormat="1" ht="16.8" customHeight="1">
      <c r="A99" s="39"/>
      <c r="B99" s="45"/>
      <c r="C99" s="315" t="s">
        <v>1</v>
      </c>
      <c r="D99" s="315" t="s">
        <v>697</v>
      </c>
      <c r="E99" s="18" t="s">
        <v>1</v>
      </c>
      <c r="F99" s="316">
        <v>799</v>
      </c>
      <c r="G99" s="39"/>
      <c r="H99" s="45"/>
    </row>
    <row r="100" s="2" customFormat="1" ht="16.8" customHeight="1">
      <c r="A100" s="39"/>
      <c r="B100" s="45"/>
      <c r="C100" s="315" t="s">
        <v>135</v>
      </c>
      <c r="D100" s="315" t="s">
        <v>160</v>
      </c>
      <c r="E100" s="18" t="s">
        <v>1</v>
      </c>
      <c r="F100" s="316">
        <v>799</v>
      </c>
      <c r="G100" s="39"/>
      <c r="H100" s="45"/>
    </row>
    <row r="101" s="2" customFormat="1" ht="16.8" customHeight="1">
      <c r="A101" s="39"/>
      <c r="B101" s="45"/>
      <c r="C101" s="317" t="s">
        <v>2195</v>
      </c>
      <c r="D101" s="39"/>
      <c r="E101" s="39"/>
      <c r="F101" s="39"/>
      <c r="G101" s="39"/>
      <c r="H101" s="45"/>
    </row>
    <row r="102" s="2" customFormat="1">
      <c r="A102" s="39"/>
      <c r="B102" s="45"/>
      <c r="C102" s="315" t="s">
        <v>694</v>
      </c>
      <c r="D102" s="315" t="s">
        <v>695</v>
      </c>
      <c r="E102" s="18" t="s">
        <v>239</v>
      </c>
      <c r="F102" s="316">
        <v>799</v>
      </c>
      <c r="G102" s="39"/>
      <c r="H102" s="45"/>
    </row>
    <row r="103" s="2" customFormat="1" ht="16.8" customHeight="1">
      <c r="A103" s="39"/>
      <c r="B103" s="45"/>
      <c r="C103" s="315" t="s">
        <v>699</v>
      </c>
      <c r="D103" s="315" t="s">
        <v>700</v>
      </c>
      <c r="E103" s="18" t="s">
        <v>239</v>
      </c>
      <c r="F103" s="316">
        <v>810.98500000000001</v>
      </c>
      <c r="G103" s="39"/>
      <c r="H103" s="45"/>
    </row>
    <row r="104" s="2" customFormat="1" ht="16.8" customHeight="1">
      <c r="A104" s="39"/>
      <c r="B104" s="45"/>
      <c r="C104" s="311" t="s">
        <v>138</v>
      </c>
      <c r="D104" s="312" t="s">
        <v>1</v>
      </c>
      <c r="E104" s="313" t="s">
        <v>1</v>
      </c>
      <c r="F104" s="314">
        <v>27</v>
      </c>
      <c r="G104" s="39"/>
      <c r="H104" s="45"/>
    </row>
    <row r="105" s="2" customFormat="1" ht="16.8" customHeight="1">
      <c r="A105" s="39"/>
      <c r="B105" s="45"/>
      <c r="C105" s="315" t="s">
        <v>1</v>
      </c>
      <c r="D105" s="315" t="s">
        <v>619</v>
      </c>
      <c r="E105" s="18" t="s">
        <v>1</v>
      </c>
      <c r="F105" s="316">
        <v>0</v>
      </c>
      <c r="G105" s="39"/>
      <c r="H105" s="45"/>
    </row>
    <row r="106" s="2" customFormat="1" ht="16.8" customHeight="1">
      <c r="A106" s="39"/>
      <c r="B106" s="45"/>
      <c r="C106" s="315" t="s">
        <v>138</v>
      </c>
      <c r="D106" s="315" t="s">
        <v>642</v>
      </c>
      <c r="E106" s="18" t="s">
        <v>1</v>
      </c>
      <c r="F106" s="316">
        <v>27</v>
      </c>
      <c r="G106" s="39"/>
      <c r="H106" s="45"/>
    </row>
    <row r="107" s="2" customFormat="1" ht="16.8" customHeight="1">
      <c r="A107" s="39"/>
      <c r="B107" s="45"/>
      <c r="C107" s="317" t="s">
        <v>2195</v>
      </c>
      <c r="D107" s="39"/>
      <c r="E107" s="39"/>
      <c r="F107" s="39"/>
      <c r="G107" s="39"/>
      <c r="H107" s="45"/>
    </row>
    <row r="108" s="2" customFormat="1" ht="16.8" customHeight="1">
      <c r="A108" s="39"/>
      <c r="B108" s="45"/>
      <c r="C108" s="315" t="s">
        <v>639</v>
      </c>
      <c r="D108" s="315" t="s">
        <v>640</v>
      </c>
      <c r="E108" s="18" t="s">
        <v>239</v>
      </c>
      <c r="F108" s="316">
        <v>27</v>
      </c>
      <c r="G108" s="39"/>
      <c r="H108" s="45"/>
    </row>
    <row r="109" s="2" customFormat="1" ht="16.8" customHeight="1">
      <c r="A109" s="39"/>
      <c r="B109" s="45"/>
      <c r="C109" s="315" t="s">
        <v>644</v>
      </c>
      <c r="D109" s="315" t="s">
        <v>645</v>
      </c>
      <c r="E109" s="18" t="s">
        <v>239</v>
      </c>
      <c r="F109" s="316">
        <v>27.405000000000001</v>
      </c>
      <c r="G109" s="39"/>
      <c r="H109" s="45"/>
    </row>
    <row r="110" s="2" customFormat="1" ht="16.8" customHeight="1">
      <c r="A110" s="39"/>
      <c r="B110" s="45"/>
      <c r="C110" s="311" t="s">
        <v>140</v>
      </c>
      <c r="D110" s="312" t="s">
        <v>1</v>
      </c>
      <c r="E110" s="313" t="s">
        <v>1</v>
      </c>
      <c r="F110" s="314">
        <v>5.5</v>
      </c>
      <c r="G110" s="39"/>
      <c r="H110" s="45"/>
    </row>
    <row r="111" s="2" customFormat="1" ht="16.8" customHeight="1">
      <c r="A111" s="39"/>
      <c r="B111" s="45"/>
      <c r="C111" s="315" t="s">
        <v>1</v>
      </c>
      <c r="D111" s="315" t="s">
        <v>619</v>
      </c>
      <c r="E111" s="18" t="s">
        <v>1</v>
      </c>
      <c r="F111" s="316">
        <v>0</v>
      </c>
      <c r="G111" s="39"/>
      <c r="H111" s="45"/>
    </row>
    <row r="112" s="2" customFormat="1" ht="16.8" customHeight="1">
      <c r="A112" s="39"/>
      <c r="B112" s="45"/>
      <c r="C112" s="315" t="s">
        <v>1</v>
      </c>
      <c r="D112" s="315" t="s">
        <v>652</v>
      </c>
      <c r="E112" s="18" t="s">
        <v>1</v>
      </c>
      <c r="F112" s="316">
        <v>5.5</v>
      </c>
      <c r="G112" s="39"/>
      <c r="H112" s="45"/>
    </row>
    <row r="113" s="2" customFormat="1" ht="16.8" customHeight="1">
      <c r="A113" s="39"/>
      <c r="B113" s="45"/>
      <c r="C113" s="315" t="s">
        <v>140</v>
      </c>
      <c r="D113" s="315" t="s">
        <v>160</v>
      </c>
      <c r="E113" s="18" t="s">
        <v>1</v>
      </c>
      <c r="F113" s="316">
        <v>5.5</v>
      </c>
      <c r="G113" s="39"/>
      <c r="H113" s="45"/>
    </row>
    <row r="114" s="2" customFormat="1" ht="16.8" customHeight="1">
      <c r="A114" s="39"/>
      <c r="B114" s="45"/>
      <c r="C114" s="317" t="s">
        <v>2195</v>
      </c>
      <c r="D114" s="39"/>
      <c r="E114" s="39"/>
      <c r="F114" s="39"/>
      <c r="G114" s="39"/>
      <c r="H114" s="45"/>
    </row>
    <row r="115" s="2" customFormat="1">
      <c r="A115" s="39"/>
      <c r="B115" s="45"/>
      <c r="C115" s="315" t="s">
        <v>649</v>
      </c>
      <c r="D115" s="315" t="s">
        <v>650</v>
      </c>
      <c r="E115" s="18" t="s">
        <v>239</v>
      </c>
      <c r="F115" s="316">
        <v>5.5</v>
      </c>
      <c r="G115" s="39"/>
      <c r="H115" s="45"/>
    </row>
    <row r="116" s="2" customFormat="1" ht="16.8" customHeight="1">
      <c r="A116" s="39"/>
      <c r="B116" s="45"/>
      <c r="C116" s="315" t="s">
        <v>654</v>
      </c>
      <c r="D116" s="315" t="s">
        <v>655</v>
      </c>
      <c r="E116" s="18" t="s">
        <v>239</v>
      </c>
      <c r="F116" s="316">
        <v>5.5830000000000002</v>
      </c>
      <c r="G116" s="39"/>
      <c r="H116" s="45"/>
    </row>
    <row r="117" s="2" customFormat="1" ht="16.8" customHeight="1">
      <c r="A117" s="39"/>
      <c r="B117" s="45"/>
      <c r="C117" s="311" t="s">
        <v>142</v>
      </c>
      <c r="D117" s="312" t="s">
        <v>1</v>
      </c>
      <c r="E117" s="313" t="s">
        <v>1</v>
      </c>
      <c r="F117" s="314">
        <v>36</v>
      </c>
      <c r="G117" s="39"/>
      <c r="H117" s="45"/>
    </row>
    <row r="118" s="2" customFormat="1" ht="16.8" customHeight="1">
      <c r="A118" s="39"/>
      <c r="B118" s="45"/>
      <c r="C118" s="315" t="s">
        <v>1</v>
      </c>
      <c r="D118" s="315" t="s">
        <v>619</v>
      </c>
      <c r="E118" s="18" t="s">
        <v>1</v>
      </c>
      <c r="F118" s="316">
        <v>0</v>
      </c>
      <c r="G118" s="39"/>
      <c r="H118" s="45"/>
    </row>
    <row r="119" s="2" customFormat="1" ht="16.8" customHeight="1">
      <c r="A119" s="39"/>
      <c r="B119" s="45"/>
      <c r="C119" s="315" t="s">
        <v>1</v>
      </c>
      <c r="D119" s="315" t="s">
        <v>663</v>
      </c>
      <c r="E119" s="18" t="s">
        <v>1</v>
      </c>
      <c r="F119" s="316">
        <v>31</v>
      </c>
      <c r="G119" s="39"/>
      <c r="H119" s="45"/>
    </row>
    <row r="120" s="2" customFormat="1" ht="16.8" customHeight="1">
      <c r="A120" s="39"/>
      <c r="B120" s="45"/>
      <c r="C120" s="315" t="s">
        <v>1</v>
      </c>
      <c r="D120" s="315" t="s">
        <v>664</v>
      </c>
      <c r="E120" s="18" t="s">
        <v>1</v>
      </c>
      <c r="F120" s="316">
        <v>5</v>
      </c>
      <c r="G120" s="39"/>
      <c r="H120" s="45"/>
    </row>
    <row r="121" s="2" customFormat="1" ht="16.8" customHeight="1">
      <c r="A121" s="39"/>
      <c r="B121" s="45"/>
      <c r="C121" s="315" t="s">
        <v>142</v>
      </c>
      <c r="D121" s="315" t="s">
        <v>160</v>
      </c>
      <c r="E121" s="18" t="s">
        <v>1</v>
      </c>
      <c r="F121" s="316">
        <v>36</v>
      </c>
      <c r="G121" s="39"/>
      <c r="H121" s="45"/>
    </row>
    <row r="122" s="2" customFormat="1" ht="16.8" customHeight="1">
      <c r="A122" s="39"/>
      <c r="B122" s="45"/>
      <c r="C122" s="317" t="s">
        <v>2195</v>
      </c>
      <c r="D122" s="39"/>
      <c r="E122" s="39"/>
      <c r="F122" s="39"/>
      <c r="G122" s="39"/>
      <c r="H122" s="45"/>
    </row>
    <row r="123" s="2" customFormat="1">
      <c r="A123" s="39"/>
      <c r="B123" s="45"/>
      <c r="C123" s="315" t="s">
        <v>660</v>
      </c>
      <c r="D123" s="315" t="s">
        <v>661</v>
      </c>
      <c r="E123" s="18" t="s">
        <v>239</v>
      </c>
      <c r="F123" s="316">
        <v>36</v>
      </c>
      <c r="G123" s="39"/>
      <c r="H123" s="45"/>
    </row>
    <row r="124" s="2" customFormat="1" ht="16.8" customHeight="1">
      <c r="A124" s="39"/>
      <c r="B124" s="45"/>
      <c r="C124" s="315" t="s">
        <v>666</v>
      </c>
      <c r="D124" s="315" t="s">
        <v>667</v>
      </c>
      <c r="E124" s="18" t="s">
        <v>239</v>
      </c>
      <c r="F124" s="316">
        <v>36.539999999999999</v>
      </c>
      <c r="G124" s="39"/>
      <c r="H124" s="45"/>
    </row>
    <row r="125" s="2" customFormat="1" ht="16.8" customHeight="1">
      <c r="A125" s="39"/>
      <c r="B125" s="45"/>
      <c r="C125" s="311" t="s">
        <v>144</v>
      </c>
      <c r="D125" s="312" t="s">
        <v>1</v>
      </c>
      <c r="E125" s="313" t="s">
        <v>1</v>
      </c>
      <c r="F125" s="314">
        <v>2214.6100000000001</v>
      </c>
      <c r="G125" s="39"/>
      <c r="H125" s="45"/>
    </row>
    <row r="126" s="2" customFormat="1" ht="16.8" customHeight="1">
      <c r="A126" s="39"/>
      <c r="B126" s="45"/>
      <c r="C126" s="315" t="s">
        <v>1</v>
      </c>
      <c r="D126" s="315" t="s">
        <v>557</v>
      </c>
      <c r="E126" s="18" t="s">
        <v>1</v>
      </c>
      <c r="F126" s="316">
        <v>0</v>
      </c>
      <c r="G126" s="39"/>
      <c r="H126" s="45"/>
    </row>
    <row r="127" s="2" customFormat="1" ht="16.8" customHeight="1">
      <c r="A127" s="39"/>
      <c r="B127" s="45"/>
      <c r="C127" s="315" t="s">
        <v>1</v>
      </c>
      <c r="D127" s="315" t="s">
        <v>1343</v>
      </c>
      <c r="E127" s="18" t="s">
        <v>1</v>
      </c>
      <c r="F127" s="316">
        <v>2184.5599999999999</v>
      </c>
      <c r="G127" s="39"/>
      <c r="H127" s="45"/>
    </row>
    <row r="128" s="2" customFormat="1" ht="16.8" customHeight="1">
      <c r="A128" s="39"/>
      <c r="B128" s="45"/>
      <c r="C128" s="315" t="s">
        <v>1</v>
      </c>
      <c r="D128" s="315" t="s">
        <v>1344</v>
      </c>
      <c r="E128" s="18" t="s">
        <v>1</v>
      </c>
      <c r="F128" s="316">
        <v>30.050000000000001</v>
      </c>
      <c r="G128" s="39"/>
      <c r="H128" s="45"/>
    </row>
    <row r="129" s="2" customFormat="1" ht="16.8" customHeight="1">
      <c r="A129" s="39"/>
      <c r="B129" s="45"/>
      <c r="C129" s="315" t="s">
        <v>144</v>
      </c>
      <c r="D129" s="315" t="s">
        <v>160</v>
      </c>
      <c r="E129" s="18" t="s">
        <v>1</v>
      </c>
      <c r="F129" s="316">
        <v>2214.6100000000001</v>
      </c>
      <c r="G129" s="39"/>
      <c r="H129" s="45"/>
    </row>
    <row r="130" s="2" customFormat="1" ht="16.8" customHeight="1">
      <c r="A130" s="39"/>
      <c r="B130" s="45"/>
      <c r="C130" s="317" t="s">
        <v>2195</v>
      </c>
      <c r="D130" s="39"/>
      <c r="E130" s="39"/>
      <c r="F130" s="39"/>
      <c r="G130" s="39"/>
      <c r="H130" s="45"/>
    </row>
    <row r="131" s="2" customFormat="1" ht="16.8" customHeight="1">
      <c r="A131" s="39"/>
      <c r="B131" s="45"/>
      <c r="C131" s="315" t="s">
        <v>1340</v>
      </c>
      <c r="D131" s="315" t="s">
        <v>1341</v>
      </c>
      <c r="E131" s="18" t="s">
        <v>239</v>
      </c>
      <c r="F131" s="316">
        <v>2214.6100000000001</v>
      </c>
      <c r="G131" s="39"/>
      <c r="H131" s="45"/>
    </row>
    <row r="132" s="2" customFormat="1" ht="16.8" customHeight="1">
      <c r="A132" s="39"/>
      <c r="B132" s="45"/>
      <c r="C132" s="315" t="s">
        <v>1346</v>
      </c>
      <c r="D132" s="315" t="s">
        <v>1347</v>
      </c>
      <c r="E132" s="18" t="s">
        <v>239</v>
      </c>
      <c r="F132" s="316">
        <v>2214.6100000000001</v>
      </c>
      <c r="G132" s="39"/>
      <c r="H132" s="45"/>
    </row>
    <row r="133" s="2" customFormat="1" ht="16.8" customHeight="1">
      <c r="A133" s="39"/>
      <c r="B133" s="45"/>
      <c r="C133" s="311" t="s">
        <v>146</v>
      </c>
      <c r="D133" s="312" t="s">
        <v>1</v>
      </c>
      <c r="E133" s="313" t="s">
        <v>1</v>
      </c>
      <c r="F133" s="314">
        <v>1091.3119999999999</v>
      </c>
      <c r="G133" s="39"/>
      <c r="H133" s="45"/>
    </row>
    <row r="134" s="2" customFormat="1" ht="16.8" customHeight="1">
      <c r="A134" s="39"/>
      <c r="B134" s="45"/>
      <c r="C134" s="315" t="s">
        <v>1</v>
      </c>
      <c r="D134" s="315" t="s">
        <v>214</v>
      </c>
      <c r="E134" s="18" t="s">
        <v>1</v>
      </c>
      <c r="F134" s="316">
        <v>0</v>
      </c>
      <c r="G134" s="39"/>
      <c r="H134" s="45"/>
    </row>
    <row r="135" s="2" customFormat="1" ht="16.8" customHeight="1">
      <c r="A135" s="39"/>
      <c r="B135" s="45"/>
      <c r="C135" s="315" t="s">
        <v>1</v>
      </c>
      <c r="D135" s="315" t="s">
        <v>484</v>
      </c>
      <c r="E135" s="18" t="s">
        <v>1</v>
      </c>
      <c r="F135" s="316">
        <v>0</v>
      </c>
      <c r="G135" s="39"/>
      <c r="H135" s="45"/>
    </row>
    <row r="136" s="2" customFormat="1" ht="16.8" customHeight="1">
      <c r="A136" s="39"/>
      <c r="B136" s="45"/>
      <c r="C136" s="315" t="s">
        <v>1</v>
      </c>
      <c r="D136" s="315" t="s">
        <v>485</v>
      </c>
      <c r="E136" s="18" t="s">
        <v>1</v>
      </c>
      <c r="F136" s="316">
        <v>1091.3119999999999</v>
      </c>
      <c r="G136" s="39"/>
      <c r="H136" s="45"/>
    </row>
    <row r="137" s="2" customFormat="1" ht="16.8" customHeight="1">
      <c r="A137" s="39"/>
      <c r="B137" s="45"/>
      <c r="C137" s="315" t="s">
        <v>146</v>
      </c>
      <c r="D137" s="315" t="s">
        <v>160</v>
      </c>
      <c r="E137" s="18" t="s">
        <v>1</v>
      </c>
      <c r="F137" s="316">
        <v>1091.3119999999999</v>
      </c>
      <c r="G137" s="39"/>
      <c r="H137" s="45"/>
    </row>
    <row r="138" s="2" customFormat="1" ht="16.8" customHeight="1">
      <c r="A138" s="39"/>
      <c r="B138" s="45"/>
      <c r="C138" s="317" t="s">
        <v>2195</v>
      </c>
      <c r="D138" s="39"/>
      <c r="E138" s="39"/>
      <c r="F138" s="39"/>
      <c r="G138" s="39"/>
      <c r="H138" s="45"/>
    </row>
    <row r="139" s="2" customFormat="1" ht="16.8" customHeight="1">
      <c r="A139" s="39"/>
      <c r="B139" s="45"/>
      <c r="C139" s="315" t="s">
        <v>423</v>
      </c>
      <c r="D139" s="315" t="s">
        <v>424</v>
      </c>
      <c r="E139" s="18" t="s">
        <v>311</v>
      </c>
      <c r="F139" s="316">
        <v>1091.3119999999999</v>
      </c>
      <c r="G139" s="39"/>
      <c r="H139" s="45"/>
    </row>
    <row r="140" s="2" customFormat="1">
      <c r="A140" s="39"/>
      <c r="B140" s="45"/>
      <c r="C140" s="315" t="s">
        <v>375</v>
      </c>
      <c r="D140" s="315" t="s">
        <v>376</v>
      </c>
      <c r="E140" s="18" t="s">
        <v>311</v>
      </c>
      <c r="F140" s="316">
        <v>1091.3119999999999</v>
      </c>
      <c r="G140" s="39"/>
      <c r="H140" s="45"/>
    </row>
    <row r="141" s="2" customFormat="1" ht="16.8" customHeight="1">
      <c r="A141" s="39"/>
      <c r="B141" s="45"/>
      <c r="C141" s="311" t="s">
        <v>148</v>
      </c>
      <c r="D141" s="312" t="s">
        <v>149</v>
      </c>
      <c r="E141" s="313" t="s">
        <v>1</v>
      </c>
      <c r="F141" s="314">
        <v>317.74099999999999</v>
      </c>
      <c r="G141" s="39"/>
      <c r="H141" s="45"/>
    </row>
    <row r="142" s="2" customFormat="1" ht="16.8" customHeight="1">
      <c r="A142" s="39"/>
      <c r="B142" s="45"/>
      <c r="C142" s="315" t="s">
        <v>148</v>
      </c>
      <c r="D142" s="315" t="s">
        <v>465</v>
      </c>
      <c r="E142" s="18" t="s">
        <v>1</v>
      </c>
      <c r="F142" s="316">
        <v>317.74099999999999</v>
      </c>
      <c r="G142" s="39"/>
      <c r="H142" s="45"/>
    </row>
    <row r="143" s="2" customFormat="1" ht="16.8" customHeight="1">
      <c r="A143" s="39"/>
      <c r="B143" s="45"/>
      <c r="C143" s="317" t="s">
        <v>2195</v>
      </c>
      <c r="D143" s="39"/>
      <c r="E143" s="39"/>
      <c r="F143" s="39"/>
      <c r="G143" s="39"/>
      <c r="H143" s="45"/>
    </row>
    <row r="144" s="2" customFormat="1" ht="16.8" customHeight="1">
      <c r="A144" s="39"/>
      <c r="B144" s="45"/>
      <c r="C144" s="315" t="s">
        <v>459</v>
      </c>
      <c r="D144" s="315" t="s">
        <v>460</v>
      </c>
      <c r="E144" s="18" t="s">
        <v>311</v>
      </c>
      <c r="F144" s="316">
        <v>317.74099999999999</v>
      </c>
      <c r="G144" s="39"/>
      <c r="H144" s="45"/>
    </row>
    <row r="145" s="2" customFormat="1" ht="16.8" customHeight="1">
      <c r="A145" s="39"/>
      <c r="B145" s="45"/>
      <c r="C145" s="315" t="s">
        <v>423</v>
      </c>
      <c r="D145" s="315" t="s">
        <v>424</v>
      </c>
      <c r="E145" s="18" t="s">
        <v>311</v>
      </c>
      <c r="F145" s="316">
        <v>1091.3119999999999</v>
      </c>
      <c r="G145" s="39"/>
      <c r="H145" s="45"/>
    </row>
    <row r="146" s="2" customFormat="1" ht="16.8" customHeight="1">
      <c r="A146" s="39"/>
      <c r="B146" s="45"/>
      <c r="C146" s="315" t="s">
        <v>473</v>
      </c>
      <c r="D146" s="315" t="s">
        <v>474</v>
      </c>
      <c r="E146" s="18" t="s">
        <v>442</v>
      </c>
      <c r="F146" s="316">
        <v>571.93399999999997</v>
      </c>
      <c r="G146" s="39"/>
      <c r="H146" s="45"/>
    </row>
    <row r="147" s="2" customFormat="1" ht="16.8" customHeight="1">
      <c r="A147" s="39"/>
      <c r="B147" s="45"/>
      <c r="C147" s="311" t="s">
        <v>151</v>
      </c>
      <c r="D147" s="312" t="s">
        <v>1</v>
      </c>
      <c r="E147" s="313" t="s">
        <v>1</v>
      </c>
      <c r="F147" s="314">
        <v>640.02099999999996</v>
      </c>
      <c r="G147" s="39"/>
      <c r="H147" s="45"/>
    </row>
    <row r="148" s="2" customFormat="1" ht="16.8" customHeight="1">
      <c r="A148" s="39"/>
      <c r="B148" s="45"/>
      <c r="C148" s="315" t="s">
        <v>151</v>
      </c>
      <c r="D148" s="315" t="s">
        <v>405</v>
      </c>
      <c r="E148" s="18" t="s">
        <v>1</v>
      </c>
      <c r="F148" s="316">
        <v>640.02099999999996</v>
      </c>
      <c r="G148" s="39"/>
      <c r="H148" s="45"/>
    </row>
    <row r="149" s="2" customFormat="1" ht="16.8" customHeight="1">
      <c r="A149" s="39"/>
      <c r="B149" s="45"/>
      <c r="C149" s="317" t="s">
        <v>2195</v>
      </c>
      <c r="D149" s="39"/>
      <c r="E149" s="39"/>
      <c r="F149" s="39"/>
      <c r="G149" s="39"/>
      <c r="H149" s="45"/>
    </row>
    <row r="150" s="2" customFormat="1">
      <c r="A150" s="39"/>
      <c r="B150" s="45"/>
      <c r="C150" s="315" t="s">
        <v>385</v>
      </c>
      <c r="D150" s="315" t="s">
        <v>386</v>
      </c>
      <c r="E150" s="18" t="s">
        <v>311</v>
      </c>
      <c r="F150" s="316">
        <v>351.51299999999998</v>
      </c>
      <c r="G150" s="39"/>
      <c r="H150" s="45"/>
    </row>
    <row r="151" s="2" customFormat="1" ht="16.8" customHeight="1">
      <c r="A151" s="39"/>
      <c r="B151" s="45"/>
      <c r="C151" s="315" t="s">
        <v>423</v>
      </c>
      <c r="D151" s="315" t="s">
        <v>424</v>
      </c>
      <c r="E151" s="18" t="s">
        <v>311</v>
      </c>
      <c r="F151" s="316">
        <v>1091.3119999999999</v>
      </c>
      <c r="G151" s="39"/>
      <c r="H151" s="45"/>
    </row>
    <row r="152" s="2" customFormat="1" ht="16.8" customHeight="1">
      <c r="A152" s="39"/>
      <c r="B152" s="45"/>
      <c r="C152" s="315" t="s">
        <v>478</v>
      </c>
      <c r="D152" s="315" t="s">
        <v>479</v>
      </c>
      <c r="E152" s="18" t="s">
        <v>442</v>
      </c>
      <c r="F152" s="316">
        <v>1260.146</v>
      </c>
      <c r="G152" s="39"/>
      <c r="H152" s="45"/>
    </row>
    <row r="153" s="2" customFormat="1" ht="16.8" customHeight="1">
      <c r="A153" s="39"/>
      <c r="B153" s="45"/>
      <c r="C153" s="311" t="s">
        <v>153</v>
      </c>
      <c r="D153" s="312" t="s">
        <v>1</v>
      </c>
      <c r="E153" s="313" t="s">
        <v>1</v>
      </c>
      <c r="F153" s="314">
        <v>53.100000000000001</v>
      </c>
      <c r="G153" s="39"/>
      <c r="H153" s="45"/>
    </row>
    <row r="154" s="2" customFormat="1" ht="16.8" customHeight="1">
      <c r="A154" s="39"/>
      <c r="B154" s="45"/>
      <c r="C154" s="315" t="s">
        <v>1</v>
      </c>
      <c r="D154" s="315" t="s">
        <v>492</v>
      </c>
      <c r="E154" s="18" t="s">
        <v>1</v>
      </c>
      <c r="F154" s="316">
        <v>0</v>
      </c>
      <c r="G154" s="39"/>
      <c r="H154" s="45"/>
    </row>
    <row r="155" s="2" customFormat="1" ht="16.8" customHeight="1">
      <c r="A155" s="39"/>
      <c r="B155" s="45"/>
      <c r="C155" s="315" t="s">
        <v>1</v>
      </c>
      <c r="D155" s="315" t="s">
        <v>493</v>
      </c>
      <c r="E155" s="18" t="s">
        <v>1</v>
      </c>
      <c r="F155" s="316">
        <v>53.100000000000001</v>
      </c>
      <c r="G155" s="39"/>
      <c r="H155" s="45"/>
    </row>
    <row r="156" s="2" customFormat="1" ht="16.8" customHeight="1">
      <c r="A156" s="39"/>
      <c r="B156" s="45"/>
      <c r="C156" s="315" t="s">
        <v>153</v>
      </c>
      <c r="D156" s="315" t="s">
        <v>160</v>
      </c>
      <c r="E156" s="18" t="s">
        <v>1</v>
      </c>
      <c r="F156" s="316">
        <v>53.100000000000001</v>
      </c>
      <c r="G156" s="39"/>
      <c r="H156" s="45"/>
    </row>
    <row r="157" s="2" customFormat="1" ht="16.8" customHeight="1">
      <c r="A157" s="39"/>
      <c r="B157" s="45"/>
      <c r="C157" s="317" t="s">
        <v>2195</v>
      </c>
      <c r="D157" s="39"/>
      <c r="E157" s="39"/>
      <c r="F157" s="39"/>
      <c r="G157" s="39"/>
      <c r="H157" s="45"/>
    </row>
    <row r="158" s="2" customFormat="1" ht="16.8" customHeight="1">
      <c r="A158" s="39"/>
      <c r="B158" s="45"/>
      <c r="C158" s="315" t="s">
        <v>489</v>
      </c>
      <c r="D158" s="315" t="s">
        <v>490</v>
      </c>
      <c r="E158" s="18" t="s">
        <v>209</v>
      </c>
      <c r="F158" s="316">
        <v>53.100000000000001</v>
      </c>
      <c r="G158" s="39"/>
      <c r="H158" s="45"/>
    </row>
    <row r="159" s="2" customFormat="1">
      <c r="A159" s="39"/>
      <c r="B159" s="45"/>
      <c r="C159" s="315" t="s">
        <v>495</v>
      </c>
      <c r="D159" s="315" t="s">
        <v>496</v>
      </c>
      <c r="E159" s="18" t="s">
        <v>209</v>
      </c>
      <c r="F159" s="316">
        <v>53.100000000000001</v>
      </c>
      <c r="G159" s="39"/>
      <c r="H159" s="45"/>
    </row>
    <row r="160" s="2" customFormat="1" ht="16.8" customHeight="1">
      <c r="A160" s="39"/>
      <c r="B160" s="45"/>
      <c r="C160" s="315" t="s">
        <v>505</v>
      </c>
      <c r="D160" s="315" t="s">
        <v>506</v>
      </c>
      <c r="E160" s="18" t="s">
        <v>209</v>
      </c>
      <c r="F160" s="316">
        <v>53.100000000000001</v>
      </c>
      <c r="G160" s="39"/>
      <c r="H160" s="45"/>
    </row>
    <row r="161" s="2" customFormat="1" ht="16.8" customHeight="1">
      <c r="A161" s="39"/>
      <c r="B161" s="45"/>
      <c r="C161" s="315" t="s">
        <v>509</v>
      </c>
      <c r="D161" s="315" t="s">
        <v>510</v>
      </c>
      <c r="E161" s="18" t="s">
        <v>209</v>
      </c>
      <c r="F161" s="316">
        <v>53.100000000000001</v>
      </c>
      <c r="G161" s="39"/>
      <c r="H161" s="45"/>
    </row>
    <row r="162" s="2" customFormat="1" ht="16.8" customHeight="1">
      <c r="A162" s="39"/>
      <c r="B162" s="45"/>
      <c r="C162" s="315" t="s">
        <v>499</v>
      </c>
      <c r="D162" s="315" t="s">
        <v>500</v>
      </c>
      <c r="E162" s="18" t="s">
        <v>501</v>
      </c>
      <c r="F162" s="316">
        <v>1.593</v>
      </c>
      <c r="G162" s="39"/>
      <c r="H162" s="45"/>
    </row>
    <row r="163" s="2" customFormat="1" ht="16.8" customHeight="1">
      <c r="A163" s="39"/>
      <c r="B163" s="45"/>
      <c r="C163" s="311" t="s">
        <v>155</v>
      </c>
      <c r="D163" s="312" t="s">
        <v>1</v>
      </c>
      <c r="E163" s="313" t="s">
        <v>1</v>
      </c>
      <c r="F163" s="314">
        <v>1171.711</v>
      </c>
      <c r="G163" s="39"/>
      <c r="H163" s="45"/>
    </row>
    <row r="164" s="2" customFormat="1" ht="16.8" customHeight="1">
      <c r="A164" s="39"/>
      <c r="B164" s="45"/>
      <c r="C164" s="315" t="s">
        <v>155</v>
      </c>
      <c r="D164" s="315" t="s">
        <v>406</v>
      </c>
      <c r="E164" s="18" t="s">
        <v>1</v>
      </c>
      <c r="F164" s="316">
        <v>1171.711</v>
      </c>
      <c r="G164" s="39"/>
      <c r="H164" s="45"/>
    </row>
    <row r="165" s="2" customFormat="1" ht="16.8" customHeight="1">
      <c r="A165" s="39"/>
      <c r="B165" s="45"/>
      <c r="C165" s="317" t="s">
        <v>2195</v>
      </c>
      <c r="D165" s="39"/>
      <c r="E165" s="39"/>
      <c r="F165" s="39"/>
      <c r="G165" s="39"/>
      <c r="H165" s="45"/>
    </row>
    <row r="166" s="2" customFormat="1">
      <c r="A166" s="39"/>
      <c r="B166" s="45"/>
      <c r="C166" s="315" t="s">
        <v>385</v>
      </c>
      <c r="D166" s="315" t="s">
        <v>386</v>
      </c>
      <c r="E166" s="18" t="s">
        <v>311</v>
      </c>
      <c r="F166" s="316">
        <v>351.51299999999998</v>
      </c>
      <c r="G166" s="39"/>
      <c r="H166" s="45"/>
    </row>
    <row r="167" s="2" customFormat="1">
      <c r="A167" s="39"/>
      <c r="B167" s="45"/>
      <c r="C167" s="315" t="s">
        <v>375</v>
      </c>
      <c r="D167" s="315" t="s">
        <v>376</v>
      </c>
      <c r="E167" s="18" t="s">
        <v>311</v>
      </c>
      <c r="F167" s="316">
        <v>351.51299999999998</v>
      </c>
      <c r="G167" s="39"/>
      <c r="H167" s="45"/>
    </row>
    <row r="168" s="2" customFormat="1">
      <c r="A168" s="39"/>
      <c r="B168" s="45"/>
      <c r="C168" s="315" t="s">
        <v>380</v>
      </c>
      <c r="D168" s="315" t="s">
        <v>381</v>
      </c>
      <c r="E168" s="18" t="s">
        <v>311</v>
      </c>
      <c r="F168" s="316">
        <v>820.19799999999998</v>
      </c>
      <c r="G168" s="39"/>
      <c r="H168" s="45"/>
    </row>
    <row r="169" s="2" customFormat="1">
      <c r="A169" s="39"/>
      <c r="B169" s="45"/>
      <c r="C169" s="315" t="s">
        <v>409</v>
      </c>
      <c r="D169" s="315" t="s">
        <v>410</v>
      </c>
      <c r="E169" s="18" t="s">
        <v>311</v>
      </c>
      <c r="F169" s="316">
        <v>351.51299999999998</v>
      </c>
      <c r="G169" s="39"/>
      <c r="H169" s="45"/>
    </row>
    <row r="170" s="2" customFormat="1">
      <c r="A170" s="39"/>
      <c r="B170" s="45"/>
      <c r="C170" s="315" t="s">
        <v>414</v>
      </c>
      <c r="D170" s="315" t="s">
        <v>415</v>
      </c>
      <c r="E170" s="18" t="s">
        <v>311</v>
      </c>
      <c r="F170" s="316">
        <v>820.19799999999998</v>
      </c>
      <c r="G170" s="39"/>
      <c r="H170" s="45"/>
    </row>
    <row r="171" s="2" customFormat="1">
      <c r="A171" s="39"/>
      <c r="B171" s="45"/>
      <c r="C171" s="315" t="s">
        <v>419</v>
      </c>
      <c r="D171" s="315" t="s">
        <v>420</v>
      </c>
      <c r="E171" s="18" t="s">
        <v>311</v>
      </c>
      <c r="F171" s="316">
        <v>820.19799999999998</v>
      </c>
      <c r="G171" s="39"/>
      <c r="H171" s="45"/>
    </row>
    <row r="172" s="2" customFormat="1" ht="16.8" customHeight="1">
      <c r="A172" s="39"/>
      <c r="B172" s="45"/>
      <c r="C172" s="315" t="s">
        <v>423</v>
      </c>
      <c r="D172" s="315" t="s">
        <v>424</v>
      </c>
      <c r="E172" s="18" t="s">
        <v>311</v>
      </c>
      <c r="F172" s="316">
        <v>703.02599999999995</v>
      </c>
      <c r="G172" s="39"/>
      <c r="H172" s="45"/>
    </row>
    <row r="173" s="2" customFormat="1" ht="16.8" customHeight="1">
      <c r="A173" s="39"/>
      <c r="B173" s="45"/>
      <c r="C173" s="315" t="s">
        <v>429</v>
      </c>
      <c r="D173" s="315" t="s">
        <v>430</v>
      </c>
      <c r="E173" s="18" t="s">
        <v>311</v>
      </c>
      <c r="F173" s="316">
        <v>1640.396</v>
      </c>
      <c r="G173" s="39"/>
      <c r="H173" s="45"/>
    </row>
    <row r="174" s="2" customFormat="1">
      <c r="A174" s="39"/>
      <c r="B174" s="45"/>
      <c r="C174" s="315" t="s">
        <v>440</v>
      </c>
      <c r="D174" s="315" t="s">
        <v>441</v>
      </c>
      <c r="E174" s="18" t="s">
        <v>442</v>
      </c>
      <c r="F174" s="316">
        <v>2109.0799999999999</v>
      </c>
      <c r="G174" s="39"/>
      <c r="H174" s="45"/>
    </row>
    <row r="175" s="2" customFormat="1" ht="16.8" customHeight="1">
      <c r="A175" s="39"/>
      <c r="B175" s="45"/>
      <c r="C175" s="315" t="s">
        <v>435</v>
      </c>
      <c r="D175" s="315" t="s">
        <v>436</v>
      </c>
      <c r="E175" s="18" t="s">
        <v>311</v>
      </c>
      <c r="F175" s="316">
        <v>1171.711</v>
      </c>
      <c r="G175" s="39"/>
      <c r="H175" s="45"/>
    </row>
    <row r="176" s="2" customFormat="1" ht="16.8" customHeight="1">
      <c r="A176" s="39"/>
      <c r="B176" s="45"/>
      <c r="C176" s="311" t="s">
        <v>157</v>
      </c>
      <c r="D176" s="312" t="s">
        <v>1</v>
      </c>
      <c r="E176" s="313" t="s">
        <v>1</v>
      </c>
      <c r="F176" s="314">
        <v>2.25</v>
      </c>
      <c r="G176" s="39"/>
      <c r="H176" s="45"/>
    </row>
    <row r="177" s="2" customFormat="1" ht="16.8" customHeight="1">
      <c r="A177" s="39"/>
      <c r="B177" s="45"/>
      <c r="C177" s="315" t="s">
        <v>1</v>
      </c>
      <c r="D177" s="315" t="s">
        <v>214</v>
      </c>
      <c r="E177" s="18" t="s">
        <v>1</v>
      </c>
      <c r="F177" s="316">
        <v>0</v>
      </c>
      <c r="G177" s="39"/>
      <c r="H177" s="45"/>
    </row>
    <row r="178" s="2" customFormat="1" ht="16.8" customHeight="1">
      <c r="A178" s="39"/>
      <c r="B178" s="45"/>
      <c r="C178" s="315" t="s">
        <v>1</v>
      </c>
      <c r="D178" s="315" t="s">
        <v>456</v>
      </c>
      <c r="E178" s="18" t="s">
        <v>1</v>
      </c>
      <c r="F178" s="316">
        <v>0</v>
      </c>
      <c r="G178" s="39"/>
      <c r="H178" s="45"/>
    </row>
    <row r="179" s="2" customFormat="1" ht="16.8" customHeight="1">
      <c r="A179" s="39"/>
      <c r="B179" s="45"/>
      <c r="C179" s="315" t="s">
        <v>157</v>
      </c>
      <c r="D179" s="315" t="s">
        <v>457</v>
      </c>
      <c r="E179" s="18" t="s">
        <v>1</v>
      </c>
      <c r="F179" s="316">
        <v>2.25</v>
      </c>
      <c r="G179" s="39"/>
      <c r="H179" s="45"/>
    </row>
    <row r="180" s="2" customFormat="1" ht="16.8" customHeight="1">
      <c r="A180" s="39"/>
      <c r="B180" s="45"/>
      <c r="C180" s="317" t="s">
        <v>2195</v>
      </c>
      <c r="D180" s="39"/>
      <c r="E180" s="39"/>
      <c r="F180" s="39"/>
      <c r="G180" s="39"/>
      <c r="H180" s="45"/>
    </row>
    <row r="181" s="2" customFormat="1" ht="16.8" customHeight="1">
      <c r="A181" s="39"/>
      <c r="B181" s="45"/>
      <c r="C181" s="315" t="s">
        <v>453</v>
      </c>
      <c r="D181" s="315" t="s">
        <v>454</v>
      </c>
      <c r="E181" s="18" t="s">
        <v>311</v>
      </c>
      <c r="F181" s="316">
        <v>2.25</v>
      </c>
      <c r="G181" s="39"/>
      <c r="H181" s="45"/>
    </row>
    <row r="182" s="2" customFormat="1" ht="16.8" customHeight="1">
      <c r="A182" s="39"/>
      <c r="B182" s="45"/>
      <c r="C182" s="315" t="s">
        <v>423</v>
      </c>
      <c r="D182" s="315" t="s">
        <v>424</v>
      </c>
      <c r="E182" s="18" t="s">
        <v>311</v>
      </c>
      <c r="F182" s="316">
        <v>1091.3119999999999</v>
      </c>
      <c r="G182" s="39"/>
      <c r="H182" s="45"/>
    </row>
    <row r="183" s="2" customFormat="1" ht="16.8" customHeight="1">
      <c r="A183" s="39"/>
      <c r="B183" s="45"/>
      <c r="C183" s="315" t="s">
        <v>468</v>
      </c>
      <c r="D183" s="315" t="s">
        <v>469</v>
      </c>
      <c r="E183" s="18" t="s">
        <v>442</v>
      </c>
      <c r="F183" s="316">
        <v>4.0499999999999998</v>
      </c>
      <c r="G183" s="39"/>
      <c r="H183" s="45"/>
    </row>
    <row r="184" s="2" customFormat="1" ht="16.8" customHeight="1">
      <c r="A184" s="39"/>
      <c r="B184" s="45"/>
      <c r="C184" s="311" t="s">
        <v>159</v>
      </c>
      <c r="D184" s="312" t="s">
        <v>160</v>
      </c>
      <c r="E184" s="313" t="s">
        <v>1</v>
      </c>
      <c r="F184" s="314">
        <v>461.29000000000002</v>
      </c>
      <c r="G184" s="39"/>
      <c r="H184" s="45"/>
    </row>
    <row r="185" s="2" customFormat="1" ht="16.8" customHeight="1">
      <c r="A185" s="39"/>
      <c r="B185" s="45"/>
      <c r="C185" s="315" t="s">
        <v>1</v>
      </c>
      <c r="D185" s="315" t="s">
        <v>214</v>
      </c>
      <c r="E185" s="18" t="s">
        <v>1</v>
      </c>
      <c r="F185" s="316">
        <v>0</v>
      </c>
      <c r="G185" s="39"/>
      <c r="H185" s="45"/>
    </row>
    <row r="186" s="2" customFormat="1" ht="16.8" customHeight="1">
      <c r="A186" s="39"/>
      <c r="B186" s="45"/>
      <c r="C186" s="315" t="s">
        <v>1</v>
      </c>
      <c r="D186" s="315" t="s">
        <v>388</v>
      </c>
      <c r="E186" s="18" t="s">
        <v>1</v>
      </c>
      <c r="F186" s="316">
        <v>0</v>
      </c>
      <c r="G186" s="39"/>
      <c r="H186" s="45"/>
    </row>
    <row r="187" s="2" customFormat="1" ht="16.8" customHeight="1">
      <c r="A187" s="39"/>
      <c r="B187" s="45"/>
      <c r="C187" s="315" t="s">
        <v>1</v>
      </c>
      <c r="D187" s="315" t="s">
        <v>389</v>
      </c>
      <c r="E187" s="18" t="s">
        <v>1</v>
      </c>
      <c r="F187" s="316">
        <v>0</v>
      </c>
      <c r="G187" s="39"/>
      <c r="H187" s="45"/>
    </row>
    <row r="188" s="2" customFormat="1" ht="16.8" customHeight="1">
      <c r="A188" s="39"/>
      <c r="B188" s="45"/>
      <c r="C188" s="315" t="s">
        <v>1</v>
      </c>
      <c r="D188" s="315" t="s">
        <v>390</v>
      </c>
      <c r="E188" s="18" t="s">
        <v>1</v>
      </c>
      <c r="F188" s="316">
        <v>64.718999999999994</v>
      </c>
      <c r="G188" s="39"/>
      <c r="H188" s="45"/>
    </row>
    <row r="189" s="2" customFormat="1" ht="16.8" customHeight="1">
      <c r="A189" s="39"/>
      <c r="B189" s="45"/>
      <c r="C189" s="315" t="s">
        <v>1</v>
      </c>
      <c r="D189" s="315" t="s">
        <v>391</v>
      </c>
      <c r="E189" s="18" t="s">
        <v>1</v>
      </c>
      <c r="F189" s="316">
        <v>2.5110000000000001</v>
      </c>
      <c r="G189" s="39"/>
      <c r="H189" s="45"/>
    </row>
    <row r="190" s="2" customFormat="1" ht="16.8" customHeight="1">
      <c r="A190" s="39"/>
      <c r="B190" s="45"/>
      <c r="C190" s="315" t="s">
        <v>1</v>
      </c>
      <c r="D190" s="315" t="s">
        <v>392</v>
      </c>
      <c r="E190" s="18" t="s">
        <v>1</v>
      </c>
      <c r="F190" s="316">
        <v>4.0099999999999998</v>
      </c>
      <c r="G190" s="39"/>
      <c r="H190" s="45"/>
    </row>
    <row r="191" s="2" customFormat="1" ht="16.8" customHeight="1">
      <c r="A191" s="39"/>
      <c r="B191" s="45"/>
      <c r="C191" s="315" t="s">
        <v>1</v>
      </c>
      <c r="D191" s="315" t="s">
        <v>393</v>
      </c>
      <c r="E191" s="18" t="s">
        <v>1</v>
      </c>
      <c r="F191" s="316">
        <v>0</v>
      </c>
      <c r="G191" s="39"/>
      <c r="H191" s="45"/>
    </row>
    <row r="192" s="2" customFormat="1" ht="16.8" customHeight="1">
      <c r="A192" s="39"/>
      <c r="B192" s="45"/>
      <c r="C192" s="315" t="s">
        <v>1</v>
      </c>
      <c r="D192" s="315" t="s">
        <v>394</v>
      </c>
      <c r="E192" s="18" t="s">
        <v>1</v>
      </c>
      <c r="F192" s="316">
        <v>323.59500000000003</v>
      </c>
      <c r="G192" s="39"/>
      <c r="H192" s="45"/>
    </row>
    <row r="193" s="2" customFormat="1" ht="16.8" customHeight="1">
      <c r="A193" s="39"/>
      <c r="B193" s="45"/>
      <c r="C193" s="315" t="s">
        <v>1</v>
      </c>
      <c r="D193" s="315" t="s">
        <v>395</v>
      </c>
      <c r="E193" s="18" t="s">
        <v>1</v>
      </c>
      <c r="F193" s="316">
        <v>10.044000000000001</v>
      </c>
      <c r="G193" s="39"/>
      <c r="H193" s="45"/>
    </row>
    <row r="194" s="2" customFormat="1" ht="16.8" customHeight="1">
      <c r="A194" s="39"/>
      <c r="B194" s="45"/>
      <c r="C194" s="315" t="s">
        <v>1</v>
      </c>
      <c r="D194" s="315" t="s">
        <v>396</v>
      </c>
      <c r="E194" s="18" t="s">
        <v>1</v>
      </c>
      <c r="F194" s="316">
        <v>16.625</v>
      </c>
      <c r="G194" s="39"/>
      <c r="H194" s="45"/>
    </row>
    <row r="195" s="2" customFormat="1" ht="16.8" customHeight="1">
      <c r="A195" s="39"/>
      <c r="B195" s="45"/>
      <c r="C195" s="315" t="s">
        <v>1</v>
      </c>
      <c r="D195" s="315" t="s">
        <v>397</v>
      </c>
      <c r="E195" s="18" t="s">
        <v>1</v>
      </c>
      <c r="F195" s="316">
        <v>0</v>
      </c>
      <c r="G195" s="39"/>
      <c r="H195" s="45"/>
    </row>
    <row r="196" s="2" customFormat="1" ht="16.8" customHeight="1">
      <c r="A196" s="39"/>
      <c r="B196" s="45"/>
      <c r="C196" s="315" t="s">
        <v>1</v>
      </c>
      <c r="D196" s="315" t="s">
        <v>398</v>
      </c>
      <c r="E196" s="18" t="s">
        <v>1</v>
      </c>
      <c r="F196" s="316">
        <v>2.1869999999999998</v>
      </c>
      <c r="G196" s="39"/>
      <c r="H196" s="45"/>
    </row>
    <row r="197" s="2" customFormat="1" ht="16.8" customHeight="1">
      <c r="A197" s="39"/>
      <c r="B197" s="45"/>
      <c r="C197" s="315" t="s">
        <v>1</v>
      </c>
      <c r="D197" s="315" t="s">
        <v>347</v>
      </c>
      <c r="E197" s="18" t="s">
        <v>1</v>
      </c>
      <c r="F197" s="316">
        <v>35.18</v>
      </c>
      <c r="G197" s="39"/>
      <c r="H197" s="45"/>
    </row>
    <row r="198" s="2" customFormat="1" ht="16.8" customHeight="1">
      <c r="A198" s="39"/>
      <c r="B198" s="45"/>
      <c r="C198" s="315" t="s">
        <v>1</v>
      </c>
      <c r="D198" s="315" t="s">
        <v>399</v>
      </c>
      <c r="E198" s="18" t="s">
        <v>1</v>
      </c>
      <c r="F198" s="316">
        <v>2.25</v>
      </c>
      <c r="G198" s="39"/>
      <c r="H198" s="45"/>
    </row>
    <row r="199" s="2" customFormat="1" ht="16.8" customHeight="1">
      <c r="A199" s="39"/>
      <c r="B199" s="45"/>
      <c r="C199" s="315" t="s">
        <v>1</v>
      </c>
      <c r="D199" s="315" t="s">
        <v>400</v>
      </c>
      <c r="E199" s="18" t="s">
        <v>1</v>
      </c>
      <c r="F199" s="316">
        <v>0.16900000000000001</v>
      </c>
      <c r="G199" s="39"/>
      <c r="H199" s="45"/>
    </row>
    <row r="200" s="2" customFormat="1" ht="16.8" customHeight="1">
      <c r="A200" s="39"/>
      <c r="B200" s="45"/>
      <c r="C200" s="315" t="s">
        <v>159</v>
      </c>
      <c r="D200" s="315" t="s">
        <v>160</v>
      </c>
      <c r="E200" s="18" t="s">
        <v>1</v>
      </c>
      <c r="F200" s="316">
        <v>461.29000000000002</v>
      </c>
      <c r="G200" s="39"/>
      <c r="H200" s="45"/>
    </row>
    <row r="201" s="2" customFormat="1" ht="16.8" customHeight="1">
      <c r="A201" s="39"/>
      <c r="B201" s="45"/>
      <c r="C201" s="317" t="s">
        <v>2195</v>
      </c>
      <c r="D201" s="39"/>
      <c r="E201" s="39"/>
      <c r="F201" s="39"/>
      <c r="G201" s="39"/>
      <c r="H201" s="45"/>
    </row>
    <row r="202" s="2" customFormat="1">
      <c r="A202" s="39"/>
      <c r="B202" s="45"/>
      <c r="C202" s="315" t="s">
        <v>385</v>
      </c>
      <c r="D202" s="315" t="s">
        <v>386</v>
      </c>
      <c r="E202" s="18" t="s">
        <v>311</v>
      </c>
      <c r="F202" s="316">
        <v>351.51299999999998</v>
      </c>
      <c r="G202" s="39"/>
      <c r="H202" s="45"/>
    </row>
    <row r="203" s="2" customFormat="1" ht="16.8" customHeight="1">
      <c r="A203" s="39"/>
      <c r="B203" s="45"/>
      <c r="C203" s="315" t="s">
        <v>446</v>
      </c>
      <c r="D203" s="315" t="s">
        <v>447</v>
      </c>
      <c r="E203" s="18" t="s">
        <v>448</v>
      </c>
      <c r="F203" s="316">
        <v>751.11900000000003</v>
      </c>
      <c r="G203" s="39"/>
      <c r="H203" s="45"/>
    </row>
    <row r="204" s="2" customFormat="1" ht="16.8" customHeight="1">
      <c r="A204" s="39"/>
      <c r="B204" s="45"/>
      <c r="C204" s="311" t="s">
        <v>162</v>
      </c>
      <c r="D204" s="312" t="s">
        <v>1</v>
      </c>
      <c r="E204" s="313" t="s">
        <v>1</v>
      </c>
      <c r="F204" s="314">
        <v>60.060000000000002</v>
      </c>
      <c r="G204" s="39"/>
      <c r="H204" s="45"/>
    </row>
    <row r="205" s="2" customFormat="1" ht="16.8" customHeight="1">
      <c r="A205" s="39"/>
      <c r="B205" s="45"/>
      <c r="C205" s="315" t="s">
        <v>1</v>
      </c>
      <c r="D205" s="315" t="s">
        <v>214</v>
      </c>
      <c r="E205" s="18" t="s">
        <v>1</v>
      </c>
      <c r="F205" s="316">
        <v>0</v>
      </c>
      <c r="G205" s="39"/>
      <c r="H205" s="45"/>
    </row>
    <row r="206" s="2" customFormat="1" ht="16.8" customHeight="1">
      <c r="A206" s="39"/>
      <c r="B206" s="45"/>
      <c r="C206" s="315" t="s">
        <v>162</v>
      </c>
      <c r="D206" s="315" t="s">
        <v>450</v>
      </c>
      <c r="E206" s="18" t="s">
        <v>1</v>
      </c>
      <c r="F206" s="316">
        <v>60.060000000000002</v>
      </c>
      <c r="G206" s="39"/>
      <c r="H206" s="45"/>
    </row>
    <row r="207" s="2" customFormat="1" ht="16.8" customHeight="1">
      <c r="A207" s="39"/>
      <c r="B207" s="45"/>
      <c r="C207" s="317" t="s">
        <v>2195</v>
      </c>
      <c r="D207" s="39"/>
      <c r="E207" s="39"/>
      <c r="F207" s="39"/>
      <c r="G207" s="39"/>
      <c r="H207" s="45"/>
    </row>
    <row r="208" s="2" customFormat="1" ht="16.8" customHeight="1">
      <c r="A208" s="39"/>
      <c r="B208" s="45"/>
      <c r="C208" s="315" t="s">
        <v>446</v>
      </c>
      <c r="D208" s="315" t="s">
        <v>447</v>
      </c>
      <c r="E208" s="18" t="s">
        <v>448</v>
      </c>
      <c r="F208" s="316">
        <v>751.11900000000003</v>
      </c>
      <c r="G208" s="39"/>
      <c r="H208" s="45"/>
    </row>
    <row r="209" s="2" customFormat="1" ht="16.8" customHeight="1">
      <c r="A209" s="39"/>
      <c r="B209" s="45"/>
      <c r="C209" s="315" t="s">
        <v>423</v>
      </c>
      <c r="D209" s="315" t="s">
        <v>424</v>
      </c>
      <c r="E209" s="18" t="s">
        <v>311</v>
      </c>
      <c r="F209" s="316">
        <v>1091.3119999999999</v>
      </c>
      <c r="G209" s="39"/>
      <c r="H209" s="45"/>
    </row>
    <row r="210" s="2" customFormat="1" ht="16.8" customHeight="1">
      <c r="A210" s="39"/>
      <c r="B210" s="45"/>
      <c r="C210" s="315" t="s">
        <v>478</v>
      </c>
      <c r="D210" s="315" t="s">
        <v>479</v>
      </c>
      <c r="E210" s="18" t="s">
        <v>442</v>
      </c>
      <c r="F210" s="316">
        <v>1260.146</v>
      </c>
      <c r="G210" s="39"/>
      <c r="H210" s="45"/>
    </row>
    <row r="211" s="2" customFormat="1" ht="16.8" customHeight="1">
      <c r="A211" s="39"/>
      <c r="B211" s="45"/>
      <c r="C211" s="311" t="s">
        <v>164</v>
      </c>
      <c r="D211" s="312" t="s">
        <v>1</v>
      </c>
      <c r="E211" s="313" t="s">
        <v>1</v>
      </c>
      <c r="F211" s="314">
        <v>51.037999999999997</v>
      </c>
      <c r="G211" s="39"/>
      <c r="H211" s="45"/>
    </row>
    <row r="212" s="2" customFormat="1" ht="16.8" customHeight="1">
      <c r="A212" s="39"/>
      <c r="B212" s="45"/>
      <c r="C212" s="315" t="s">
        <v>1</v>
      </c>
      <c r="D212" s="315" t="s">
        <v>401</v>
      </c>
      <c r="E212" s="18" t="s">
        <v>1</v>
      </c>
      <c r="F212" s="316">
        <v>19.059000000000001</v>
      </c>
      <c r="G212" s="39"/>
      <c r="H212" s="45"/>
    </row>
    <row r="213" s="2" customFormat="1" ht="16.8" customHeight="1">
      <c r="A213" s="39"/>
      <c r="B213" s="45"/>
      <c r="C213" s="315" t="s">
        <v>1</v>
      </c>
      <c r="D213" s="315" t="s">
        <v>402</v>
      </c>
      <c r="E213" s="18" t="s">
        <v>1</v>
      </c>
      <c r="F213" s="316">
        <v>11.140000000000001</v>
      </c>
      <c r="G213" s="39"/>
      <c r="H213" s="45"/>
    </row>
    <row r="214" s="2" customFormat="1" ht="16.8" customHeight="1">
      <c r="A214" s="39"/>
      <c r="B214" s="45"/>
      <c r="C214" s="315" t="s">
        <v>1</v>
      </c>
      <c r="D214" s="315" t="s">
        <v>403</v>
      </c>
      <c r="E214" s="18" t="s">
        <v>1</v>
      </c>
      <c r="F214" s="316">
        <v>11.997</v>
      </c>
      <c r="G214" s="39"/>
      <c r="H214" s="45"/>
    </row>
    <row r="215" s="2" customFormat="1" ht="16.8" customHeight="1">
      <c r="A215" s="39"/>
      <c r="B215" s="45"/>
      <c r="C215" s="315" t="s">
        <v>1</v>
      </c>
      <c r="D215" s="315" t="s">
        <v>404</v>
      </c>
      <c r="E215" s="18" t="s">
        <v>1</v>
      </c>
      <c r="F215" s="316">
        <v>8.8420000000000005</v>
      </c>
      <c r="G215" s="39"/>
      <c r="H215" s="45"/>
    </row>
    <row r="216" s="2" customFormat="1" ht="16.8" customHeight="1">
      <c r="A216" s="39"/>
      <c r="B216" s="45"/>
      <c r="C216" s="315" t="s">
        <v>164</v>
      </c>
      <c r="D216" s="315" t="s">
        <v>110</v>
      </c>
      <c r="E216" s="18" t="s">
        <v>1</v>
      </c>
      <c r="F216" s="316">
        <v>51.037999999999997</v>
      </c>
      <c r="G216" s="39"/>
      <c r="H216" s="45"/>
    </row>
    <row r="217" s="2" customFormat="1" ht="16.8" customHeight="1">
      <c r="A217" s="39"/>
      <c r="B217" s="45"/>
      <c r="C217" s="317" t="s">
        <v>2195</v>
      </c>
      <c r="D217" s="39"/>
      <c r="E217" s="39"/>
      <c r="F217" s="39"/>
      <c r="G217" s="39"/>
      <c r="H217" s="45"/>
    </row>
    <row r="218" s="2" customFormat="1">
      <c r="A218" s="39"/>
      <c r="B218" s="45"/>
      <c r="C218" s="315" t="s">
        <v>385</v>
      </c>
      <c r="D218" s="315" t="s">
        <v>386</v>
      </c>
      <c r="E218" s="18" t="s">
        <v>311</v>
      </c>
      <c r="F218" s="316">
        <v>351.51299999999998</v>
      </c>
      <c r="G218" s="39"/>
      <c r="H218" s="45"/>
    </row>
    <row r="219" s="2" customFormat="1" ht="16.8" customHeight="1">
      <c r="A219" s="39"/>
      <c r="B219" s="45"/>
      <c r="C219" s="311" t="s">
        <v>166</v>
      </c>
      <c r="D219" s="312" t="s">
        <v>1</v>
      </c>
      <c r="E219" s="313" t="s">
        <v>1</v>
      </c>
      <c r="F219" s="314">
        <v>1146.499</v>
      </c>
      <c r="G219" s="39"/>
      <c r="H219" s="45"/>
    </row>
    <row r="220" s="2" customFormat="1" ht="16.8" customHeight="1">
      <c r="A220" s="39"/>
      <c r="B220" s="45"/>
      <c r="C220" s="315" t="s">
        <v>1</v>
      </c>
      <c r="D220" s="315" t="s">
        <v>214</v>
      </c>
      <c r="E220" s="18" t="s">
        <v>1</v>
      </c>
      <c r="F220" s="316">
        <v>0</v>
      </c>
      <c r="G220" s="39"/>
      <c r="H220" s="45"/>
    </row>
    <row r="221" s="2" customFormat="1" ht="16.8" customHeight="1">
      <c r="A221" s="39"/>
      <c r="B221" s="45"/>
      <c r="C221" s="315" t="s">
        <v>1</v>
      </c>
      <c r="D221" s="315" t="s">
        <v>343</v>
      </c>
      <c r="E221" s="18" t="s">
        <v>1</v>
      </c>
      <c r="F221" s="316">
        <v>0</v>
      </c>
      <c r="G221" s="39"/>
      <c r="H221" s="45"/>
    </row>
    <row r="222" s="2" customFormat="1" ht="16.8" customHeight="1">
      <c r="A222" s="39"/>
      <c r="B222" s="45"/>
      <c r="C222" s="315" t="s">
        <v>1</v>
      </c>
      <c r="D222" s="315" t="s">
        <v>344</v>
      </c>
      <c r="E222" s="18" t="s">
        <v>1</v>
      </c>
      <c r="F222" s="316">
        <v>1120.1500000000001</v>
      </c>
      <c r="G222" s="39"/>
      <c r="H222" s="45"/>
    </row>
    <row r="223" s="2" customFormat="1" ht="16.8" customHeight="1">
      <c r="A223" s="39"/>
      <c r="B223" s="45"/>
      <c r="C223" s="315" t="s">
        <v>1</v>
      </c>
      <c r="D223" s="315" t="s">
        <v>345</v>
      </c>
      <c r="E223" s="18" t="s">
        <v>1</v>
      </c>
      <c r="F223" s="316">
        <v>42.686999999999998</v>
      </c>
      <c r="G223" s="39"/>
      <c r="H223" s="45"/>
    </row>
    <row r="224" s="2" customFormat="1" ht="16.8" customHeight="1">
      <c r="A224" s="39"/>
      <c r="B224" s="45"/>
      <c r="C224" s="315" t="s">
        <v>1</v>
      </c>
      <c r="D224" s="315" t="s">
        <v>346</v>
      </c>
      <c r="E224" s="18" t="s">
        <v>1</v>
      </c>
      <c r="F224" s="316">
        <v>68.162000000000006</v>
      </c>
      <c r="G224" s="39"/>
      <c r="H224" s="45"/>
    </row>
    <row r="225" s="2" customFormat="1" ht="16.8" customHeight="1">
      <c r="A225" s="39"/>
      <c r="B225" s="45"/>
      <c r="C225" s="315" t="s">
        <v>1</v>
      </c>
      <c r="D225" s="315" t="s">
        <v>347</v>
      </c>
      <c r="E225" s="18" t="s">
        <v>1</v>
      </c>
      <c r="F225" s="316">
        <v>35.18</v>
      </c>
      <c r="G225" s="39"/>
      <c r="H225" s="45"/>
    </row>
    <row r="226" s="2" customFormat="1" ht="16.8" customHeight="1">
      <c r="A226" s="39"/>
      <c r="B226" s="45"/>
      <c r="C226" s="315" t="s">
        <v>1</v>
      </c>
      <c r="D226" s="315" t="s">
        <v>348</v>
      </c>
      <c r="E226" s="18" t="s">
        <v>1</v>
      </c>
      <c r="F226" s="316">
        <v>61.200000000000003</v>
      </c>
      <c r="G226" s="39"/>
      <c r="H226" s="45"/>
    </row>
    <row r="227" s="2" customFormat="1">
      <c r="A227" s="39"/>
      <c r="B227" s="45"/>
      <c r="C227" s="315" t="s">
        <v>1</v>
      </c>
      <c r="D227" s="315" t="s">
        <v>349</v>
      </c>
      <c r="E227" s="18" t="s">
        <v>1</v>
      </c>
      <c r="F227" s="316">
        <v>165.28999999999999</v>
      </c>
      <c r="G227" s="39"/>
      <c r="H227" s="45"/>
    </row>
    <row r="228" s="2" customFormat="1">
      <c r="A228" s="39"/>
      <c r="B228" s="45"/>
      <c r="C228" s="315" t="s">
        <v>1</v>
      </c>
      <c r="D228" s="315" t="s">
        <v>350</v>
      </c>
      <c r="E228" s="18" t="s">
        <v>1</v>
      </c>
      <c r="F228" s="316">
        <v>-328.322</v>
      </c>
      <c r="G228" s="39"/>
      <c r="H228" s="45"/>
    </row>
    <row r="229" s="2" customFormat="1" ht="16.8" customHeight="1">
      <c r="A229" s="39"/>
      <c r="B229" s="45"/>
      <c r="C229" s="315" t="s">
        <v>1</v>
      </c>
      <c r="D229" s="315" t="s">
        <v>351</v>
      </c>
      <c r="E229" s="18" t="s">
        <v>1</v>
      </c>
      <c r="F229" s="316">
        <v>-5.0590000000000002</v>
      </c>
      <c r="G229" s="39"/>
      <c r="H229" s="45"/>
    </row>
    <row r="230" s="2" customFormat="1" ht="16.8" customHeight="1">
      <c r="A230" s="39"/>
      <c r="B230" s="45"/>
      <c r="C230" s="315" t="s">
        <v>1</v>
      </c>
      <c r="D230" s="315" t="s">
        <v>352</v>
      </c>
      <c r="E230" s="18" t="s">
        <v>1</v>
      </c>
      <c r="F230" s="316">
        <v>-5.5289999999999999</v>
      </c>
      <c r="G230" s="39"/>
      <c r="H230" s="45"/>
    </row>
    <row r="231" s="2" customFormat="1">
      <c r="A231" s="39"/>
      <c r="B231" s="45"/>
      <c r="C231" s="315" t="s">
        <v>1</v>
      </c>
      <c r="D231" s="315" t="s">
        <v>353</v>
      </c>
      <c r="E231" s="18" t="s">
        <v>1</v>
      </c>
      <c r="F231" s="316">
        <v>-5.492</v>
      </c>
      <c r="G231" s="39"/>
      <c r="H231" s="45"/>
    </row>
    <row r="232" s="2" customFormat="1" ht="16.8" customHeight="1">
      <c r="A232" s="39"/>
      <c r="B232" s="45"/>
      <c r="C232" s="315" t="s">
        <v>1</v>
      </c>
      <c r="D232" s="315" t="s">
        <v>354</v>
      </c>
      <c r="E232" s="18" t="s">
        <v>1</v>
      </c>
      <c r="F232" s="316">
        <v>-1.768</v>
      </c>
      <c r="G232" s="39"/>
      <c r="H232" s="45"/>
    </row>
    <row r="233" s="2" customFormat="1" ht="16.8" customHeight="1">
      <c r="A233" s="39"/>
      <c r="B233" s="45"/>
      <c r="C233" s="315" t="s">
        <v>166</v>
      </c>
      <c r="D233" s="315" t="s">
        <v>160</v>
      </c>
      <c r="E233" s="18" t="s">
        <v>1</v>
      </c>
      <c r="F233" s="316">
        <v>1146.499</v>
      </c>
      <c r="G233" s="39"/>
      <c r="H233" s="45"/>
    </row>
    <row r="234" s="2" customFormat="1" ht="16.8" customHeight="1">
      <c r="A234" s="39"/>
      <c r="B234" s="45"/>
      <c r="C234" s="317" t="s">
        <v>2195</v>
      </c>
      <c r="D234" s="39"/>
      <c r="E234" s="39"/>
      <c r="F234" s="39"/>
      <c r="G234" s="39"/>
      <c r="H234" s="45"/>
    </row>
    <row r="235" s="2" customFormat="1">
      <c r="A235" s="39"/>
      <c r="B235" s="45"/>
      <c r="C235" s="315" t="s">
        <v>340</v>
      </c>
      <c r="D235" s="315" t="s">
        <v>341</v>
      </c>
      <c r="E235" s="18" t="s">
        <v>311</v>
      </c>
      <c r="F235" s="316">
        <v>343.94999999999999</v>
      </c>
      <c r="G235" s="39"/>
      <c r="H235" s="45"/>
    </row>
    <row r="236" s="2" customFormat="1">
      <c r="A236" s="39"/>
      <c r="B236" s="45"/>
      <c r="C236" s="315" t="s">
        <v>356</v>
      </c>
      <c r="D236" s="315" t="s">
        <v>357</v>
      </c>
      <c r="E236" s="18" t="s">
        <v>311</v>
      </c>
      <c r="F236" s="316">
        <v>802.54899999999998</v>
      </c>
      <c r="G236" s="39"/>
      <c r="H236" s="45"/>
    </row>
    <row r="237" s="2" customFormat="1">
      <c r="A237" s="39"/>
      <c r="B237" s="45"/>
      <c r="C237" s="315" t="s">
        <v>385</v>
      </c>
      <c r="D237" s="315" t="s">
        <v>386</v>
      </c>
      <c r="E237" s="18" t="s">
        <v>311</v>
      </c>
      <c r="F237" s="316">
        <v>351.51299999999998</v>
      </c>
      <c r="G237" s="39"/>
      <c r="H237" s="45"/>
    </row>
    <row r="238" s="2" customFormat="1" ht="16.8" customHeight="1">
      <c r="A238" s="39"/>
      <c r="B238" s="45"/>
      <c r="C238" s="315" t="s">
        <v>446</v>
      </c>
      <c r="D238" s="315" t="s">
        <v>447</v>
      </c>
      <c r="E238" s="18" t="s">
        <v>448</v>
      </c>
      <c r="F238" s="316">
        <v>751.11900000000003</v>
      </c>
      <c r="G238" s="39"/>
      <c r="H238" s="45"/>
    </row>
    <row r="239" s="2" customFormat="1" ht="16.8" customHeight="1">
      <c r="A239" s="39"/>
      <c r="B239" s="45"/>
      <c r="C239" s="311" t="s">
        <v>168</v>
      </c>
      <c r="D239" s="312" t="s">
        <v>1</v>
      </c>
      <c r="E239" s="313" t="s">
        <v>1</v>
      </c>
      <c r="F239" s="314">
        <v>70.400000000000006</v>
      </c>
      <c r="G239" s="39"/>
      <c r="H239" s="45"/>
    </row>
    <row r="240" s="2" customFormat="1" ht="16.8" customHeight="1">
      <c r="A240" s="39"/>
      <c r="B240" s="45"/>
      <c r="C240" s="315" t="s">
        <v>1</v>
      </c>
      <c r="D240" s="315" t="s">
        <v>214</v>
      </c>
      <c r="E240" s="18" t="s">
        <v>1</v>
      </c>
      <c r="F240" s="316">
        <v>0</v>
      </c>
      <c r="G240" s="39"/>
      <c r="H240" s="45"/>
    </row>
    <row r="241" s="2" customFormat="1" ht="16.8" customHeight="1">
      <c r="A241" s="39"/>
      <c r="B241" s="45"/>
      <c r="C241" s="315" t="s">
        <v>1</v>
      </c>
      <c r="D241" s="315" t="s">
        <v>318</v>
      </c>
      <c r="E241" s="18" t="s">
        <v>1</v>
      </c>
      <c r="F241" s="316">
        <v>0</v>
      </c>
      <c r="G241" s="39"/>
      <c r="H241" s="45"/>
    </row>
    <row r="242" s="2" customFormat="1" ht="16.8" customHeight="1">
      <c r="A242" s="39"/>
      <c r="B242" s="45"/>
      <c r="C242" s="315" t="s">
        <v>1</v>
      </c>
      <c r="D242" s="315" t="s">
        <v>319</v>
      </c>
      <c r="E242" s="18" t="s">
        <v>1</v>
      </c>
      <c r="F242" s="316">
        <v>88</v>
      </c>
      <c r="G242" s="39"/>
      <c r="H242" s="45"/>
    </row>
    <row r="243" s="2" customFormat="1" ht="16.8" customHeight="1">
      <c r="A243" s="39"/>
      <c r="B243" s="45"/>
      <c r="C243" s="315" t="s">
        <v>1</v>
      </c>
      <c r="D243" s="315" t="s">
        <v>320</v>
      </c>
      <c r="E243" s="18" t="s">
        <v>1</v>
      </c>
      <c r="F243" s="316">
        <v>-17.600000000000001</v>
      </c>
      <c r="G243" s="39"/>
      <c r="H243" s="45"/>
    </row>
    <row r="244" s="2" customFormat="1" ht="16.8" customHeight="1">
      <c r="A244" s="39"/>
      <c r="B244" s="45"/>
      <c r="C244" s="315" t="s">
        <v>168</v>
      </c>
      <c r="D244" s="315" t="s">
        <v>160</v>
      </c>
      <c r="E244" s="18" t="s">
        <v>1</v>
      </c>
      <c r="F244" s="316">
        <v>70.400000000000006</v>
      </c>
      <c r="G244" s="39"/>
      <c r="H244" s="45"/>
    </row>
    <row r="245" s="2" customFormat="1" ht="16.8" customHeight="1">
      <c r="A245" s="39"/>
      <c r="B245" s="45"/>
      <c r="C245" s="317" t="s">
        <v>2195</v>
      </c>
      <c r="D245" s="39"/>
      <c r="E245" s="39"/>
      <c r="F245" s="39"/>
      <c r="G245" s="39"/>
      <c r="H245" s="45"/>
    </row>
    <row r="246" s="2" customFormat="1">
      <c r="A246" s="39"/>
      <c r="B246" s="45"/>
      <c r="C246" s="315" t="s">
        <v>315</v>
      </c>
      <c r="D246" s="315" t="s">
        <v>316</v>
      </c>
      <c r="E246" s="18" t="s">
        <v>311</v>
      </c>
      <c r="F246" s="316">
        <v>21.120000000000001</v>
      </c>
      <c r="G246" s="39"/>
      <c r="H246" s="45"/>
    </row>
    <row r="247" s="2" customFormat="1">
      <c r="A247" s="39"/>
      <c r="B247" s="45"/>
      <c r="C247" s="315" t="s">
        <v>323</v>
      </c>
      <c r="D247" s="315" t="s">
        <v>324</v>
      </c>
      <c r="E247" s="18" t="s">
        <v>311</v>
      </c>
      <c r="F247" s="316">
        <v>49.280000000000001</v>
      </c>
      <c r="G247" s="39"/>
      <c r="H247" s="45"/>
    </row>
    <row r="248" s="2" customFormat="1">
      <c r="A248" s="39"/>
      <c r="B248" s="45"/>
      <c r="C248" s="315" t="s">
        <v>385</v>
      </c>
      <c r="D248" s="315" t="s">
        <v>386</v>
      </c>
      <c r="E248" s="18" t="s">
        <v>311</v>
      </c>
      <c r="F248" s="316">
        <v>351.51299999999998</v>
      </c>
      <c r="G248" s="39"/>
      <c r="H248" s="45"/>
    </row>
    <row r="249" s="2" customFormat="1" ht="16.8" customHeight="1">
      <c r="A249" s="39"/>
      <c r="B249" s="45"/>
      <c r="C249" s="311" t="s">
        <v>170</v>
      </c>
      <c r="D249" s="312" t="s">
        <v>1</v>
      </c>
      <c r="E249" s="313" t="s">
        <v>1</v>
      </c>
      <c r="F249" s="314">
        <v>5.8499999999999996</v>
      </c>
      <c r="G249" s="39"/>
      <c r="H249" s="45"/>
    </row>
    <row r="250" s="2" customFormat="1" ht="16.8" customHeight="1">
      <c r="A250" s="39"/>
      <c r="B250" s="45"/>
      <c r="C250" s="315" t="s">
        <v>1</v>
      </c>
      <c r="D250" s="315" t="s">
        <v>214</v>
      </c>
      <c r="E250" s="18" t="s">
        <v>1</v>
      </c>
      <c r="F250" s="316">
        <v>0</v>
      </c>
      <c r="G250" s="39"/>
      <c r="H250" s="45"/>
    </row>
    <row r="251" s="2" customFormat="1" ht="16.8" customHeight="1">
      <c r="A251" s="39"/>
      <c r="B251" s="45"/>
      <c r="C251" s="315" t="s">
        <v>1</v>
      </c>
      <c r="D251" s="315" t="s">
        <v>331</v>
      </c>
      <c r="E251" s="18" t="s">
        <v>1</v>
      </c>
      <c r="F251" s="316">
        <v>7.6500000000000004</v>
      </c>
      <c r="G251" s="39"/>
      <c r="H251" s="45"/>
    </row>
    <row r="252" s="2" customFormat="1" ht="16.8" customHeight="1">
      <c r="A252" s="39"/>
      <c r="B252" s="45"/>
      <c r="C252" s="315" t="s">
        <v>1</v>
      </c>
      <c r="D252" s="315" t="s">
        <v>332</v>
      </c>
      <c r="E252" s="18" t="s">
        <v>1</v>
      </c>
      <c r="F252" s="316">
        <v>-1.8</v>
      </c>
      <c r="G252" s="39"/>
      <c r="H252" s="45"/>
    </row>
    <row r="253" s="2" customFormat="1" ht="16.8" customHeight="1">
      <c r="A253" s="39"/>
      <c r="B253" s="45"/>
      <c r="C253" s="315" t="s">
        <v>170</v>
      </c>
      <c r="D253" s="315" t="s">
        <v>160</v>
      </c>
      <c r="E253" s="18" t="s">
        <v>1</v>
      </c>
      <c r="F253" s="316">
        <v>5.8499999999999996</v>
      </c>
      <c r="G253" s="39"/>
      <c r="H253" s="45"/>
    </row>
    <row r="254" s="2" customFormat="1" ht="16.8" customHeight="1">
      <c r="A254" s="39"/>
      <c r="B254" s="45"/>
      <c r="C254" s="317" t="s">
        <v>2195</v>
      </c>
      <c r="D254" s="39"/>
      <c r="E254" s="39"/>
      <c r="F254" s="39"/>
      <c r="G254" s="39"/>
      <c r="H254" s="45"/>
    </row>
    <row r="255" s="2" customFormat="1">
      <c r="A255" s="39"/>
      <c r="B255" s="45"/>
      <c r="C255" s="315" t="s">
        <v>328</v>
      </c>
      <c r="D255" s="315" t="s">
        <v>329</v>
      </c>
      <c r="E255" s="18" t="s">
        <v>311</v>
      </c>
      <c r="F255" s="316">
        <v>1.7549999999999999</v>
      </c>
      <c r="G255" s="39"/>
      <c r="H255" s="45"/>
    </row>
    <row r="256" s="2" customFormat="1">
      <c r="A256" s="39"/>
      <c r="B256" s="45"/>
      <c r="C256" s="315" t="s">
        <v>335</v>
      </c>
      <c r="D256" s="315" t="s">
        <v>336</v>
      </c>
      <c r="E256" s="18" t="s">
        <v>311</v>
      </c>
      <c r="F256" s="316">
        <v>4.0949999999999998</v>
      </c>
      <c r="G256" s="39"/>
      <c r="H256" s="45"/>
    </row>
    <row r="257" s="2" customFormat="1">
      <c r="A257" s="39"/>
      <c r="B257" s="45"/>
      <c r="C257" s="315" t="s">
        <v>385</v>
      </c>
      <c r="D257" s="315" t="s">
        <v>386</v>
      </c>
      <c r="E257" s="18" t="s">
        <v>311</v>
      </c>
      <c r="F257" s="316">
        <v>351.51299999999998</v>
      </c>
      <c r="G257" s="39"/>
      <c r="H257" s="45"/>
    </row>
    <row r="258" s="2" customFormat="1" ht="16.8" customHeight="1">
      <c r="A258" s="39"/>
      <c r="B258" s="45"/>
      <c r="C258" s="315" t="s">
        <v>446</v>
      </c>
      <c r="D258" s="315" t="s">
        <v>447</v>
      </c>
      <c r="E258" s="18" t="s">
        <v>448</v>
      </c>
      <c r="F258" s="316">
        <v>751.11900000000003</v>
      </c>
      <c r="G258" s="39"/>
      <c r="H258" s="45"/>
    </row>
    <row r="259" s="2" customFormat="1" ht="26.4" customHeight="1">
      <c r="A259" s="39"/>
      <c r="B259" s="45"/>
      <c r="C259" s="310" t="s">
        <v>2196</v>
      </c>
      <c r="D259" s="310" t="s">
        <v>92</v>
      </c>
      <c r="E259" s="39"/>
      <c r="F259" s="39"/>
      <c r="G259" s="39"/>
      <c r="H259" s="45"/>
    </row>
    <row r="260" s="2" customFormat="1" ht="16.8" customHeight="1">
      <c r="A260" s="39"/>
      <c r="B260" s="45"/>
      <c r="C260" s="311" t="s">
        <v>1451</v>
      </c>
      <c r="D260" s="312" t="s">
        <v>1</v>
      </c>
      <c r="E260" s="313" t="s">
        <v>1</v>
      </c>
      <c r="F260" s="314">
        <v>30.864000000000001</v>
      </c>
      <c r="G260" s="39"/>
      <c r="H260" s="45"/>
    </row>
    <row r="261" s="2" customFormat="1" ht="16.8" customHeight="1">
      <c r="A261" s="39"/>
      <c r="B261" s="45"/>
      <c r="C261" s="315" t="s">
        <v>1</v>
      </c>
      <c r="D261" s="315" t="s">
        <v>214</v>
      </c>
      <c r="E261" s="18" t="s">
        <v>1</v>
      </c>
      <c r="F261" s="316">
        <v>0</v>
      </c>
      <c r="G261" s="39"/>
      <c r="H261" s="45"/>
    </row>
    <row r="262" s="2" customFormat="1" ht="16.8" customHeight="1">
      <c r="A262" s="39"/>
      <c r="B262" s="45"/>
      <c r="C262" s="315" t="s">
        <v>1</v>
      </c>
      <c r="D262" s="315" t="s">
        <v>1640</v>
      </c>
      <c r="E262" s="18" t="s">
        <v>1</v>
      </c>
      <c r="F262" s="316">
        <v>10.800000000000001</v>
      </c>
      <c r="G262" s="39"/>
      <c r="H262" s="45"/>
    </row>
    <row r="263" s="2" customFormat="1" ht="16.8" customHeight="1">
      <c r="A263" s="39"/>
      <c r="B263" s="45"/>
      <c r="C263" s="315" t="s">
        <v>1</v>
      </c>
      <c r="D263" s="315" t="s">
        <v>1641</v>
      </c>
      <c r="E263" s="18" t="s">
        <v>1</v>
      </c>
      <c r="F263" s="316">
        <v>20.064</v>
      </c>
      <c r="G263" s="39"/>
      <c r="H263" s="45"/>
    </row>
    <row r="264" s="2" customFormat="1" ht="16.8" customHeight="1">
      <c r="A264" s="39"/>
      <c r="B264" s="45"/>
      <c r="C264" s="315" t="s">
        <v>1451</v>
      </c>
      <c r="D264" s="315" t="s">
        <v>160</v>
      </c>
      <c r="E264" s="18" t="s">
        <v>1</v>
      </c>
      <c r="F264" s="316">
        <v>30.864000000000001</v>
      </c>
      <c r="G264" s="39"/>
      <c r="H264" s="45"/>
    </row>
    <row r="265" s="2" customFormat="1" ht="16.8" customHeight="1">
      <c r="A265" s="39"/>
      <c r="B265" s="45"/>
      <c r="C265" s="317" t="s">
        <v>2195</v>
      </c>
      <c r="D265" s="39"/>
      <c r="E265" s="39"/>
      <c r="F265" s="39"/>
      <c r="G265" s="39"/>
      <c r="H265" s="45"/>
    </row>
    <row r="266" s="2" customFormat="1">
      <c r="A266" s="39"/>
      <c r="B266" s="45"/>
      <c r="C266" s="315" t="s">
        <v>1637</v>
      </c>
      <c r="D266" s="315" t="s">
        <v>1638</v>
      </c>
      <c r="E266" s="18" t="s">
        <v>209</v>
      </c>
      <c r="F266" s="316">
        <v>30.864000000000001</v>
      </c>
      <c r="G266" s="39"/>
      <c r="H266" s="45"/>
    </row>
    <row r="267" s="2" customFormat="1">
      <c r="A267" s="39"/>
      <c r="B267" s="45"/>
      <c r="C267" s="315" t="s">
        <v>1642</v>
      </c>
      <c r="D267" s="315" t="s">
        <v>1643</v>
      </c>
      <c r="E267" s="18" t="s">
        <v>209</v>
      </c>
      <c r="F267" s="316">
        <v>30.864000000000001</v>
      </c>
      <c r="G267" s="39"/>
      <c r="H267" s="45"/>
    </row>
    <row r="268" s="2" customFormat="1" ht="16.8" customHeight="1">
      <c r="A268" s="39"/>
      <c r="B268" s="45"/>
      <c r="C268" s="311" t="s">
        <v>112</v>
      </c>
      <c r="D268" s="312" t="s">
        <v>1</v>
      </c>
      <c r="E268" s="313" t="s">
        <v>1</v>
      </c>
      <c r="F268" s="314">
        <v>366.5</v>
      </c>
      <c r="G268" s="39"/>
      <c r="H268" s="45"/>
    </row>
    <row r="269" s="2" customFormat="1" ht="16.8" customHeight="1">
      <c r="A269" s="39"/>
      <c r="B269" s="45"/>
      <c r="C269" s="315" t="s">
        <v>1</v>
      </c>
      <c r="D269" s="315" t="s">
        <v>492</v>
      </c>
      <c r="E269" s="18" t="s">
        <v>1</v>
      </c>
      <c r="F269" s="316">
        <v>0</v>
      </c>
      <c r="G269" s="39"/>
      <c r="H269" s="45"/>
    </row>
    <row r="270" s="2" customFormat="1" ht="16.8" customHeight="1">
      <c r="A270" s="39"/>
      <c r="B270" s="45"/>
      <c r="C270" s="315" t="s">
        <v>112</v>
      </c>
      <c r="D270" s="315" t="s">
        <v>1737</v>
      </c>
      <c r="E270" s="18" t="s">
        <v>1</v>
      </c>
      <c r="F270" s="316">
        <v>366.5</v>
      </c>
      <c r="G270" s="39"/>
      <c r="H270" s="45"/>
    </row>
    <row r="271" s="2" customFormat="1" ht="16.8" customHeight="1">
      <c r="A271" s="39"/>
      <c r="B271" s="45"/>
      <c r="C271" s="317" t="s">
        <v>2195</v>
      </c>
      <c r="D271" s="39"/>
      <c r="E271" s="39"/>
      <c r="F271" s="39"/>
      <c r="G271" s="39"/>
      <c r="H271" s="45"/>
    </row>
    <row r="272" s="2" customFormat="1" ht="16.8" customHeight="1">
      <c r="A272" s="39"/>
      <c r="B272" s="45"/>
      <c r="C272" s="315" t="s">
        <v>1228</v>
      </c>
      <c r="D272" s="315" t="s">
        <v>1736</v>
      </c>
      <c r="E272" s="18" t="s">
        <v>239</v>
      </c>
      <c r="F272" s="316">
        <v>366.5</v>
      </c>
      <c r="G272" s="39"/>
      <c r="H272" s="45"/>
    </row>
    <row r="273" s="2" customFormat="1" ht="16.8" customHeight="1">
      <c r="A273" s="39"/>
      <c r="B273" s="45"/>
      <c r="C273" s="315" t="s">
        <v>1307</v>
      </c>
      <c r="D273" s="315" t="s">
        <v>1308</v>
      </c>
      <c r="E273" s="18" t="s">
        <v>467</v>
      </c>
      <c r="F273" s="316">
        <v>366.5</v>
      </c>
      <c r="G273" s="39"/>
      <c r="H273" s="45"/>
    </row>
    <row r="274" s="2" customFormat="1" ht="16.8" customHeight="1">
      <c r="A274" s="39"/>
      <c r="B274" s="45"/>
      <c r="C274" s="315" t="s">
        <v>1242</v>
      </c>
      <c r="D274" s="315" t="s">
        <v>1243</v>
      </c>
      <c r="E274" s="18" t="s">
        <v>239</v>
      </c>
      <c r="F274" s="316">
        <v>366.5</v>
      </c>
      <c r="G274" s="39"/>
      <c r="H274" s="45"/>
    </row>
    <row r="275" s="2" customFormat="1" ht="16.8" customHeight="1">
      <c r="A275" s="39"/>
      <c r="B275" s="45"/>
      <c r="C275" s="315" t="s">
        <v>1317</v>
      </c>
      <c r="D275" s="315" t="s">
        <v>1318</v>
      </c>
      <c r="E275" s="18" t="s">
        <v>239</v>
      </c>
      <c r="F275" s="316">
        <v>384.82499999999999</v>
      </c>
      <c r="G275" s="39"/>
      <c r="H275" s="45"/>
    </row>
    <row r="276" s="2" customFormat="1" ht="16.8" customHeight="1">
      <c r="A276" s="39"/>
      <c r="B276" s="45"/>
      <c r="C276" s="315" t="s">
        <v>1312</v>
      </c>
      <c r="D276" s="315" t="s">
        <v>1313</v>
      </c>
      <c r="E276" s="18" t="s">
        <v>467</v>
      </c>
      <c r="F276" s="316">
        <v>414.14499999999998</v>
      </c>
      <c r="G276" s="39"/>
      <c r="H276" s="45"/>
    </row>
    <row r="277" s="2" customFormat="1" ht="16.8" customHeight="1">
      <c r="A277" s="39"/>
      <c r="B277" s="45"/>
      <c r="C277" s="311" t="s">
        <v>1454</v>
      </c>
      <c r="D277" s="312" t="s">
        <v>1</v>
      </c>
      <c r="E277" s="313" t="s">
        <v>1</v>
      </c>
      <c r="F277" s="314">
        <v>31.68</v>
      </c>
      <c r="G277" s="39"/>
      <c r="H277" s="45"/>
    </row>
    <row r="278" s="2" customFormat="1" ht="16.8" customHeight="1">
      <c r="A278" s="39"/>
      <c r="B278" s="45"/>
      <c r="C278" s="315" t="s">
        <v>1</v>
      </c>
      <c r="D278" s="315" t="s">
        <v>214</v>
      </c>
      <c r="E278" s="18" t="s">
        <v>1</v>
      </c>
      <c r="F278" s="316">
        <v>0</v>
      </c>
      <c r="G278" s="39"/>
      <c r="H278" s="45"/>
    </row>
    <row r="279" s="2" customFormat="1" ht="16.8" customHeight="1">
      <c r="A279" s="39"/>
      <c r="B279" s="45"/>
      <c r="C279" s="315" t="s">
        <v>1454</v>
      </c>
      <c r="D279" s="315" t="s">
        <v>1493</v>
      </c>
      <c r="E279" s="18" t="s">
        <v>1</v>
      </c>
      <c r="F279" s="316">
        <v>31.68</v>
      </c>
      <c r="G279" s="39"/>
      <c r="H279" s="45"/>
    </row>
    <row r="280" s="2" customFormat="1" ht="16.8" customHeight="1">
      <c r="A280" s="39"/>
      <c r="B280" s="45"/>
      <c r="C280" s="317" t="s">
        <v>2195</v>
      </c>
      <c r="D280" s="39"/>
      <c r="E280" s="39"/>
      <c r="F280" s="39"/>
      <c r="G280" s="39"/>
      <c r="H280" s="45"/>
    </row>
    <row r="281" s="2" customFormat="1">
      <c r="A281" s="39"/>
      <c r="B281" s="45"/>
      <c r="C281" s="315" t="s">
        <v>1490</v>
      </c>
      <c r="D281" s="315" t="s">
        <v>1491</v>
      </c>
      <c r="E281" s="18" t="s">
        <v>209</v>
      </c>
      <c r="F281" s="316">
        <v>31.68</v>
      </c>
      <c r="G281" s="39"/>
      <c r="H281" s="45"/>
    </row>
    <row r="282" s="2" customFormat="1">
      <c r="A282" s="39"/>
      <c r="B282" s="45"/>
      <c r="C282" s="315" t="s">
        <v>532</v>
      </c>
      <c r="D282" s="315" t="s">
        <v>533</v>
      </c>
      <c r="E282" s="18" t="s">
        <v>209</v>
      </c>
      <c r="F282" s="316">
        <v>94.359999999999999</v>
      </c>
      <c r="G282" s="39"/>
      <c r="H282" s="45"/>
    </row>
    <row r="283" s="2" customFormat="1">
      <c r="A283" s="39"/>
      <c r="B283" s="45"/>
      <c r="C283" s="315" t="s">
        <v>536</v>
      </c>
      <c r="D283" s="315" t="s">
        <v>537</v>
      </c>
      <c r="E283" s="18" t="s">
        <v>209</v>
      </c>
      <c r="F283" s="316">
        <v>94.359999999999999</v>
      </c>
      <c r="G283" s="39"/>
      <c r="H283" s="45"/>
    </row>
    <row r="284" s="2" customFormat="1">
      <c r="A284" s="39"/>
      <c r="B284" s="45"/>
      <c r="C284" s="315" t="s">
        <v>1681</v>
      </c>
      <c r="D284" s="315" t="s">
        <v>1682</v>
      </c>
      <c r="E284" s="18" t="s">
        <v>209</v>
      </c>
      <c r="F284" s="316">
        <v>31.68</v>
      </c>
      <c r="G284" s="39"/>
      <c r="H284" s="45"/>
    </row>
    <row r="285" s="2" customFormat="1" ht="16.8" customHeight="1">
      <c r="A285" s="39"/>
      <c r="B285" s="45"/>
      <c r="C285" s="315" t="s">
        <v>1809</v>
      </c>
      <c r="D285" s="315" t="s">
        <v>1810</v>
      </c>
      <c r="E285" s="18" t="s">
        <v>209</v>
      </c>
      <c r="F285" s="316">
        <v>51.810000000000002</v>
      </c>
      <c r="G285" s="39"/>
      <c r="H285" s="45"/>
    </row>
    <row r="286" s="2" customFormat="1" ht="16.8" customHeight="1">
      <c r="A286" s="39"/>
      <c r="B286" s="45"/>
      <c r="C286" s="315" t="s">
        <v>1684</v>
      </c>
      <c r="D286" s="315" t="s">
        <v>1685</v>
      </c>
      <c r="E286" s="18" t="s">
        <v>209</v>
      </c>
      <c r="F286" s="316">
        <v>3.2629999999999999</v>
      </c>
      <c r="G286" s="39"/>
      <c r="H286" s="45"/>
    </row>
    <row r="287" s="2" customFormat="1" ht="16.8" customHeight="1">
      <c r="A287" s="39"/>
      <c r="B287" s="45"/>
      <c r="C287" s="311" t="s">
        <v>115</v>
      </c>
      <c r="D287" s="312" t="s">
        <v>1</v>
      </c>
      <c r="E287" s="313" t="s">
        <v>1</v>
      </c>
      <c r="F287" s="314">
        <v>42.549999999999997</v>
      </c>
      <c r="G287" s="39"/>
      <c r="H287" s="45"/>
    </row>
    <row r="288" s="2" customFormat="1" ht="16.8" customHeight="1">
      <c r="A288" s="39"/>
      <c r="B288" s="45"/>
      <c r="C288" s="315" t="s">
        <v>1</v>
      </c>
      <c r="D288" s="315" t="s">
        <v>214</v>
      </c>
      <c r="E288" s="18" t="s">
        <v>1</v>
      </c>
      <c r="F288" s="316">
        <v>0</v>
      </c>
      <c r="G288" s="39"/>
      <c r="H288" s="45"/>
    </row>
    <row r="289" s="2" customFormat="1" ht="16.8" customHeight="1">
      <c r="A289" s="39"/>
      <c r="B289" s="45"/>
      <c r="C289" s="315" t="s">
        <v>115</v>
      </c>
      <c r="D289" s="315" t="s">
        <v>1495</v>
      </c>
      <c r="E289" s="18" t="s">
        <v>1</v>
      </c>
      <c r="F289" s="316">
        <v>42.549999999999997</v>
      </c>
      <c r="G289" s="39"/>
      <c r="H289" s="45"/>
    </row>
    <row r="290" s="2" customFormat="1" ht="16.8" customHeight="1">
      <c r="A290" s="39"/>
      <c r="B290" s="45"/>
      <c r="C290" s="317" t="s">
        <v>2195</v>
      </c>
      <c r="D290" s="39"/>
      <c r="E290" s="39"/>
      <c r="F290" s="39"/>
      <c r="G290" s="39"/>
      <c r="H290" s="45"/>
    </row>
    <row r="291" s="2" customFormat="1" ht="16.8" customHeight="1">
      <c r="A291" s="39"/>
      <c r="B291" s="45"/>
      <c r="C291" s="315" t="s">
        <v>207</v>
      </c>
      <c r="D291" s="315" t="s">
        <v>208</v>
      </c>
      <c r="E291" s="18" t="s">
        <v>209</v>
      </c>
      <c r="F291" s="316">
        <v>42.549999999999997</v>
      </c>
      <c r="G291" s="39"/>
      <c r="H291" s="45"/>
    </row>
    <row r="292" s="2" customFormat="1">
      <c r="A292" s="39"/>
      <c r="B292" s="45"/>
      <c r="C292" s="315" t="s">
        <v>532</v>
      </c>
      <c r="D292" s="315" t="s">
        <v>533</v>
      </c>
      <c r="E292" s="18" t="s">
        <v>209</v>
      </c>
      <c r="F292" s="316">
        <v>94.359999999999999</v>
      </c>
      <c r="G292" s="39"/>
      <c r="H292" s="45"/>
    </row>
    <row r="293" s="2" customFormat="1">
      <c r="A293" s="39"/>
      <c r="B293" s="45"/>
      <c r="C293" s="315" t="s">
        <v>536</v>
      </c>
      <c r="D293" s="315" t="s">
        <v>537</v>
      </c>
      <c r="E293" s="18" t="s">
        <v>209</v>
      </c>
      <c r="F293" s="316">
        <v>94.359999999999999</v>
      </c>
      <c r="G293" s="39"/>
      <c r="H293" s="45"/>
    </row>
    <row r="294" s="2" customFormat="1" ht="16.8" customHeight="1">
      <c r="A294" s="39"/>
      <c r="B294" s="45"/>
      <c r="C294" s="315" t="s">
        <v>606</v>
      </c>
      <c r="D294" s="315" t="s">
        <v>607</v>
      </c>
      <c r="E294" s="18" t="s">
        <v>209</v>
      </c>
      <c r="F294" s="316">
        <v>42.549999999999997</v>
      </c>
      <c r="G294" s="39"/>
      <c r="H294" s="45"/>
    </row>
    <row r="295" s="2" customFormat="1" ht="16.8" customHeight="1">
      <c r="A295" s="39"/>
      <c r="B295" s="45"/>
      <c r="C295" s="315" t="s">
        <v>1374</v>
      </c>
      <c r="D295" s="315" t="s">
        <v>1375</v>
      </c>
      <c r="E295" s="18" t="s">
        <v>209</v>
      </c>
      <c r="F295" s="316">
        <v>42.549999999999997</v>
      </c>
      <c r="G295" s="39"/>
      <c r="H295" s="45"/>
    </row>
    <row r="296" s="2" customFormat="1" ht="16.8" customHeight="1">
      <c r="A296" s="39"/>
      <c r="B296" s="45"/>
      <c r="C296" s="315" t="s">
        <v>610</v>
      </c>
      <c r="D296" s="315" t="s">
        <v>611</v>
      </c>
      <c r="E296" s="18" t="s">
        <v>209</v>
      </c>
      <c r="F296" s="316">
        <v>4.383</v>
      </c>
      <c r="G296" s="39"/>
      <c r="H296" s="45"/>
    </row>
    <row r="297" s="2" customFormat="1" ht="16.8" customHeight="1">
      <c r="A297" s="39"/>
      <c r="B297" s="45"/>
      <c r="C297" s="311" t="s">
        <v>1457</v>
      </c>
      <c r="D297" s="312" t="s">
        <v>1</v>
      </c>
      <c r="E297" s="313" t="s">
        <v>1</v>
      </c>
      <c r="F297" s="314">
        <v>141.72</v>
      </c>
      <c r="G297" s="39"/>
      <c r="H297" s="45"/>
    </row>
    <row r="298" s="2" customFormat="1" ht="16.8" customHeight="1">
      <c r="A298" s="39"/>
      <c r="B298" s="45"/>
      <c r="C298" s="315" t="s">
        <v>1</v>
      </c>
      <c r="D298" s="315" t="s">
        <v>214</v>
      </c>
      <c r="E298" s="18" t="s">
        <v>1</v>
      </c>
      <c r="F298" s="316">
        <v>0</v>
      </c>
      <c r="G298" s="39"/>
      <c r="H298" s="45"/>
    </row>
    <row r="299" s="2" customFormat="1" ht="16.8" customHeight="1">
      <c r="A299" s="39"/>
      <c r="B299" s="45"/>
      <c r="C299" s="315" t="s">
        <v>1</v>
      </c>
      <c r="D299" s="315" t="s">
        <v>1648</v>
      </c>
      <c r="E299" s="18" t="s">
        <v>1</v>
      </c>
      <c r="F299" s="316">
        <v>30.239999999999998</v>
      </c>
      <c r="G299" s="39"/>
      <c r="H299" s="45"/>
    </row>
    <row r="300" s="2" customFormat="1" ht="16.8" customHeight="1">
      <c r="A300" s="39"/>
      <c r="B300" s="45"/>
      <c r="C300" s="315" t="s">
        <v>1</v>
      </c>
      <c r="D300" s="315" t="s">
        <v>1649</v>
      </c>
      <c r="E300" s="18" t="s">
        <v>1</v>
      </c>
      <c r="F300" s="316">
        <v>88.560000000000002</v>
      </c>
      <c r="G300" s="39"/>
      <c r="H300" s="45"/>
    </row>
    <row r="301" s="2" customFormat="1" ht="16.8" customHeight="1">
      <c r="A301" s="39"/>
      <c r="B301" s="45"/>
      <c r="C301" s="315" t="s">
        <v>1</v>
      </c>
      <c r="D301" s="315" t="s">
        <v>1650</v>
      </c>
      <c r="E301" s="18" t="s">
        <v>1</v>
      </c>
      <c r="F301" s="316">
        <v>22.920000000000002</v>
      </c>
      <c r="G301" s="39"/>
      <c r="H301" s="45"/>
    </row>
    <row r="302" s="2" customFormat="1" ht="16.8" customHeight="1">
      <c r="A302" s="39"/>
      <c r="B302" s="45"/>
      <c r="C302" s="315" t="s">
        <v>1457</v>
      </c>
      <c r="D302" s="315" t="s">
        <v>160</v>
      </c>
      <c r="E302" s="18" t="s">
        <v>1</v>
      </c>
      <c r="F302" s="316">
        <v>141.72</v>
      </c>
      <c r="G302" s="39"/>
      <c r="H302" s="45"/>
    </row>
    <row r="303" s="2" customFormat="1" ht="16.8" customHeight="1">
      <c r="A303" s="39"/>
      <c r="B303" s="45"/>
      <c r="C303" s="317" t="s">
        <v>2195</v>
      </c>
      <c r="D303" s="39"/>
      <c r="E303" s="39"/>
      <c r="F303" s="39"/>
      <c r="G303" s="39"/>
      <c r="H303" s="45"/>
    </row>
    <row r="304" s="2" customFormat="1" ht="16.8" customHeight="1">
      <c r="A304" s="39"/>
      <c r="B304" s="45"/>
      <c r="C304" s="315" t="s">
        <v>1645</v>
      </c>
      <c r="D304" s="315" t="s">
        <v>1646</v>
      </c>
      <c r="E304" s="18" t="s">
        <v>442</v>
      </c>
      <c r="F304" s="316">
        <v>0.42499999999999999</v>
      </c>
      <c r="G304" s="39"/>
      <c r="H304" s="45"/>
    </row>
    <row r="305" s="2" customFormat="1" ht="16.8" customHeight="1">
      <c r="A305" s="39"/>
      <c r="B305" s="45"/>
      <c r="C305" s="311" t="s">
        <v>119</v>
      </c>
      <c r="D305" s="312" t="s">
        <v>110</v>
      </c>
      <c r="E305" s="313" t="s">
        <v>1</v>
      </c>
      <c r="F305" s="314">
        <v>21.989999999999998</v>
      </c>
      <c r="G305" s="39"/>
      <c r="H305" s="45"/>
    </row>
    <row r="306" s="2" customFormat="1" ht="16.8" customHeight="1">
      <c r="A306" s="39"/>
      <c r="B306" s="45"/>
      <c r="C306" s="315" t="s">
        <v>1</v>
      </c>
      <c r="D306" s="315" t="s">
        <v>214</v>
      </c>
      <c r="E306" s="18" t="s">
        <v>1</v>
      </c>
      <c r="F306" s="316">
        <v>0</v>
      </c>
      <c r="G306" s="39"/>
      <c r="H306" s="45"/>
    </row>
    <row r="307" s="2" customFormat="1" ht="16.8" customHeight="1">
      <c r="A307" s="39"/>
      <c r="B307" s="45"/>
      <c r="C307" s="315" t="s">
        <v>1</v>
      </c>
      <c r="D307" s="315" t="s">
        <v>388</v>
      </c>
      <c r="E307" s="18" t="s">
        <v>1</v>
      </c>
      <c r="F307" s="316">
        <v>0</v>
      </c>
      <c r="G307" s="39"/>
      <c r="H307" s="45"/>
    </row>
    <row r="308" s="2" customFormat="1" ht="16.8" customHeight="1">
      <c r="A308" s="39"/>
      <c r="B308" s="45"/>
      <c r="C308" s="315" t="s">
        <v>1</v>
      </c>
      <c r="D308" s="315" t="s">
        <v>389</v>
      </c>
      <c r="E308" s="18" t="s">
        <v>1</v>
      </c>
      <c r="F308" s="316">
        <v>0</v>
      </c>
      <c r="G308" s="39"/>
      <c r="H308" s="45"/>
    </row>
    <row r="309" s="2" customFormat="1" ht="16.8" customHeight="1">
      <c r="A309" s="39"/>
      <c r="B309" s="45"/>
      <c r="C309" s="315" t="s">
        <v>1</v>
      </c>
      <c r="D309" s="315" t="s">
        <v>1572</v>
      </c>
      <c r="E309" s="18" t="s">
        <v>1</v>
      </c>
      <c r="F309" s="316">
        <v>21.989999999999998</v>
      </c>
      <c r="G309" s="39"/>
      <c r="H309" s="45"/>
    </row>
    <row r="310" s="2" customFormat="1" ht="16.8" customHeight="1">
      <c r="A310" s="39"/>
      <c r="B310" s="45"/>
      <c r="C310" s="315" t="s">
        <v>119</v>
      </c>
      <c r="D310" s="315" t="s">
        <v>110</v>
      </c>
      <c r="E310" s="18" t="s">
        <v>1</v>
      </c>
      <c r="F310" s="316">
        <v>21.989999999999998</v>
      </c>
      <c r="G310" s="39"/>
      <c r="H310" s="45"/>
    </row>
    <row r="311" s="2" customFormat="1" ht="16.8" customHeight="1">
      <c r="A311" s="39"/>
      <c r="B311" s="45"/>
      <c r="C311" s="317" t="s">
        <v>2195</v>
      </c>
      <c r="D311" s="39"/>
      <c r="E311" s="39"/>
      <c r="F311" s="39"/>
      <c r="G311" s="39"/>
      <c r="H311" s="45"/>
    </row>
    <row r="312" s="2" customFormat="1">
      <c r="A312" s="39"/>
      <c r="B312" s="45"/>
      <c r="C312" s="315" t="s">
        <v>385</v>
      </c>
      <c r="D312" s="315" t="s">
        <v>386</v>
      </c>
      <c r="E312" s="18" t="s">
        <v>311</v>
      </c>
      <c r="F312" s="316">
        <v>52.639000000000003</v>
      </c>
      <c r="G312" s="39"/>
      <c r="H312" s="45"/>
    </row>
    <row r="313" s="2" customFormat="1" ht="16.8" customHeight="1">
      <c r="A313" s="39"/>
      <c r="B313" s="45"/>
      <c r="C313" s="315" t="s">
        <v>423</v>
      </c>
      <c r="D313" s="315" t="s">
        <v>424</v>
      </c>
      <c r="E313" s="18" t="s">
        <v>311</v>
      </c>
      <c r="F313" s="316">
        <v>149.393</v>
      </c>
      <c r="G313" s="39"/>
      <c r="H313" s="45"/>
    </row>
    <row r="314" s="2" customFormat="1" ht="16.8" customHeight="1">
      <c r="A314" s="39"/>
      <c r="B314" s="45"/>
      <c r="C314" s="315" t="s">
        <v>528</v>
      </c>
      <c r="D314" s="315" t="s">
        <v>529</v>
      </c>
      <c r="E314" s="18" t="s">
        <v>448</v>
      </c>
      <c r="F314" s="316">
        <v>21.989999999999998</v>
      </c>
      <c r="G314" s="39"/>
      <c r="H314" s="45"/>
    </row>
    <row r="315" s="2" customFormat="1" ht="16.8" customHeight="1">
      <c r="A315" s="39"/>
      <c r="B315" s="45"/>
      <c r="C315" s="311" t="s">
        <v>121</v>
      </c>
      <c r="D315" s="312" t="s">
        <v>110</v>
      </c>
      <c r="E315" s="313" t="s">
        <v>1</v>
      </c>
      <c r="F315" s="314">
        <v>76.965000000000003</v>
      </c>
      <c r="G315" s="39"/>
      <c r="H315" s="45"/>
    </row>
    <row r="316" s="2" customFormat="1" ht="16.8" customHeight="1">
      <c r="A316" s="39"/>
      <c r="B316" s="45"/>
      <c r="C316" s="315" t="s">
        <v>1</v>
      </c>
      <c r="D316" s="315" t="s">
        <v>393</v>
      </c>
      <c r="E316" s="18" t="s">
        <v>1</v>
      </c>
      <c r="F316" s="316">
        <v>0</v>
      </c>
      <c r="G316" s="39"/>
      <c r="H316" s="45"/>
    </row>
    <row r="317" s="2" customFormat="1" ht="16.8" customHeight="1">
      <c r="A317" s="39"/>
      <c r="B317" s="45"/>
      <c r="C317" s="315" t="s">
        <v>1</v>
      </c>
      <c r="D317" s="315" t="s">
        <v>1573</v>
      </c>
      <c r="E317" s="18" t="s">
        <v>1</v>
      </c>
      <c r="F317" s="316">
        <v>76.965000000000003</v>
      </c>
      <c r="G317" s="39"/>
      <c r="H317" s="45"/>
    </row>
    <row r="318" s="2" customFormat="1" ht="16.8" customHeight="1">
      <c r="A318" s="39"/>
      <c r="B318" s="45"/>
      <c r="C318" s="315" t="s">
        <v>121</v>
      </c>
      <c r="D318" s="315" t="s">
        <v>110</v>
      </c>
      <c r="E318" s="18" t="s">
        <v>1</v>
      </c>
      <c r="F318" s="316">
        <v>76.965000000000003</v>
      </c>
      <c r="G318" s="39"/>
      <c r="H318" s="45"/>
    </row>
    <row r="319" s="2" customFormat="1" ht="16.8" customHeight="1">
      <c r="A319" s="39"/>
      <c r="B319" s="45"/>
      <c r="C319" s="317" t="s">
        <v>2195</v>
      </c>
      <c r="D319" s="39"/>
      <c r="E319" s="39"/>
      <c r="F319" s="39"/>
      <c r="G319" s="39"/>
      <c r="H319" s="45"/>
    </row>
    <row r="320" s="2" customFormat="1">
      <c r="A320" s="39"/>
      <c r="B320" s="45"/>
      <c r="C320" s="315" t="s">
        <v>385</v>
      </c>
      <c r="D320" s="315" t="s">
        <v>386</v>
      </c>
      <c r="E320" s="18" t="s">
        <v>311</v>
      </c>
      <c r="F320" s="316">
        <v>52.639000000000003</v>
      </c>
      <c r="G320" s="39"/>
      <c r="H320" s="45"/>
    </row>
    <row r="321" s="2" customFormat="1" ht="16.8" customHeight="1">
      <c r="A321" s="39"/>
      <c r="B321" s="45"/>
      <c r="C321" s="315" t="s">
        <v>459</v>
      </c>
      <c r="D321" s="315" t="s">
        <v>460</v>
      </c>
      <c r="E321" s="18" t="s">
        <v>311</v>
      </c>
      <c r="F321" s="316">
        <v>76.597999999999999</v>
      </c>
      <c r="G321" s="39"/>
      <c r="H321" s="45"/>
    </row>
    <row r="322" s="2" customFormat="1" ht="16.8" customHeight="1">
      <c r="A322" s="39"/>
      <c r="B322" s="45"/>
      <c r="C322" s="311" t="s">
        <v>124</v>
      </c>
      <c r="D322" s="312" t="s">
        <v>1</v>
      </c>
      <c r="E322" s="313" t="s">
        <v>1</v>
      </c>
      <c r="F322" s="314">
        <v>184.89699999999999</v>
      </c>
      <c r="G322" s="39"/>
      <c r="H322" s="45"/>
    </row>
    <row r="323" s="2" customFormat="1" ht="16.8" customHeight="1">
      <c r="A323" s="39"/>
      <c r="B323" s="45"/>
      <c r="C323" s="315" t="s">
        <v>124</v>
      </c>
      <c r="D323" s="315" t="s">
        <v>1834</v>
      </c>
      <c r="E323" s="18" t="s">
        <v>1</v>
      </c>
      <c r="F323" s="316">
        <v>184.89699999999999</v>
      </c>
      <c r="G323" s="39"/>
      <c r="H323" s="45"/>
    </row>
    <row r="324" s="2" customFormat="1" ht="16.8" customHeight="1">
      <c r="A324" s="39"/>
      <c r="B324" s="45"/>
      <c r="C324" s="317" t="s">
        <v>2195</v>
      </c>
      <c r="D324" s="39"/>
      <c r="E324" s="39"/>
      <c r="F324" s="39"/>
      <c r="G324" s="39"/>
      <c r="H324" s="45"/>
    </row>
    <row r="325" s="2" customFormat="1" ht="16.8" customHeight="1">
      <c r="A325" s="39"/>
      <c r="B325" s="45"/>
      <c r="C325" s="315" t="s">
        <v>1391</v>
      </c>
      <c r="D325" s="315" t="s">
        <v>1392</v>
      </c>
      <c r="E325" s="18" t="s">
        <v>442</v>
      </c>
      <c r="F325" s="316">
        <v>369.79399999999998</v>
      </c>
      <c r="G325" s="39"/>
      <c r="H325" s="45"/>
    </row>
    <row r="326" s="2" customFormat="1" ht="16.8" customHeight="1">
      <c r="A326" s="39"/>
      <c r="B326" s="45"/>
      <c r="C326" s="315" t="s">
        <v>1397</v>
      </c>
      <c r="D326" s="315" t="s">
        <v>1398</v>
      </c>
      <c r="E326" s="18" t="s">
        <v>442</v>
      </c>
      <c r="F326" s="316">
        <v>1848.97</v>
      </c>
      <c r="G326" s="39"/>
      <c r="H326" s="45"/>
    </row>
    <row r="327" s="2" customFormat="1" ht="16.8" customHeight="1">
      <c r="A327" s="39"/>
      <c r="B327" s="45"/>
      <c r="C327" s="315" t="s">
        <v>1403</v>
      </c>
      <c r="D327" s="315" t="s">
        <v>1404</v>
      </c>
      <c r="E327" s="18" t="s">
        <v>442</v>
      </c>
      <c r="F327" s="316">
        <v>369.79399999999998</v>
      </c>
      <c r="G327" s="39"/>
      <c r="H327" s="45"/>
    </row>
    <row r="328" s="2" customFormat="1">
      <c r="A328" s="39"/>
      <c r="B328" s="45"/>
      <c r="C328" s="315" t="s">
        <v>1419</v>
      </c>
      <c r="D328" s="315" t="s">
        <v>1420</v>
      </c>
      <c r="E328" s="18" t="s">
        <v>442</v>
      </c>
      <c r="F328" s="316">
        <v>152.541</v>
      </c>
      <c r="G328" s="39"/>
      <c r="H328" s="45"/>
    </row>
    <row r="329" s="2" customFormat="1" ht="16.8" customHeight="1">
      <c r="A329" s="39"/>
      <c r="B329" s="45"/>
      <c r="C329" s="311" t="s">
        <v>127</v>
      </c>
      <c r="D329" s="312" t="s">
        <v>1</v>
      </c>
      <c r="E329" s="313" t="s">
        <v>1</v>
      </c>
      <c r="F329" s="314">
        <v>1642.8499999999999</v>
      </c>
      <c r="G329" s="39"/>
      <c r="H329" s="45"/>
    </row>
    <row r="330" s="2" customFormat="1" ht="16.8" customHeight="1">
      <c r="A330" s="39"/>
      <c r="B330" s="45"/>
      <c r="C330" s="315" t="s">
        <v>1</v>
      </c>
      <c r="D330" s="315" t="s">
        <v>214</v>
      </c>
      <c r="E330" s="18" t="s">
        <v>1</v>
      </c>
      <c r="F330" s="316">
        <v>0</v>
      </c>
      <c r="G330" s="39"/>
      <c r="H330" s="45"/>
    </row>
    <row r="331" s="2" customFormat="1" ht="16.8" customHeight="1">
      <c r="A331" s="39"/>
      <c r="B331" s="45"/>
      <c r="C331" s="315" t="s">
        <v>1</v>
      </c>
      <c r="D331" s="315" t="s">
        <v>1566</v>
      </c>
      <c r="E331" s="18" t="s">
        <v>1</v>
      </c>
      <c r="F331" s="316">
        <v>1246.0999999999999</v>
      </c>
      <c r="G331" s="39"/>
      <c r="H331" s="45"/>
    </row>
    <row r="332" s="2" customFormat="1" ht="16.8" customHeight="1">
      <c r="A332" s="39"/>
      <c r="B332" s="45"/>
      <c r="C332" s="315" t="s">
        <v>1</v>
      </c>
      <c r="D332" s="315" t="s">
        <v>1567</v>
      </c>
      <c r="E332" s="18" t="s">
        <v>1</v>
      </c>
      <c r="F332" s="316">
        <v>298.35000000000002</v>
      </c>
      <c r="G332" s="39"/>
      <c r="H332" s="45"/>
    </row>
    <row r="333" s="2" customFormat="1" ht="16.8" customHeight="1">
      <c r="A333" s="39"/>
      <c r="B333" s="45"/>
      <c r="C333" s="315" t="s">
        <v>1</v>
      </c>
      <c r="D333" s="315" t="s">
        <v>1568</v>
      </c>
      <c r="E333" s="18" t="s">
        <v>1</v>
      </c>
      <c r="F333" s="316">
        <v>98.400000000000006</v>
      </c>
      <c r="G333" s="39"/>
      <c r="H333" s="45"/>
    </row>
    <row r="334" s="2" customFormat="1" ht="16.8" customHeight="1">
      <c r="A334" s="39"/>
      <c r="B334" s="45"/>
      <c r="C334" s="315" t="s">
        <v>127</v>
      </c>
      <c r="D334" s="315" t="s">
        <v>160</v>
      </c>
      <c r="E334" s="18" t="s">
        <v>1</v>
      </c>
      <c r="F334" s="316">
        <v>1642.8499999999999</v>
      </c>
      <c r="G334" s="39"/>
      <c r="H334" s="45"/>
    </row>
    <row r="335" s="2" customFormat="1" ht="16.8" customHeight="1">
      <c r="A335" s="39"/>
      <c r="B335" s="45"/>
      <c r="C335" s="317" t="s">
        <v>2195</v>
      </c>
      <c r="D335" s="39"/>
      <c r="E335" s="39"/>
      <c r="F335" s="39"/>
      <c r="G335" s="39"/>
      <c r="H335" s="45"/>
    </row>
    <row r="336" s="2" customFormat="1" ht="16.8" customHeight="1">
      <c r="A336" s="39"/>
      <c r="B336" s="45"/>
      <c r="C336" s="315" t="s">
        <v>361</v>
      </c>
      <c r="D336" s="315" t="s">
        <v>362</v>
      </c>
      <c r="E336" s="18" t="s">
        <v>209</v>
      </c>
      <c r="F336" s="316">
        <v>1642.8499999999999</v>
      </c>
      <c r="G336" s="39"/>
      <c r="H336" s="45"/>
    </row>
    <row r="337" s="2" customFormat="1" ht="16.8" customHeight="1">
      <c r="A337" s="39"/>
      <c r="B337" s="45"/>
      <c r="C337" s="315" t="s">
        <v>371</v>
      </c>
      <c r="D337" s="315" t="s">
        <v>372</v>
      </c>
      <c r="E337" s="18" t="s">
        <v>209</v>
      </c>
      <c r="F337" s="316">
        <v>1642.8499999999999</v>
      </c>
      <c r="G337" s="39"/>
      <c r="H337" s="45"/>
    </row>
    <row r="338" s="2" customFormat="1" ht="16.8" customHeight="1">
      <c r="A338" s="39"/>
      <c r="B338" s="45"/>
      <c r="C338" s="311" t="s">
        <v>138</v>
      </c>
      <c r="D338" s="312" t="s">
        <v>1</v>
      </c>
      <c r="E338" s="313" t="s">
        <v>1</v>
      </c>
      <c r="F338" s="314">
        <v>290</v>
      </c>
      <c r="G338" s="39"/>
      <c r="H338" s="45"/>
    </row>
    <row r="339" s="2" customFormat="1">
      <c r="A339" s="39"/>
      <c r="B339" s="45"/>
      <c r="C339" s="315" t="s">
        <v>1</v>
      </c>
      <c r="D339" s="315" t="s">
        <v>1696</v>
      </c>
      <c r="E339" s="18" t="s">
        <v>1</v>
      </c>
      <c r="F339" s="316">
        <v>0</v>
      </c>
      <c r="G339" s="39"/>
      <c r="H339" s="45"/>
    </row>
    <row r="340" s="2" customFormat="1" ht="16.8" customHeight="1">
      <c r="A340" s="39"/>
      <c r="B340" s="45"/>
      <c r="C340" s="315" t="s">
        <v>1</v>
      </c>
      <c r="D340" s="315" t="s">
        <v>1697</v>
      </c>
      <c r="E340" s="18" t="s">
        <v>1</v>
      </c>
      <c r="F340" s="316">
        <v>290</v>
      </c>
      <c r="G340" s="39"/>
      <c r="H340" s="45"/>
    </row>
    <row r="341" s="2" customFormat="1" ht="16.8" customHeight="1">
      <c r="A341" s="39"/>
      <c r="B341" s="45"/>
      <c r="C341" s="315" t="s">
        <v>138</v>
      </c>
      <c r="D341" s="315" t="s">
        <v>160</v>
      </c>
      <c r="E341" s="18" t="s">
        <v>1</v>
      </c>
      <c r="F341" s="316">
        <v>290</v>
      </c>
      <c r="G341" s="39"/>
      <c r="H341" s="45"/>
    </row>
    <row r="342" s="2" customFormat="1" ht="16.8" customHeight="1">
      <c r="A342" s="39"/>
      <c r="B342" s="45"/>
      <c r="C342" s="317" t="s">
        <v>2195</v>
      </c>
      <c r="D342" s="39"/>
      <c r="E342" s="39"/>
      <c r="F342" s="39"/>
      <c r="G342" s="39"/>
      <c r="H342" s="45"/>
    </row>
    <row r="343" s="2" customFormat="1" ht="16.8" customHeight="1">
      <c r="A343" s="39"/>
      <c r="B343" s="45"/>
      <c r="C343" s="315" t="s">
        <v>639</v>
      </c>
      <c r="D343" s="315" t="s">
        <v>640</v>
      </c>
      <c r="E343" s="18" t="s">
        <v>239</v>
      </c>
      <c r="F343" s="316">
        <v>290</v>
      </c>
      <c r="G343" s="39"/>
      <c r="H343" s="45"/>
    </row>
    <row r="344" s="2" customFormat="1" ht="16.8" customHeight="1">
      <c r="A344" s="39"/>
      <c r="B344" s="45"/>
      <c r="C344" s="315" t="s">
        <v>1698</v>
      </c>
      <c r="D344" s="315" t="s">
        <v>645</v>
      </c>
      <c r="E344" s="18" t="s">
        <v>239</v>
      </c>
      <c r="F344" s="316">
        <v>294.35000000000002</v>
      </c>
      <c r="G344" s="39"/>
      <c r="H344" s="45"/>
    </row>
    <row r="345" s="2" customFormat="1" ht="16.8" customHeight="1">
      <c r="A345" s="39"/>
      <c r="B345" s="45"/>
      <c r="C345" s="311" t="s">
        <v>1465</v>
      </c>
      <c r="D345" s="312" t="s">
        <v>1</v>
      </c>
      <c r="E345" s="313" t="s">
        <v>1</v>
      </c>
      <c r="F345" s="314">
        <v>23</v>
      </c>
      <c r="G345" s="39"/>
      <c r="H345" s="45"/>
    </row>
    <row r="346" s="2" customFormat="1">
      <c r="A346" s="39"/>
      <c r="B346" s="45"/>
      <c r="C346" s="315" t="s">
        <v>1</v>
      </c>
      <c r="D346" s="315" t="s">
        <v>1696</v>
      </c>
      <c r="E346" s="18" t="s">
        <v>1</v>
      </c>
      <c r="F346" s="316">
        <v>0</v>
      </c>
      <c r="G346" s="39"/>
      <c r="H346" s="45"/>
    </row>
    <row r="347" s="2" customFormat="1" ht="16.8" customHeight="1">
      <c r="A347" s="39"/>
      <c r="B347" s="45"/>
      <c r="C347" s="315" t="s">
        <v>1</v>
      </c>
      <c r="D347" s="315" t="s">
        <v>1703</v>
      </c>
      <c r="E347" s="18" t="s">
        <v>1</v>
      </c>
      <c r="F347" s="316">
        <v>23</v>
      </c>
      <c r="G347" s="39"/>
      <c r="H347" s="45"/>
    </row>
    <row r="348" s="2" customFormat="1" ht="16.8" customHeight="1">
      <c r="A348" s="39"/>
      <c r="B348" s="45"/>
      <c r="C348" s="315" t="s">
        <v>1465</v>
      </c>
      <c r="D348" s="315" t="s">
        <v>160</v>
      </c>
      <c r="E348" s="18" t="s">
        <v>1</v>
      </c>
      <c r="F348" s="316">
        <v>23</v>
      </c>
      <c r="G348" s="39"/>
      <c r="H348" s="45"/>
    </row>
    <row r="349" s="2" customFormat="1" ht="16.8" customHeight="1">
      <c r="A349" s="39"/>
      <c r="B349" s="45"/>
      <c r="C349" s="317" t="s">
        <v>2195</v>
      </c>
      <c r="D349" s="39"/>
      <c r="E349" s="39"/>
      <c r="F349" s="39"/>
      <c r="G349" s="39"/>
      <c r="H349" s="45"/>
    </row>
    <row r="350" s="2" customFormat="1" ht="16.8" customHeight="1">
      <c r="A350" s="39"/>
      <c r="B350" s="45"/>
      <c r="C350" s="315" t="s">
        <v>1700</v>
      </c>
      <c r="D350" s="315" t="s">
        <v>1701</v>
      </c>
      <c r="E350" s="18" t="s">
        <v>239</v>
      </c>
      <c r="F350" s="316">
        <v>23</v>
      </c>
      <c r="G350" s="39"/>
      <c r="H350" s="45"/>
    </row>
    <row r="351" s="2" customFormat="1" ht="16.8" customHeight="1">
      <c r="A351" s="39"/>
      <c r="B351" s="45"/>
      <c r="C351" s="315" t="s">
        <v>1704</v>
      </c>
      <c r="D351" s="315" t="s">
        <v>1705</v>
      </c>
      <c r="E351" s="18" t="s">
        <v>239</v>
      </c>
      <c r="F351" s="316">
        <v>23.344999999999999</v>
      </c>
      <c r="G351" s="39"/>
      <c r="H351" s="45"/>
    </row>
    <row r="352" s="2" customFormat="1" ht="16.8" customHeight="1">
      <c r="A352" s="39"/>
      <c r="B352" s="45"/>
      <c r="C352" s="311" t="s">
        <v>1466</v>
      </c>
      <c r="D352" s="312" t="s">
        <v>1</v>
      </c>
      <c r="E352" s="313" t="s">
        <v>1</v>
      </c>
      <c r="F352" s="314">
        <v>53.5</v>
      </c>
      <c r="G352" s="39"/>
      <c r="H352" s="45"/>
    </row>
    <row r="353" s="2" customFormat="1">
      <c r="A353" s="39"/>
      <c r="B353" s="45"/>
      <c r="C353" s="315" t="s">
        <v>1</v>
      </c>
      <c r="D353" s="315" t="s">
        <v>1696</v>
      </c>
      <c r="E353" s="18" t="s">
        <v>1</v>
      </c>
      <c r="F353" s="316">
        <v>0</v>
      </c>
      <c r="G353" s="39"/>
      <c r="H353" s="45"/>
    </row>
    <row r="354" s="2" customFormat="1" ht="16.8" customHeight="1">
      <c r="A354" s="39"/>
      <c r="B354" s="45"/>
      <c r="C354" s="315" t="s">
        <v>1</v>
      </c>
      <c r="D354" s="315" t="s">
        <v>1711</v>
      </c>
      <c r="E354" s="18" t="s">
        <v>1</v>
      </c>
      <c r="F354" s="316">
        <v>53.5</v>
      </c>
      <c r="G354" s="39"/>
      <c r="H354" s="45"/>
    </row>
    <row r="355" s="2" customFormat="1" ht="16.8" customHeight="1">
      <c r="A355" s="39"/>
      <c r="B355" s="45"/>
      <c r="C355" s="315" t="s">
        <v>1466</v>
      </c>
      <c r="D355" s="315" t="s">
        <v>160</v>
      </c>
      <c r="E355" s="18" t="s">
        <v>1</v>
      </c>
      <c r="F355" s="316">
        <v>53.5</v>
      </c>
      <c r="G355" s="39"/>
      <c r="H355" s="45"/>
    </row>
    <row r="356" s="2" customFormat="1" ht="16.8" customHeight="1">
      <c r="A356" s="39"/>
      <c r="B356" s="45"/>
      <c r="C356" s="317" t="s">
        <v>2195</v>
      </c>
      <c r="D356" s="39"/>
      <c r="E356" s="39"/>
      <c r="F356" s="39"/>
      <c r="G356" s="39"/>
      <c r="H356" s="45"/>
    </row>
    <row r="357" s="2" customFormat="1" ht="16.8" customHeight="1">
      <c r="A357" s="39"/>
      <c r="B357" s="45"/>
      <c r="C357" s="315" t="s">
        <v>1708</v>
      </c>
      <c r="D357" s="315" t="s">
        <v>1709</v>
      </c>
      <c r="E357" s="18" t="s">
        <v>239</v>
      </c>
      <c r="F357" s="316">
        <v>53.5</v>
      </c>
      <c r="G357" s="39"/>
      <c r="H357" s="45"/>
    </row>
    <row r="358" s="2" customFormat="1" ht="16.8" customHeight="1">
      <c r="A358" s="39"/>
      <c r="B358" s="45"/>
      <c r="C358" s="315" t="s">
        <v>1712</v>
      </c>
      <c r="D358" s="315" t="s">
        <v>1713</v>
      </c>
      <c r="E358" s="18" t="s">
        <v>239</v>
      </c>
      <c r="F358" s="316">
        <v>54.302999999999997</v>
      </c>
      <c r="G358" s="39"/>
      <c r="H358" s="45"/>
    </row>
    <row r="359" s="2" customFormat="1" ht="16.8" customHeight="1">
      <c r="A359" s="39"/>
      <c r="B359" s="45"/>
      <c r="C359" s="311" t="s">
        <v>144</v>
      </c>
      <c r="D359" s="312" t="s">
        <v>1</v>
      </c>
      <c r="E359" s="313" t="s">
        <v>1</v>
      </c>
      <c r="F359" s="314">
        <v>371.39999999999998</v>
      </c>
      <c r="G359" s="39"/>
      <c r="H359" s="45"/>
    </row>
    <row r="360" s="2" customFormat="1" ht="16.8" customHeight="1">
      <c r="A360" s="39"/>
      <c r="B360" s="45"/>
      <c r="C360" s="315" t="s">
        <v>1</v>
      </c>
      <c r="D360" s="315" t="s">
        <v>557</v>
      </c>
      <c r="E360" s="18" t="s">
        <v>1</v>
      </c>
      <c r="F360" s="316">
        <v>0</v>
      </c>
      <c r="G360" s="39"/>
      <c r="H360" s="45"/>
    </row>
    <row r="361" s="2" customFormat="1" ht="16.8" customHeight="1">
      <c r="A361" s="39"/>
      <c r="B361" s="45"/>
      <c r="C361" s="315" t="s">
        <v>1</v>
      </c>
      <c r="D361" s="315" t="s">
        <v>1787</v>
      </c>
      <c r="E361" s="18" t="s">
        <v>1</v>
      </c>
      <c r="F361" s="316">
        <v>225.80000000000001</v>
      </c>
      <c r="G361" s="39"/>
      <c r="H361" s="45"/>
    </row>
    <row r="362" s="2" customFormat="1" ht="16.8" customHeight="1">
      <c r="A362" s="39"/>
      <c r="B362" s="45"/>
      <c r="C362" s="315" t="s">
        <v>1</v>
      </c>
      <c r="D362" s="315" t="s">
        <v>1788</v>
      </c>
      <c r="E362" s="18" t="s">
        <v>1</v>
      </c>
      <c r="F362" s="316">
        <v>145.59999999999999</v>
      </c>
      <c r="G362" s="39"/>
      <c r="H362" s="45"/>
    </row>
    <row r="363" s="2" customFormat="1" ht="16.8" customHeight="1">
      <c r="A363" s="39"/>
      <c r="B363" s="45"/>
      <c r="C363" s="315" t="s">
        <v>144</v>
      </c>
      <c r="D363" s="315" t="s">
        <v>160</v>
      </c>
      <c r="E363" s="18" t="s">
        <v>1</v>
      </c>
      <c r="F363" s="316">
        <v>371.39999999999998</v>
      </c>
      <c r="G363" s="39"/>
      <c r="H363" s="45"/>
    </row>
    <row r="364" s="2" customFormat="1" ht="16.8" customHeight="1">
      <c r="A364" s="39"/>
      <c r="B364" s="45"/>
      <c r="C364" s="317" t="s">
        <v>2195</v>
      </c>
      <c r="D364" s="39"/>
      <c r="E364" s="39"/>
      <c r="F364" s="39"/>
      <c r="G364" s="39"/>
      <c r="H364" s="45"/>
    </row>
    <row r="365" s="2" customFormat="1" ht="16.8" customHeight="1">
      <c r="A365" s="39"/>
      <c r="B365" s="45"/>
      <c r="C365" s="315" t="s">
        <v>1340</v>
      </c>
      <c r="D365" s="315" t="s">
        <v>1341</v>
      </c>
      <c r="E365" s="18" t="s">
        <v>239</v>
      </c>
      <c r="F365" s="316">
        <v>371.39999999999998</v>
      </c>
      <c r="G365" s="39"/>
      <c r="H365" s="45"/>
    </row>
    <row r="366" s="2" customFormat="1" ht="16.8" customHeight="1">
      <c r="A366" s="39"/>
      <c r="B366" s="45"/>
      <c r="C366" s="315" t="s">
        <v>1346</v>
      </c>
      <c r="D366" s="315" t="s">
        <v>1347</v>
      </c>
      <c r="E366" s="18" t="s">
        <v>239</v>
      </c>
      <c r="F366" s="316">
        <v>371.39999999999998</v>
      </c>
      <c r="G366" s="39"/>
      <c r="H366" s="45"/>
    </row>
    <row r="367" s="2" customFormat="1" ht="16.8" customHeight="1">
      <c r="A367" s="39"/>
      <c r="B367" s="45"/>
      <c r="C367" s="311" t="s">
        <v>146</v>
      </c>
      <c r="D367" s="312" t="s">
        <v>1</v>
      </c>
      <c r="E367" s="313" t="s">
        <v>1</v>
      </c>
      <c r="F367" s="314">
        <v>149.393</v>
      </c>
      <c r="G367" s="39"/>
      <c r="H367" s="45"/>
    </row>
    <row r="368" s="2" customFormat="1" ht="16.8" customHeight="1">
      <c r="A368" s="39"/>
      <c r="B368" s="45"/>
      <c r="C368" s="315" t="s">
        <v>1</v>
      </c>
      <c r="D368" s="315" t="s">
        <v>214</v>
      </c>
      <c r="E368" s="18" t="s">
        <v>1</v>
      </c>
      <c r="F368" s="316">
        <v>0</v>
      </c>
      <c r="G368" s="39"/>
      <c r="H368" s="45"/>
    </row>
    <row r="369" s="2" customFormat="1" ht="16.8" customHeight="1">
      <c r="A369" s="39"/>
      <c r="B369" s="45"/>
      <c r="C369" s="315" t="s">
        <v>1</v>
      </c>
      <c r="D369" s="315" t="s">
        <v>484</v>
      </c>
      <c r="E369" s="18" t="s">
        <v>1</v>
      </c>
      <c r="F369" s="316">
        <v>0</v>
      </c>
      <c r="G369" s="39"/>
      <c r="H369" s="45"/>
    </row>
    <row r="370" s="2" customFormat="1" ht="16.8" customHeight="1">
      <c r="A370" s="39"/>
      <c r="B370" s="45"/>
      <c r="C370" s="315" t="s">
        <v>1</v>
      </c>
      <c r="D370" s="315" t="s">
        <v>1593</v>
      </c>
      <c r="E370" s="18" t="s">
        <v>1</v>
      </c>
      <c r="F370" s="316">
        <v>149.393</v>
      </c>
      <c r="G370" s="39"/>
      <c r="H370" s="45"/>
    </row>
    <row r="371" s="2" customFormat="1" ht="16.8" customHeight="1">
      <c r="A371" s="39"/>
      <c r="B371" s="45"/>
      <c r="C371" s="315" t="s">
        <v>146</v>
      </c>
      <c r="D371" s="315" t="s">
        <v>160</v>
      </c>
      <c r="E371" s="18" t="s">
        <v>1</v>
      </c>
      <c r="F371" s="316">
        <v>149.393</v>
      </c>
      <c r="G371" s="39"/>
      <c r="H371" s="45"/>
    </row>
    <row r="372" s="2" customFormat="1" ht="16.8" customHeight="1">
      <c r="A372" s="39"/>
      <c r="B372" s="45"/>
      <c r="C372" s="317" t="s">
        <v>2195</v>
      </c>
      <c r="D372" s="39"/>
      <c r="E372" s="39"/>
      <c r="F372" s="39"/>
      <c r="G372" s="39"/>
      <c r="H372" s="45"/>
    </row>
    <row r="373" s="2" customFormat="1" ht="16.8" customHeight="1">
      <c r="A373" s="39"/>
      <c r="B373" s="45"/>
      <c r="C373" s="315" t="s">
        <v>423</v>
      </c>
      <c r="D373" s="315" t="s">
        <v>424</v>
      </c>
      <c r="E373" s="18" t="s">
        <v>311</v>
      </c>
      <c r="F373" s="316">
        <v>149.393</v>
      </c>
      <c r="G373" s="39"/>
      <c r="H373" s="45"/>
    </row>
    <row r="374" s="2" customFormat="1">
      <c r="A374" s="39"/>
      <c r="B374" s="45"/>
      <c r="C374" s="315" t="s">
        <v>375</v>
      </c>
      <c r="D374" s="315" t="s">
        <v>376</v>
      </c>
      <c r="E374" s="18" t="s">
        <v>311</v>
      </c>
      <c r="F374" s="316">
        <v>149.393</v>
      </c>
      <c r="G374" s="39"/>
      <c r="H374" s="45"/>
    </row>
    <row r="375" s="2" customFormat="1" ht="16.8" customHeight="1">
      <c r="A375" s="39"/>
      <c r="B375" s="45"/>
      <c r="C375" s="311" t="s">
        <v>148</v>
      </c>
      <c r="D375" s="312" t="s">
        <v>149</v>
      </c>
      <c r="E375" s="313" t="s">
        <v>1</v>
      </c>
      <c r="F375" s="314">
        <v>76.597999999999999</v>
      </c>
      <c r="G375" s="39"/>
      <c r="H375" s="45"/>
    </row>
    <row r="376" s="2" customFormat="1" ht="16.8" customHeight="1">
      <c r="A376" s="39"/>
      <c r="B376" s="45"/>
      <c r="C376" s="315" t="s">
        <v>148</v>
      </c>
      <c r="D376" s="315" t="s">
        <v>1589</v>
      </c>
      <c r="E376" s="18" t="s">
        <v>1</v>
      </c>
      <c r="F376" s="316">
        <v>76.597999999999999</v>
      </c>
      <c r="G376" s="39"/>
      <c r="H376" s="45"/>
    </row>
    <row r="377" s="2" customFormat="1" ht="16.8" customHeight="1">
      <c r="A377" s="39"/>
      <c r="B377" s="45"/>
      <c r="C377" s="317" t="s">
        <v>2195</v>
      </c>
      <c r="D377" s="39"/>
      <c r="E377" s="39"/>
      <c r="F377" s="39"/>
      <c r="G377" s="39"/>
      <c r="H377" s="45"/>
    </row>
    <row r="378" s="2" customFormat="1" ht="16.8" customHeight="1">
      <c r="A378" s="39"/>
      <c r="B378" s="45"/>
      <c r="C378" s="315" t="s">
        <v>459</v>
      </c>
      <c r="D378" s="315" t="s">
        <v>460</v>
      </c>
      <c r="E378" s="18" t="s">
        <v>311</v>
      </c>
      <c r="F378" s="316">
        <v>76.597999999999999</v>
      </c>
      <c r="G378" s="39"/>
      <c r="H378" s="45"/>
    </row>
    <row r="379" s="2" customFormat="1" ht="16.8" customHeight="1">
      <c r="A379" s="39"/>
      <c r="B379" s="45"/>
      <c r="C379" s="315" t="s">
        <v>423</v>
      </c>
      <c r="D379" s="315" t="s">
        <v>424</v>
      </c>
      <c r="E379" s="18" t="s">
        <v>311</v>
      </c>
      <c r="F379" s="316">
        <v>149.393</v>
      </c>
      <c r="G379" s="39"/>
      <c r="H379" s="45"/>
    </row>
    <row r="380" s="2" customFormat="1" ht="16.8" customHeight="1">
      <c r="A380" s="39"/>
      <c r="B380" s="45"/>
      <c r="C380" s="315" t="s">
        <v>473</v>
      </c>
      <c r="D380" s="315" t="s">
        <v>474</v>
      </c>
      <c r="E380" s="18" t="s">
        <v>442</v>
      </c>
      <c r="F380" s="316">
        <v>137.87600000000001</v>
      </c>
      <c r="G380" s="39"/>
      <c r="H380" s="45"/>
    </row>
    <row r="381" s="2" customFormat="1" ht="16.8" customHeight="1">
      <c r="A381" s="39"/>
      <c r="B381" s="45"/>
      <c r="C381" s="311" t="s">
        <v>151</v>
      </c>
      <c r="D381" s="312" t="s">
        <v>1</v>
      </c>
      <c r="E381" s="313" t="s">
        <v>1</v>
      </c>
      <c r="F381" s="314">
        <v>50.805</v>
      </c>
      <c r="G381" s="39"/>
      <c r="H381" s="45"/>
    </row>
    <row r="382" s="2" customFormat="1" ht="16.8" customHeight="1">
      <c r="A382" s="39"/>
      <c r="B382" s="45"/>
      <c r="C382" s="315" t="s">
        <v>151</v>
      </c>
      <c r="D382" s="315" t="s">
        <v>1576</v>
      </c>
      <c r="E382" s="18" t="s">
        <v>1</v>
      </c>
      <c r="F382" s="316">
        <v>50.805</v>
      </c>
      <c r="G382" s="39"/>
      <c r="H382" s="45"/>
    </row>
    <row r="383" s="2" customFormat="1" ht="16.8" customHeight="1">
      <c r="A383" s="39"/>
      <c r="B383" s="45"/>
      <c r="C383" s="317" t="s">
        <v>2195</v>
      </c>
      <c r="D383" s="39"/>
      <c r="E383" s="39"/>
      <c r="F383" s="39"/>
      <c r="G383" s="39"/>
      <c r="H383" s="45"/>
    </row>
    <row r="384" s="2" customFormat="1">
      <c r="A384" s="39"/>
      <c r="B384" s="45"/>
      <c r="C384" s="315" t="s">
        <v>385</v>
      </c>
      <c r="D384" s="315" t="s">
        <v>386</v>
      </c>
      <c r="E384" s="18" t="s">
        <v>311</v>
      </c>
      <c r="F384" s="316">
        <v>52.639000000000003</v>
      </c>
      <c r="G384" s="39"/>
      <c r="H384" s="45"/>
    </row>
    <row r="385" s="2" customFormat="1" ht="16.8" customHeight="1">
      <c r="A385" s="39"/>
      <c r="B385" s="45"/>
      <c r="C385" s="315" t="s">
        <v>423</v>
      </c>
      <c r="D385" s="315" t="s">
        <v>424</v>
      </c>
      <c r="E385" s="18" t="s">
        <v>311</v>
      </c>
      <c r="F385" s="316">
        <v>149.393</v>
      </c>
      <c r="G385" s="39"/>
      <c r="H385" s="45"/>
    </row>
    <row r="386" s="2" customFormat="1" ht="16.8" customHeight="1">
      <c r="A386" s="39"/>
      <c r="B386" s="45"/>
      <c r="C386" s="315" t="s">
        <v>478</v>
      </c>
      <c r="D386" s="315" t="s">
        <v>479</v>
      </c>
      <c r="E386" s="18" t="s">
        <v>442</v>
      </c>
      <c r="F386" s="316">
        <v>91.448999999999998</v>
      </c>
      <c r="G386" s="39"/>
      <c r="H386" s="45"/>
    </row>
    <row r="387" s="2" customFormat="1" ht="16.8" customHeight="1">
      <c r="A387" s="39"/>
      <c r="B387" s="45"/>
      <c r="C387" s="311" t="s">
        <v>153</v>
      </c>
      <c r="D387" s="312" t="s">
        <v>1</v>
      </c>
      <c r="E387" s="313" t="s">
        <v>1</v>
      </c>
      <c r="F387" s="314">
        <v>213.03999999999999</v>
      </c>
      <c r="G387" s="39"/>
      <c r="H387" s="45"/>
    </row>
    <row r="388" s="2" customFormat="1" ht="16.8" customHeight="1">
      <c r="A388" s="39"/>
      <c r="B388" s="45"/>
      <c r="C388" s="315" t="s">
        <v>1</v>
      </c>
      <c r="D388" s="315" t="s">
        <v>492</v>
      </c>
      <c r="E388" s="18" t="s">
        <v>1</v>
      </c>
      <c r="F388" s="316">
        <v>0</v>
      </c>
      <c r="G388" s="39"/>
      <c r="H388" s="45"/>
    </row>
    <row r="389" s="2" customFormat="1" ht="16.8" customHeight="1">
      <c r="A389" s="39"/>
      <c r="B389" s="45"/>
      <c r="C389" s="315" t="s">
        <v>1</v>
      </c>
      <c r="D389" s="315" t="s">
        <v>1595</v>
      </c>
      <c r="E389" s="18" t="s">
        <v>1</v>
      </c>
      <c r="F389" s="316">
        <v>213.03999999999999</v>
      </c>
      <c r="G389" s="39"/>
      <c r="H389" s="45"/>
    </row>
    <row r="390" s="2" customFormat="1" ht="16.8" customHeight="1">
      <c r="A390" s="39"/>
      <c r="B390" s="45"/>
      <c r="C390" s="315" t="s">
        <v>153</v>
      </c>
      <c r="D390" s="315" t="s">
        <v>160</v>
      </c>
      <c r="E390" s="18" t="s">
        <v>1</v>
      </c>
      <c r="F390" s="316">
        <v>213.03999999999999</v>
      </c>
      <c r="G390" s="39"/>
      <c r="H390" s="45"/>
    </row>
    <row r="391" s="2" customFormat="1" ht="16.8" customHeight="1">
      <c r="A391" s="39"/>
      <c r="B391" s="45"/>
      <c r="C391" s="317" t="s">
        <v>2195</v>
      </c>
      <c r="D391" s="39"/>
      <c r="E391" s="39"/>
      <c r="F391" s="39"/>
      <c r="G391" s="39"/>
      <c r="H391" s="45"/>
    </row>
    <row r="392" s="2" customFormat="1" ht="16.8" customHeight="1">
      <c r="A392" s="39"/>
      <c r="B392" s="45"/>
      <c r="C392" s="315" t="s">
        <v>489</v>
      </c>
      <c r="D392" s="315" t="s">
        <v>490</v>
      </c>
      <c r="E392" s="18" t="s">
        <v>209</v>
      </c>
      <c r="F392" s="316">
        <v>213.03999999999999</v>
      </c>
      <c r="G392" s="39"/>
      <c r="H392" s="45"/>
    </row>
    <row r="393" s="2" customFormat="1">
      <c r="A393" s="39"/>
      <c r="B393" s="45"/>
      <c r="C393" s="315" t="s">
        <v>495</v>
      </c>
      <c r="D393" s="315" t="s">
        <v>496</v>
      </c>
      <c r="E393" s="18" t="s">
        <v>209</v>
      </c>
      <c r="F393" s="316">
        <v>213.03999999999999</v>
      </c>
      <c r="G393" s="39"/>
      <c r="H393" s="45"/>
    </row>
    <row r="394" s="2" customFormat="1" ht="16.8" customHeight="1">
      <c r="A394" s="39"/>
      <c r="B394" s="45"/>
      <c r="C394" s="315" t="s">
        <v>505</v>
      </c>
      <c r="D394" s="315" t="s">
        <v>506</v>
      </c>
      <c r="E394" s="18" t="s">
        <v>209</v>
      </c>
      <c r="F394" s="316">
        <v>213.03999999999999</v>
      </c>
      <c r="G394" s="39"/>
      <c r="H394" s="45"/>
    </row>
    <row r="395" s="2" customFormat="1" ht="16.8" customHeight="1">
      <c r="A395" s="39"/>
      <c r="B395" s="45"/>
      <c r="C395" s="315" t="s">
        <v>509</v>
      </c>
      <c r="D395" s="315" t="s">
        <v>510</v>
      </c>
      <c r="E395" s="18" t="s">
        <v>209</v>
      </c>
      <c r="F395" s="316">
        <v>213.03999999999999</v>
      </c>
      <c r="G395" s="39"/>
      <c r="H395" s="45"/>
    </row>
    <row r="396" s="2" customFormat="1" ht="16.8" customHeight="1">
      <c r="A396" s="39"/>
      <c r="B396" s="45"/>
      <c r="C396" s="315" t="s">
        <v>499</v>
      </c>
      <c r="D396" s="315" t="s">
        <v>500</v>
      </c>
      <c r="E396" s="18" t="s">
        <v>501</v>
      </c>
      <c r="F396" s="316">
        <v>6.391</v>
      </c>
      <c r="G396" s="39"/>
      <c r="H396" s="45"/>
    </row>
    <row r="397" s="2" customFormat="1" ht="16.8" customHeight="1">
      <c r="A397" s="39"/>
      <c r="B397" s="45"/>
      <c r="C397" s="311" t="s">
        <v>155</v>
      </c>
      <c r="D397" s="312" t="s">
        <v>1</v>
      </c>
      <c r="E397" s="313" t="s">
        <v>1</v>
      </c>
      <c r="F397" s="314">
        <v>175.464</v>
      </c>
      <c r="G397" s="39"/>
      <c r="H397" s="45"/>
    </row>
    <row r="398" s="2" customFormat="1" ht="16.8" customHeight="1">
      <c r="A398" s="39"/>
      <c r="B398" s="45"/>
      <c r="C398" s="315" t="s">
        <v>155</v>
      </c>
      <c r="D398" s="315" t="s">
        <v>1577</v>
      </c>
      <c r="E398" s="18" t="s">
        <v>1</v>
      </c>
      <c r="F398" s="316">
        <v>175.464</v>
      </c>
      <c r="G398" s="39"/>
      <c r="H398" s="45"/>
    </row>
    <row r="399" s="2" customFormat="1" ht="16.8" customHeight="1">
      <c r="A399" s="39"/>
      <c r="B399" s="45"/>
      <c r="C399" s="317" t="s">
        <v>2195</v>
      </c>
      <c r="D399" s="39"/>
      <c r="E399" s="39"/>
      <c r="F399" s="39"/>
      <c r="G399" s="39"/>
      <c r="H399" s="45"/>
    </row>
    <row r="400" s="2" customFormat="1">
      <c r="A400" s="39"/>
      <c r="B400" s="45"/>
      <c r="C400" s="315" t="s">
        <v>385</v>
      </c>
      <c r="D400" s="315" t="s">
        <v>386</v>
      </c>
      <c r="E400" s="18" t="s">
        <v>311</v>
      </c>
      <c r="F400" s="316">
        <v>52.639000000000003</v>
      </c>
      <c r="G400" s="39"/>
      <c r="H400" s="45"/>
    </row>
    <row r="401" s="2" customFormat="1">
      <c r="A401" s="39"/>
      <c r="B401" s="45"/>
      <c r="C401" s="315" t="s">
        <v>375</v>
      </c>
      <c r="D401" s="315" t="s">
        <v>376</v>
      </c>
      <c r="E401" s="18" t="s">
        <v>311</v>
      </c>
      <c r="F401" s="316">
        <v>52.639000000000003</v>
      </c>
      <c r="G401" s="39"/>
      <c r="H401" s="45"/>
    </row>
    <row r="402" s="2" customFormat="1">
      <c r="A402" s="39"/>
      <c r="B402" s="45"/>
      <c r="C402" s="315" t="s">
        <v>380</v>
      </c>
      <c r="D402" s="315" t="s">
        <v>381</v>
      </c>
      <c r="E402" s="18" t="s">
        <v>311</v>
      </c>
      <c r="F402" s="316">
        <v>122.825</v>
      </c>
      <c r="G402" s="39"/>
      <c r="H402" s="45"/>
    </row>
    <row r="403" s="2" customFormat="1">
      <c r="A403" s="39"/>
      <c r="B403" s="45"/>
      <c r="C403" s="315" t="s">
        <v>409</v>
      </c>
      <c r="D403" s="315" t="s">
        <v>410</v>
      </c>
      <c r="E403" s="18" t="s">
        <v>311</v>
      </c>
      <c r="F403" s="316">
        <v>52.639000000000003</v>
      </c>
      <c r="G403" s="39"/>
      <c r="H403" s="45"/>
    </row>
    <row r="404" s="2" customFormat="1">
      <c r="A404" s="39"/>
      <c r="B404" s="45"/>
      <c r="C404" s="315" t="s">
        <v>414</v>
      </c>
      <c r="D404" s="315" t="s">
        <v>415</v>
      </c>
      <c r="E404" s="18" t="s">
        <v>311</v>
      </c>
      <c r="F404" s="316">
        <v>122.825</v>
      </c>
      <c r="G404" s="39"/>
      <c r="H404" s="45"/>
    </row>
    <row r="405" s="2" customFormat="1">
      <c r="A405" s="39"/>
      <c r="B405" s="45"/>
      <c r="C405" s="315" t="s">
        <v>419</v>
      </c>
      <c r="D405" s="315" t="s">
        <v>420</v>
      </c>
      <c r="E405" s="18" t="s">
        <v>311</v>
      </c>
      <c r="F405" s="316">
        <v>122.825</v>
      </c>
      <c r="G405" s="39"/>
      <c r="H405" s="45"/>
    </row>
    <row r="406" s="2" customFormat="1" ht="16.8" customHeight="1">
      <c r="A406" s="39"/>
      <c r="B406" s="45"/>
      <c r="C406" s="315" t="s">
        <v>423</v>
      </c>
      <c r="D406" s="315" t="s">
        <v>424</v>
      </c>
      <c r="E406" s="18" t="s">
        <v>311</v>
      </c>
      <c r="F406" s="316">
        <v>105.27800000000001</v>
      </c>
      <c r="G406" s="39"/>
      <c r="H406" s="45"/>
    </row>
    <row r="407" s="2" customFormat="1" ht="16.8" customHeight="1">
      <c r="A407" s="39"/>
      <c r="B407" s="45"/>
      <c r="C407" s="315" t="s">
        <v>429</v>
      </c>
      <c r="D407" s="315" t="s">
        <v>430</v>
      </c>
      <c r="E407" s="18" t="s">
        <v>311</v>
      </c>
      <c r="F407" s="316">
        <v>245.65000000000001</v>
      </c>
      <c r="G407" s="39"/>
      <c r="H407" s="45"/>
    </row>
    <row r="408" s="2" customFormat="1">
      <c r="A408" s="39"/>
      <c r="B408" s="45"/>
      <c r="C408" s="315" t="s">
        <v>440</v>
      </c>
      <c r="D408" s="315" t="s">
        <v>441</v>
      </c>
      <c r="E408" s="18" t="s">
        <v>442</v>
      </c>
      <c r="F408" s="316">
        <v>315.83499999999998</v>
      </c>
      <c r="G408" s="39"/>
      <c r="H408" s="45"/>
    </row>
    <row r="409" s="2" customFormat="1" ht="16.8" customHeight="1">
      <c r="A409" s="39"/>
      <c r="B409" s="45"/>
      <c r="C409" s="315" t="s">
        <v>435</v>
      </c>
      <c r="D409" s="315" t="s">
        <v>436</v>
      </c>
      <c r="E409" s="18" t="s">
        <v>311</v>
      </c>
      <c r="F409" s="316">
        <v>175.464</v>
      </c>
      <c r="G409" s="39"/>
      <c r="H409" s="45"/>
    </row>
    <row r="410" s="2" customFormat="1" ht="16.8" customHeight="1">
      <c r="A410" s="39"/>
      <c r="B410" s="45"/>
      <c r="C410" s="311" t="s">
        <v>159</v>
      </c>
      <c r="D410" s="312" t="s">
        <v>160</v>
      </c>
      <c r="E410" s="313" t="s">
        <v>1</v>
      </c>
      <c r="F410" s="314">
        <v>124.65900000000001</v>
      </c>
      <c r="G410" s="39"/>
      <c r="H410" s="45"/>
    </row>
    <row r="411" s="2" customFormat="1" ht="16.8" customHeight="1">
      <c r="A411" s="39"/>
      <c r="B411" s="45"/>
      <c r="C411" s="315" t="s">
        <v>1</v>
      </c>
      <c r="D411" s="315" t="s">
        <v>214</v>
      </c>
      <c r="E411" s="18" t="s">
        <v>1</v>
      </c>
      <c r="F411" s="316">
        <v>0</v>
      </c>
      <c r="G411" s="39"/>
      <c r="H411" s="45"/>
    </row>
    <row r="412" s="2" customFormat="1" ht="16.8" customHeight="1">
      <c r="A412" s="39"/>
      <c r="B412" s="45"/>
      <c r="C412" s="315" t="s">
        <v>1</v>
      </c>
      <c r="D412" s="315" t="s">
        <v>388</v>
      </c>
      <c r="E412" s="18" t="s">
        <v>1</v>
      </c>
      <c r="F412" s="316">
        <v>0</v>
      </c>
      <c r="G412" s="39"/>
      <c r="H412" s="45"/>
    </row>
    <row r="413" s="2" customFormat="1" ht="16.8" customHeight="1">
      <c r="A413" s="39"/>
      <c r="B413" s="45"/>
      <c r="C413" s="315" t="s">
        <v>1</v>
      </c>
      <c r="D413" s="315" t="s">
        <v>389</v>
      </c>
      <c r="E413" s="18" t="s">
        <v>1</v>
      </c>
      <c r="F413" s="316">
        <v>0</v>
      </c>
      <c r="G413" s="39"/>
      <c r="H413" s="45"/>
    </row>
    <row r="414" s="2" customFormat="1" ht="16.8" customHeight="1">
      <c r="A414" s="39"/>
      <c r="B414" s="45"/>
      <c r="C414" s="315" t="s">
        <v>1</v>
      </c>
      <c r="D414" s="315" t="s">
        <v>1572</v>
      </c>
      <c r="E414" s="18" t="s">
        <v>1</v>
      </c>
      <c r="F414" s="316">
        <v>21.989999999999998</v>
      </c>
      <c r="G414" s="39"/>
      <c r="H414" s="45"/>
    </row>
    <row r="415" s="2" customFormat="1" ht="16.8" customHeight="1">
      <c r="A415" s="39"/>
      <c r="B415" s="45"/>
      <c r="C415" s="315" t="s">
        <v>1</v>
      </c>
      <c r="D415" s="315" t="s">
        <v>393</v>
      </c>
      <c r="E415" s="18" t="s">
        <v>1</v>
      </c>
      <c r="F415" s="316">
        <v>0</v>
      </c>
      <c r="G415" s="39"/>
      <c r="H415" s="45"/>
    </row>
    <row r="416" s="2" customFormat="1" ht="16.8" customHeight="1">
      <c r="A416" s="39"/>
      <c r="B416" s="45"/>
      <c r="C416" s="315" t="s">
        <v>1</v>
      </c>
      <c r="D416" s="315" t="s">
        <v>1573</v>
      </c>
      <c r="E416" s="18" t="s">
        <v>1</v>
      </c>
      <c r="F416" s="316">
        <v>76.965000000000003</v>
      </c>
      <c r="G416" s="39"/>
      <c r="H416" s="45"/>
    </row>
    <row r="417" s="2" customFormat="1" ht="16.8" customHeight="1">
      <c r="A417" s="39"/>
      <c r="B417" s="45"/>
      <c r="C417" s="315" t="s">
        <v>1</v>
      </c>
      <c r="D417" s="315" t="s">
        <v>1574</v>
      </c>
      <c r="E417" s="18" t="s">
        <v>1</v>
      </c>
      <c r="F417" s="316">
        <v>22.463999999999999</v>
      </c>
      <c r="G417" s="39"/>
      <c r="H417" s="45"/>
    </row>
    <row r="418" s="2" customFormat="1" ht="16.8" customHeight="1">
      <c r="A418" s="39"/>
      <c r="B418" s="45"/>
      <c r="C418" s="315" t="s">
        <v>1</v>
      </c>
      <c r="D418" s="315" t="s">
        <v>1575</v>
      </c>
      <c r="E418" s="18" t="s">
        <v>1</v>
      </c>
      <c r="F418" s="316">
        <v>3.2400000000000002</v>
      </c>
      <c r="G418" s="39"/>
      <c r="H418" s="45"/>
    </row>
    <row r="419" s="2" customFormat="1" ht="16.8" customHeight="1">
      <c r="A419" s="39"/>
      <c r="B419" s="45"/>
      <c r="C419" s="315" t="s">
        <v>159</v>
      </c>
      <c r="D419" s="315" t="s">
        <v>160</v>
      </c>
      <c r="E419" s="18" t="s">
        <v>1</v>
      </c>
      <c r="F419" s="316">
        <v>124.65900000000001</v>
      </c>
      <c r="G419" s="39"/>
      <c r="H419" s="45"/>
    </row>
    <row r="420" s="2" customFormat="1" ht="16.8" customHeight="1">
      <c r="A420" s="39"/>
      <c r="B420" s="45"/>
      <c r="C420" s="317" t="s">
        <v>2195</v>
      </c>
      <c r="D420" s="39"/>
      <c r="E420" s="39"/>
      <c r="F420" s="39"/>
      <c r="G420" s="39"/>
      <c r="H420" s="45"/>
    </row>
    <row r="421" s="2" customFormat="1">
      <c r="A421" s="39"/>
      <c r="B421" s="45"/>
      <c r="C421" s="315" t="s">
        <v>385</v>
      </c>
      <c r="D421" s="315" t="s">
        <v>386</v>
      </c>
      <c r="E421" s="18" t="s">
        <v>311</v>
      </c>
      <c r="F421" s="316">
        <v>52.639000000000003</v>
      </c>
      <c r="G421" s="39"/>
      <c r="H421" s="45"/>
    </row>
    <row r="422" s="2" customFormat="1" ht="16.8" customHeight="1">
      <c r="A422" s="39"/>
      <c r="B422" s="45"/>
      <c r="C422" s="315" t="s">
        <v>446</v>
      </c>
      <c r="D422" s="315" t="s">
        <v>447</v>
      </c>
      <c r="E422" s="18" t="s">
        <v>448</v>
      </c>
      <c r="F422" s="316">
        <v>327.08699999999999</v>
      </c>
      <c r="G422" s="39"/>
      <c r="H422" s="45"/>
    </row>
    <row r="423" s="2" customFormat="1" ht="16.8" customHeight="1">
      <c r="A423" s="39"/>
      <c r="B423" s="45"/>
      <c r="C423" s="311" t="s">
        <v>1475</v>
      </c>
      <c r="D423" s="312" t="s">
        <v>1</v>
      </c>
      <c r="E423" s="313" t="s">
        <v>1</v>
      </c>
      <c r="F423" s="314">
        <v>20.129999999999999</v>
      </c>
      <c r="G423" s="39"/>
      <c r="H423" s="45"/>
    </row>
    <row r="424" s="2" customFormat="1" ht="16.8" customHeight="1">
      <c r="A424" s="39"/>
      <c r="B424" s="45"/>
      <c r="C424" s="315" t="s">
        <v>1</v>
      </c>
      <c r="D424" s="315" t="s">
        <v>214</v>
      </c>
      <c r="E424" s="18" t="s">
        <v>1</v>
      </c>
      <c r="F424" s="316">
        <v>0</v>
      </c>
      <c r="G424" s="39"/>
      <c r="H424" s="45"/>
    </row>
    <row r="425" s="2" customFormat="1" ht="16.8" customHeight="1">
      <c r="A425" s="39"/>
      <c r="B425" s="45"/>
      <c r="C425" s="315" t="s">
        <v>1475</v>
      </c>
      <c r="D425" s="315" t="s">
        <v>1499</v>
      </c>
      <c r="E425" s="18" t="s">
        <v>1</v>
      </c>
      <c r="F425" s="316">
        <v>20.129999999999999</v>
      </c>
      <c r="G425" s="39"/>
      <c r="H425" s="45"/>
    </row>
    <row r="426" s="2" customFormat="1" ht="16.8" customHeight="1">
      <c r="A426" s="39"/>
      <c r="B426" s="45"/>
      <c r="C426" s="317" t="s">
        <v>2195</v>
      </c>
      <c r="D426" s="39"/>
      <c r="E426" s="39"/>
      <c r="F426" s="39"/>
      <c r="G426" s="39"/>
      <c r="H426" s="45"/>
    </row>
    <row r="427" s="2" customFormat="1">
      <c r="A427" s="39"/>
      <c r="B427" s="45"/>
      <c r="C427" s="315" t="s">
        <v>1496</v>
      </c>
      <c r="D427" s="315" t="s">
        <v>1497</v>
      </c>
      <c r="E427" s="18" t="s">
        <v>209</v>
      </c>
      <c r="F427" s="316">
        <v>20.129999999999999</v>
      </c>
      <c r="G427" s="39"/>
      <c r="H427" s="45"/>
    </row>
    <row r="428" s="2" customFormat="1">
      <c r="A428" s="39"/>
      <c r="B428" s="45"/>
      <c r="C428" s="315" t="s">
        <v>532</v>
      </c>
      <c r="D428" s="315" t="s">
        <v>533</v>
      </c>
      <c r="E428" s="18" t="s">
        <v>209</v>
      </c>
      <c r="F428" s="316">
        <v>94.359999999999999</v>
      </c>
      <c r="G428" s="39"/>
      <c r="H428" s="45"/>
    </row>
    <row r="429" s="2" customFormat="1">
      <c r="A429" s="39"/>
      <c r="B429" s="45"/>
      <c r="C429" s="315" t="s">
        <v>536</v>
      </c>
      <c r="D429" s="315" t="s">
        <v>537</v>
      </c>
      <c r="E429" s="18" t="s">
        <v>209</v>
      </c>
      <c r="F429" s="316">
        <v>94.359999999999999</v>
      </c>
      <c r="G429" s="39"/>
      <c r="H429" s="45"/>
    </row>
    <row r="430" s="2" customFormat="1" ht="16.8" customHeight="1">
      <c r="A430" s="39"/>
      <c r="B430" s="45"/>
      <c r="C430" s="315" t="s">
        <v>1674</v>
      </c>
      <c r="D430" s="315" t="s">
        <v>1675</v>
      </c>
      <c r="E430" s="18" t="s">
        <v>209</v>
      </c>
      <c r="F430" s="316">
        <v>20.129999999999999</v>
      </c>
      <c r="G430" s="39"/>
      <c r="H430" s="45"/>
    </row>
    <row r="431" s="2" customFormat="1" ht="16.8" customHeight="1">
      <c r="A431" s="39"/>
      <c r="B431" s="45"/>
      <c r="C431" s="315" t="s">
        <v>1809</v>
      </c>
      <c r="D431" s="315" t="s">
        <v>1810</v>
      </c>
      <c r="E431" s="18" t="s">
        <v>209</v>
      </c>
      <c r="F431" s="316">
        <v>51.810000000000002</v>
      </c>
      <c r="G431" s="39"/>
      <c r="H431" s="45"/>
    </row>
    <row r="432" s="2" customFormat="1" ht="16.8" customHeight="1">
      <c r="A432" s="39"/>
      <c r="B432" s="45"/>
      <c r="C432" s="315" t="s">
        <v>1677</v>
      </c>
      <c r="D432" s="315" t="s">
        <v>1678</v>
      </c>
      <c r="E432" s="18" t="s">
        <v>209</v>
      </c>
      <c r="F432" s="316">
        <v>2.073</v>
      </c>
      <c r="G432" s="39"/>
      <c r="H432" s="45"/>
    </row>
    <row r="433" s="2" customFormat="1" ht="16.8" customHeight="1">
      <c r="A433" s="39"/>
      <c r="B433" s="45"/>
      <c r="C433" s="311" t="s">
        <v>166</v>
      </c>
      <c r="D433" s="312" t="s">
        <v>1</v>
      </c>
      <c r="E433" s="313" t="s">
        <v>1</v>
      </c>
      <c r="F433" s="314">
        <v>141.90600000000001</v>
      </c>
      <c r="G433" s="39"/>
      <c r="H433" s="45"/>
    </row>
    <row r="434" s="2" customFormat="1" ht="16.8" customHeight="1">
      <c r="A434" s="39"/>
      <c r="B434" s="45"/>
      <c r="C434" s="315" t="s">
        <v>1</v>
      </c>
      <c r="D434" s="315" t="s">
        <v>214</v>
      </c>
      <c r="E434" s="18" t="s">
        <v>1</v>
      </c>
      <c r="F434" s="316">
        <v>0</v>
      </c>
      <c r="G434" s="39"/>
      <c r="H434" s="45"/>
    </row>
    <row r="435" s="2" customFormat="1" ht="16.8" customHeight="1">
      <c r="A435" s="39"/>
      <c r="B435" s="45"/>
      <c r="C435" s="315" t="s">
        <v>1</v>
      </c>
      <c r="D435" s="315" t="s">
        <v>343</v>
      </c>
      <c r="E435" s="18" t="s">
        <v>1</v>
      </c>
      <c r="F435" s="316">
        <v>0</v>
      </c>
      <c r="G435" s="39"/>
      <c r="H435" s="45"/>
    </row>
    <row r="436" s="2" customFormat="1" ht="16.8" customHeight="1">
      <c r="A436" s="39"/>
      <c r="B436" s="45"/>
      <c r="C436" s="315" t="s">
        <v>1</v>
      </c>
      <c r="D436" s="315" t="s">
        <v>1556</v>
      </c>
      <c r="E436" s="18" t="s">
        <v>1</v>
      </c>
      <c r="F436" s="316">
        <v>119.34</v>
      </c>
      <c r="G436" s="39"/>
      <c r="H436" s="45"/>
    </row>
    <row r="437" s="2" customFormat="1" ht="16.8" customHeight="1">
      <c r="A437" s="39"/>
      <c r="B437" s="45"/>
      <c r="C437" s="315" t="s">
        <v>1</v>
      </c>
      <c r="D437" s="315" t="s">
        <v>1557</v>
      </c>
      <c r="E437" s="18" t="s">
        <v>1</v>
      </c>
      <c r="F437" s="316">
        <v>50.159999999999997</v>
      </c>
      <c r="G437" s="39"/>
      <c r="H437" s="45"/>
    </row>
    <row r="438" s="2" customFormat="1" ht="16.8" customHeight="1">
      <c r="A438" s="39"/>
      <c r="B438" s="45"/>
      <c r="C438" s="315" t="s">
        <v>1</v>
      </c>
      <c r="D438" s="315" t="s">
        <v>1558</v>
      </c>
      <c r="E438" s="18" t="s">
        <v>1</v>
      </c>
      <c r="F438" s="316">
        <v>-10.335000000000001</v>
      </c>
      <c r="G438" s="39"/>
      <c r="H438" s="45"/>
    </row>
    <row r="439" s="2" customFormat="1" ht="16.8" customHeight="1">
      <c r="A439" s="39"/>
      <c r="B439" s="45"/>
      <c r="C439" s="315" t="s">
        <v>1</v>
      </c>
      <c r="D439" s="315" t="s">
        <v>1559</v>
      </c>
      <c r="E439" s="18" t="s">
        <v>1</v>
      </c>
      <c r="F439" s="316">
        <v>-6.9299999999999997</v>
      </c>
      <c r="G439" s="39"/>
      <c r="H439" s="45"/>
    </row>
    <row r="440" s="2" customFormat="1" ht="16.8" customHeight="1">
      <c r="A440" s="39"/>
      <c r="B440" s="45"/>
      <c r="C440" s="315" t="s">
        <v>1</v>
      </c>
      <c r="D440" s="315" t="s">
        <v>1560</v>
      </c>
      <c r="E440" s="18" t="s">
        <v>1</v>
      </c>
      <c r="F440" s="316">
        <v>-3.556</v>
      </c>
      <c r="G440" s="39"/>
      <c r="H440" s="45"/>
    </row>
    <row r="441" s="2" customFormat="1" ht="16.8" customHeight="1">
      <c r="A441" s="39"/>
      <c r="B441" s="45"/>
      <c r="C441" s="315" t="s">
        <v>1</v>
      </c>
      <c r="D441" s="315" t="s">
        <v>1561</v>
      </c>
      <c r="E441" s="18" t="s">
        <v>1</v>
      </c>
      <c r="F441" s="316">
        <v>-1.8899999999999999</v>
      </c>
      <c r="G441" s="39"/>
      <c r="H441" s="45"/>
    </row>
    <row r="442" s="2" customFormat="1" ht="16.8" customHeight="1">
      <c r="A442" s="39"/>
      <c r="B442" s="45"/>
      <c r="C442" s="315" t="s">
        <v>1</v>
      </c>
      <c r="D442" s="315" t="s">
        <v>1562</v>
      </c>
      <c r="E442" s="18" t="s">
        <v>1</v>
      </c>
      <c r="F442" s="316">
        <v>-2.1600000000000001</v>
      </c>
      <c r="G442" s="39"/>
      <c r="H442" s="45"/>
    </row>
    <row r="443" s="2" customFormat="1" ht="16.8" customHeight="1">
      <c r="A443" s="39"/>
      <c r="B443" s="45"/>
      <c r="C443" s="315" t="s">
        <v>1</v>
      </c>
      <c r="D443" s="315" t="s">
        <v>1563</v>
      </c>
      <c r="E443" s="18" t="s">
        <v>1</v>
      </c>
      <c r="F443" s="316">
        <v>-2.7229999999999999</v>
      </c>
      <c r="G443" s="39"/>
      <c r="H443" s="45"/>
    </row>
    <row r="444" s="2" customFormat="1" ht="16.8" customHeight="1">
      <c r="A444" s="39"/>
      <c r="B444" s="45"/>
      <c r="C444" s="315" t="s">
        <v>166</v>
      </c>
      <c r="D444" s="315" t="s">
        <v>160</v>
      </c>
      <c r="E444" s="18" t="s">
        <v>1</v>
      </c>
      <c r="F444" s="316">
        <v>141.90600000000001</v>
      </c>
      <c r="G444" s="39"/>
      <c r="H444" s="45"/>
    </row>
    <row r="445" s="2" customFormat="1" ht="16.8" customHeight="1">
      <c r="A445" s="39"/>
      <c r="B445" s="45"/>
      <c r="C445" s="317" t="s">
        <v>2195</v>
      </c>
      <c r="D445" s="39"/>
      <c r="E445" s="39"/>
      <c r="F445" s="39"/>
      <c r="G445" s="39"/>
      <c r="H445" s="45"/>
    </row>
    <row r="446" s="2" customFormat="1">
      <c r="A446" s="39"/>
      <c r="B446" s="45"/>
      <c r="C446" s="315" t="s">
        <v>1554</v>
      </c>
      <c r="D446" s="315" t="s">
        <v>1555</v>
      </c>
      <c r="E446" s="18" t="s">
        <v>311</v>
      </c>
      <c r="F446" s="316">
        <v>42.572000000000003</v>
      </c>
      <c r="G446" s="39"/>
      <c r="H446" s="45"/>
    </row>
    <row r="447" s="2" customFormat="1">
      <c r="A447" s="39"/>
      <c r="B447" s="45"/>
      <c r="C447" s="315" t="s">
        <v>1564</v>
      </c>
      <c r="D447" s="315" t="s">
        <v>1565</v>
      </c>
      <c r="E447" s="18" t="s">
        <v>311</v>
      </c>
      <c r="F447" s="316">
        <v>99.334000000000003</v>
      </c>
      <c r="G447" s="39"/>
      <c r="H447" s="45"/>
    </row>
    <row r="448" s="2" customFormat="1" ht="16.8" customHeight="1">
      <c r="A448" s="39"/>
      <c r="B448" s="45"/>
      <c r="C448" s="315" t="s">
        <v>446</v>
      </c>
      <c r="D448" s="315" t="s">
        <v>447</v>
      </c>
      <c r="E448" s="18" t="s">
        <v>448</v>
      </c>
      <c r="F448" s="316">
        <v>327.08699999999999</v>
      </c>
      <c r="G448" s="39"/>
      <c r="H448" s="45"/>
    </row>
    <row r="449" s="2" customFormat="1" ht="16.8" customHeight="1">
      <c r="A449" s="39"/>
      <c r="B449" s="45"/>
      <c r="C449" s="311" t="s">
        <v>1478</v>
      </c>
      <c r="D449" s="312" t="s">
        <v>1</v>
      </c>
      <c r="E449" s="313" t="s">
        <v>1</v>
      </c>
      <c r="F449" s="314">
        <v>304.38</v>
      </c>
      <c r="G449" s="39"/>
      <c r="H449" s="45"/>
    </row>
    <row r="450" s="2" customFormat="1" ht="16.8" customHeight="1">
      <c r="A450" s="39"/>
      <c r="B450" s="45"/>
      <c r="C450" s="315" t="s">
        <v>1</v>
      </c>
      <c r="D450" s="315" t="s">
        <v>214</v>
      </c>
      <c r="E450" s="18" t="s">
        <v>1</v>
      </c>
      <c r="F450" s="316">
        <v>0</v>
      </c>
      <c r="G450" s="39"/>
      <c r="H450" s="45"/>
    </row>
    <row r="451" s="2" customFormat="1" ht="16.8" customHeight="1">
      <c r="A451" s="39"/>
      <c r="B451" s="45"/>
      <c r="C451" s="315" t="s">
        <v>1</v>
      </c>
      <c r="D451" s="315" t="s">
        <v>1543</v>
      </c>
      <c r="E451" s="18" t="s">
        <v>1</v>
      </c>
      <c r="F451" s="316">
        <v>373.82999999999998</v>
      </c>
      <c r="G451" s="39"/>
      <c r="H451" s="45"/>
    </row>
    <row r="452" s="2" customFormat="1" ht="16.8" customHeight="1">
      <c r="A452" s="39"/>
      <c r="B452" s="45"/>
      <c r="C452" s="315" t="s">
        <v>1</v>
      </c>
      <c r="D452" s="315" t="s">
        <v>1544</v>
      </c>
      <c r="E452" s="18" t="s">
        <v>1</v>
      </c>
      <c r="F452" s="316">
        <v>-10.289999999999999</v>
      </c>
      <c r="G452" s="39"/>
      <c r="H452" s="45"/>
    </row>
    <row r="453" s="2" customFormat="1" ht="16.8" customHeight="1">
      <c r="A453" s="39"/>
      <c r="B453" s="45"/>
      <c r="C453" s="315" t="s">
        <v>1</v>
      </c>
      <c r="D453" s="315" t="s">
        <v>1545</v>
      </c>
      <c r="E453" s="18" t="s">
        <v>1</v>
      </c>
      <c r="F453" s="316">
        <v>-27.096</v>
      </c>
      <c r="G453" s="39"/>
      <c r="H453" s="45"/>
    </row>
    <row r="454" s="2" customFormat="1" ht="16.8" customHeight="1">
      <c r="A454" s="39"/>
      <c r="B454" s="45"/>
      <c r="C454" s="315" t="s">
        <v>1</v>
      </c>
      <c r="D454" s="315" t="s">
        <v>1546</v>
      </c>
      <c r="E454" s="18" t="s">
        <v>1</v>
      </c>
      <c r="F454" s="316">
        <v>-11.823</v>
      </c>
      <c r="G454" s="39"/>
      <c r="H454" s="45"/>
    </row>
    <row r="455" s="2" customFormat="1" ht="16.8" customHeight="1">
      <c r="A455" s="39"/>
      <c r="B455" s="45"/>
      <c r="C455" s="315" t="s">
        <v>1</v>
      </c>
      <c r="D455" s="315" t="s">
        <v>1547</v>
      </c>
      <c r="E455" s="18" t="s">
        <v>1</v>
      </c>
      <c r="F455" s="316">
        <v>-1.4910000000000001</v>
      </c>
      <c r="G455" s="39"/>
      <c r="H455" s="45"/>
    </row>
    <row r="456" s="2" customFormat="1" ht="16.8" customHeight="1">
      <c r="A456" s="39"/>
      <c r="B456" s="45"/>
      <c r="C456" s="315" t="s">
        <v>1</v>
      </c>
      <c r="D456" s="315" t="s">
        <v>1548</v>
      </c>
      <c r="E456" s="18" t="s">
        <v>1</v>
      </c>
      <c r="F456" s="316">
        <v>-9.048</v>
      </c>
      <c r="G456" s="39"/>
      <c r="H456" s="45"/>
    </row>
    <row r="457" s="2" customFormat="1" ht="16.8" customHeight="1">
      <c r="A457" s="39"/>
      <c r="B457" s="45"/>
      <c r="C457" s="315" t="s">
        <v>1</v>
      </c>
      <c r="D457" s="315" t="s">
        <v>1549</v>
      </c>
      <c r="E457" s="18" t="s">
        <v>1</v>
      </c>
      <c r="F457" s="316">
        <v>-3.129</v>
      </c>
      <c r="G457" s="39"/>
      <c r="H457" s="45"/>
    </row>
    <row r="458" s="2" customFormat="1" ht="16.8" customHeight="1">
      <c r="A458" s="39"/>
      <c r="B458" s="45"/>
      <c r="C458" s="315" t="s">
        <v>1</v>
      </c>
      <c r="D458" s="315" t="s">
        <v>1550</v>
      </c>
      <c r="E458" s="18" t="s">
        <v>1</v>
      </c>
      <c r="F458" s="316">
        <v>-6.5730000000000004</v>
      </c>
      <c r="G458" s="39"/>
      <c r="H458" s="45"/>
    </row>
    <row r="459" s="2" customFormat="1" ht="16.8" customHeight="1">
      <c r="A459" s="39"/>
      <c r="B459" s="45"/>
      <c r="C459" s="315" t="s">
        <v>1478</v>
      </c>
      <c r="D459" s="315" t="s">
        <v>160</v>
      </c>
      <c r="E459" s="18" t="s">
        <v>1</v>
      </c>
      <c r="F459" s="316">
        <v>304.38</v>
      </c>
      <c r="G459" s="39"/>
      <c r="H459" s="45"/>
    </row>
    <row r="460" s="2" customFormat="1" ht="16.8" customHeight="1">
      <c r="A460" s="39"/>
      <c r="B460" s="45"/>
      <c r="C460" s="317" t="s">
        <v>2195</v>
      </c>
      <c r="D460" s="39"/>
      <c r="E460" s="39"/>
      <c r="F460" s="39"/>
      <c r="G460" s="39"/>
      <c r="H460" s="45"/>
    </row>
    <row r="461" s="2" customFormat="1">
      <c r="A461" s="39"/>
      <c r="B461" s="45"/>
      <c r="C461" s="315" t="s">
        <v>328</v>
      </c>
      <c r="D461" s="315" t="s">
        <v>329</v>
      </c>
      <c r="E461" s="18" t="s">
        <v>311</v>
      </c>
      <c r="F461" s="316">
        <v>91.313999999999993</v>
      </c>
      <c r="G461" s="39"/>
      <c r="H461" s="45"/>
    </row>
    <row r="462" s="2" customFormat="1">
      <c r="A462" s="39"/>
      <c r="B462" s="45"/>
      <c r="C462" s="315" t="s">
        <v>335</v>
      </c>
      <c r="D462" s="315" t="s">
        <v>336</v>
      </c>
      <c r="E462" s="18" t="s">
        <v>311</v>
      </c>
      <c r="F462" s="316">
        <v>213.066</v>
      </c>
      <c r="G462" s="39"/>
      <c r="H462" s="45"/>
    </row>
    <row r="463" s="2" customFormat="1" ht="16.8" customHeight="1">
      <c r="A463" s="39"/>
      <c r="B463" s="45"/>
      <c r="C463" s="315" t="s">
        <v>446</v>
      </c>
      <c r="D463" s="315" t="s">
        <v>447</v>
      </c>
      <c r="E463" s="18" t="s">
        <v>448</v>
      </c>
      <c r="F463" s="316">
        <v>327.08699999999999</v>
      </c>
      <c r="G463" s="39"/>
      <c r="H463" s="45"/>
    </row>
    <row r="464" s="2" customFormat="1" ht="26.4" customHeight="1">
      <c r="A464" s="39"/>
      <c r="B464" s="45"/>
      <c r="C464" s="310" t="s">
        <v>2197</v>
      </c>
      <c r="D464" s="310" t="s">
        <v>95</v>
      </c>
      <c r="E464" s="39"/>
      <c r="F464" s="39"/>
      <c r="G464" s="39"/>
      <c r="H464" s="45"/>
    </row>
    <row r="465" s="2" customFormat="1" ht="16.8" customHeight="1">
      <c r="A465" s="39"/>
      <c r="B465" s="45"/>
      <c r="C465" s="311" t="s">
        <v>133</v>
      </c>
      <c r="D465" s="312" t="s">
        <v>1</v>
      </c>
      <c r="E465" s="313" t="s">
        <v>1</v>
      </c>
      <c r="F465" s="314">
        <v>25</v>
      </c>
      <c r="G465" s="39"/>
      <c r="H465" s="45"/>
    </row>
    <row r="466" s="2" customFormat="1">
      <c r="A466" s="39"/>
      <c r="B466" s="45"/>
      <c r="C466" s="315" t="s">
        <v>1</v>
      </c>
      <c r="D466" s="315" t="s">
        <v>1884</v>
      </c>
      <c r="E466" s="18" t="s">
        <v>1</v>
      </c>
      <c r="F466" s="316">
        <v>0</v>
      </c>
      <c r="G466" s="39"/>
      <c r="H466" s="45"/>
    </row>
    <row r="467" s="2" customFormat="1" ht="16.8" customHeight="1">
      <c r="A467" s="39"/>
      <c r="B467" s="45"/>
      <c r="C467" s="315" t="s">
        <v>1</v>
      </c>
      <c r="D467" s="315" t="s">
        <v>2198</v>
      </c>
      <c r="E467" s="18" t="s">
        <v>1</v>
      </c>
      <c r="F467" s="316">
        <v>25</v>
      </c>
      <c r="G467" s="39"/>
      <c r="H467" s="45"/>
    </row>
    <row r="468" s="2" customFormat="1" ht="16.8" customHeight="1">
      <c r="A468" s="39"/>
      <c r="B468" s="45"/>
      <c r="C468" s="315" t="s">
        <v>133</v>
      </c>
      <c r="D468" s="315" t="s">
        <v>160</v>
      </c>
      <c r="E468" s="18" t="s">
        <v>1</v>
      </c>
      <c r="F468" s="316">
        <v>25</v>
      </c>
      <c r="G468" s="39"/>
      <c r="H468" s="45"/>
    </row>
    <row r="469" s="2" customFormat="1" ht="16.8" customHeight="1">
      <c r="A469" s="39"/>
      <c r="B469" s="45"/>
      <c r="C469" s="317" t="s">
        <v>2195</v>
      </c>
      <c r="D469" s="39"/>
      <c r="E469" s="39"/>
      <c r="F469" s="39"/>
      <c r="G469" s="39"/>
      <c r="H469" s="45"/>
    </row>
    <row r="470" s="2" customFormat="1">
      <c r="A470" s="39"/>
      <c r="B470" s="45"/>
      <c r="C470" s="315" t="s">
        <v>683</v>
      </c>
      <c r="D470" s="315" t="s">
        <v>684</v>
      </c>
      <c r="E470" s="18" t="s">
        <v>239</v>
      </c>
      <c r="F470" s="316">
        <v>25</v>
      </c>
      <c r="G470" s="39"/>
      <c r="H470" s="45"/>
    </row>
    <row r="471" s="2" customFormat="1" ht="16.8" customHeight="1">
      <c r="A471" s="39"/>
      <c r="B471" s="45"/>
      <c r="C471" s="315" t="s">
        <v>688</v>
      </c>
      <c r="D471" s="315" t="s">
        <v>689</v>
      </c>
      <c r="E471" s="18" t="s">
        <v>239</v>
      </c>
      <c r="F471" s="316">
        <v>25.375</v>
      </c>
      <c r="G471" s="39"/>
      <c r="H471" s="45"/>
    </row>
    <row r="472" s="2" customFormat="1" ht="26.4" customHeight="1">
      <c r="A472" s="39"/>
      <c r="B472" s="45"/>
      <c r="C472" s="310" t="s">
        <v>2199</v>
      </c>
      <c r="D472" s="310" t="s">
        <v>98</v>
      </c>
      <c r="E472" s="39"/>
      <c r="F472" s="39"/>
      <c r="G472" s="39"/>
      <c r="H472" s="45"/>
    </row>
    <row r="473" s="2" customFormat="1" ht="16.8" customHeight="1">
      <c r="A473" s="39"/>
      <c r="B473" s="45"/>
      <c r="C473" s="311" t="s">
        <v>109</v>
      </c>
      <c r="D473" s="312" t="s">
        <v>110</v>
      </c>
      <c r="E473" s="313" t="s">
        <v>1</v>
      </c>
      <c r="F473" s="314">
        <v>0.081000000000000003</v>
      </c>
      <c r="G473" s="39"/>
      <c r="H473" s="45"/>
    </row>
    <row r="474" s="2" customFormat="1" ht="16.8" customHeight="1">
      <c r="A474" s="39"/>
      <c r="B474" s="45"/>
      <c r="C474" s="315" t="s">
        <v>1</v>
      </c>
      <c r="D474" s="315" t="s">
        <v>397</v>
      </c>
      <c r="E474" s="18" t="s">
        <v>1</v>
      </c>
      <c r="F474" s="316">
        <v>0</v>
      </c>
      <c r="G474" s="39"/>
      <c r="H474" s="45"/>
    </row>
    <row r="475" s="2" customFormat="1" ht="16.8" customHeight="1">
      <c r="A475" s="39"/>
      <c r="B475" s="45"/>
      <c r="C475" s="315" t="s">
        <v>1</v>
      </c>
      <c r="D475" s="315" t="s">
        <v>1939</v>
      </c>
      <c r="E475" s="18" t="s">
        <v>1</v>
      </c>
      <c r="F475" s="316">
        <v>0.081000000000000003</v>
      </c>
      <c r="G475" s="39"/>
      <c r="H475" s="45"/>
    </row>
    <row r="476" s="2" customFormat="1" ht="16.8" customHeight="1">
      <c r="A476" s="39"/>
      <c r="B476" s="45"/>
      <c r="C476" s="315" t="s">
        <v>109</v>
      </c>
      <c r="D476" s="315" t="s">
        <v>110</v>
      </c>
      <c r="E476" s="18" t="s">
        <v>1</v>
      </c>
      <c r="F476" s="316">
        <v>0.081000000000000003</v>
      </c>
      <c r="G476" s="39"/>
      <c r="H476" s="45"/>
    </row>
    <row r="477" s="2" customFormat="1" ht="16.8" customHeight="1">
      <c r="A477" s="39"/>
      <c r="B477" s="45"/>
      <c r="C477" s="317" t="s">
        <v>2195</v>
      </c>
      <c r="D477" s="39"/>
      <c r="E477" s="39"/>
      <c r="F477" s="39"/>
      <c r="G477" s="39"/>
      <c r="H477" s="45"/>
    </row>
    <row r="478" s="2" customFormat="1">
      <c r="A478" s="39"/>
      <c r="B478" s="45"/>
      <c r="C478" s="315" t="s">
        <v>385</v>
      </c>
      <c r="D478" s="315" t="s">
        <v>386</v>
      </c>
      <c r="E478" s="18" t="s">
        <v>311</v>
      </c>
      <c r="F478" s="316">
        <v>26.085999999999999</v>
      </c>
      <c r="G478" s="39"/>
      <c r="H478" s="45"/>
    </row>
    <row r="479" s="2" customFormat="1" ht="16.8" customHeight="1">
      <c r="A479" s="39"/>
      <c r="B479" s="45"/>
      <c r="C479" s="315" t="s">
        <v>540</v>
      </c>
      <c r="D479" s="315" t="s">
        <v>541</v>
      </c>
      <c r="E479" s="18" t="s">
        <v>448</v>
      </c>
      <c r="F479" s="316">
        <v>0.081000000000000003</v>
      </c>
      <c r="G479" s="39"/>
      <c r="H479" s="45"/>
    </row>
    <row r="480" s="2" customFormat="1" ht="16.8" customHeight="1">
      <c r="A480" s="39"/>
      <c r="B480" s="45"/>
      <c r="C480" s="311" t="s">
        <v>112</v>
      </c>
      <c r="D480" s="312" t="s">
        <v>1</v>
      </c>
      <c r="E480" s="313" t="s">
        <v>1</v>
      </c>
      <c r="F480" s="314">
        <v>71</v>
      </c>
      <c r="G480" s="39"/>
      <c r="H480" s="45"/>
    </row>
    <row r="481" s="2" customFormat="1" ht="16.8" customHeight="1">
      <c r="A481" s="39"/>
      <c r="B481" s="45"/>
      <c r="C481" s="315" t="s">
        <v>1</v>
      </c>
      <c r="D481" s="315" t="s">
        <v>557</v>
      </c>
      <c r="E481" s="18" t="s">
        <v>1</v>
      </c>
      <c r="F481" s="316">
        <v>0</v>
      </c>
      <c r="G481" s="39"/>
      <c r="H481" s="45"/>
    </row>
    <row r="482" s="2" customFormat="1" ht="16.8" customHeight="1">
      <c r="A482" s="39"/>
      <c r="B482" s="45"/>
      <c r="C482" s="315" t="s">
        <v>112</v>
      </c>
      <c r="D482" s="315" t="s">
        <v>1947</v>
      </c>
      <c r="E482" s="18" t="s">
        <v>1</v>
      </c>
      <c r="F482" s="316">
        <v>71</v>
      </c>
      <c r="G482" s="39"/>
      <c r="H482" s="45"/>
    </row>
    <row r="483" s="2" customFormat="1" ht="16.8" customHeight="1">
      <c r="A483" s="39"/>
      <c r="B483" s="45"/>
      <c r="C483" s="317" t="s">
        <v>2195</v>
      </c>
      <c r="D483" s="39"/>
      <c r="E483" s="39"/>
      <c r="F483" s="39"/>
      <c r="G483" s="39"/>
      <c r="H483" s="45"/>
    </row>
    <row r="484" s="2" customFormat="1" ht="16.8" customHeight="1">
      <c r="A484" s="39"/>
      <c r="B484" s="45"/>
      <c r="C484" s="315" t="s">
        <v>1307</v>
      </c>
      <c r="D484" s="315" t="s">
        <v>1308</v>
      </c>
      <c r="E484" s="18" t="s">
        <v>467</v>
      </c>
      <c r="F484" s="316">
        <v>71</v>
      </c>
      <c r="G484" s="39"/>
      <c r="H484" s="45"/>
    </row>
    <row r="485" s="2" customFormat="1" ht="16.8" customHeight="1">
      <c r="A485" s="39"/>
      <c r="B485" s="45"/>
      <c r="C485" s="315" t="s">
        <v>1317</v>
      </c>
      <c r="D485" s="315" t="s">
        <v>1318</v>
      </c>
      <c r="E485" s="18" t="s">
        <v>239</v>
      </c>
      <c r="F485" s="316">
        <v>74.549999999999997</v>
      </c>
      <c r="G485" s="39"/>
      <c r="H485" s="45"/>
    </row>
    <row r="486" s="2" customFormat="1" ht="16.8" customHeight="1">
      <c r="A486" s="39"/>
      <c r="B486" s="45"/>
      <c r="C486" s="315" t="s">
        <v>1312</v>
      </c>
      <c r="D486" s="315" t="s">
        <v>1313</v>
      </c>
      <c r="E486" s="18" t="s">
        <v>467</v>
      </c>
      <c r="F486" s="316">
        <v>80.230000000000004</v>
      </c>
      <c r="G486" s="39"/>
      <c r="H486" s="45"/>
    </row>
    <row r="487" s="2" customFormat="1" ht="16.8" customHeight="1">
      <c r="A487" s="39"/>
      <c r="B487" s="45"/>
      <c r="C487" s="311" t="s">
        <v>117</v>
      </c>
      <c r="D487" s="312" t="s">
        <v>1</v>
      </c>
      <c r="E487" s="313" t="s">
        <v>1</v>
      </c>
      <c r="F487" s="314">
        <v>0.5</v>
      </c>
      <c r="G487" s="39"/>
      <c r="H487" s="45"/>
    </row>
    <row r="488" s="2" customFormat="1" ht="16.8" customHeight="1">
      <c r="A488" s="39"/>
      <c r="B488" s="45"/>
      <c r="C488" s="315" t="s">
        <v>1</v>
      </c>
      <c r="D488" s="315" t="s">
        <v>1954</v>
      </c>
      <c r="E488" s="18" t="s">
        <v>1</v>
      </c>
      <c r="F488" s="316">
        <v>0</v>
      </c>
      <c r="G488" s="39"/>
      <c r="H488" s="45"/>
    </row>
    <row r="489" s="2" customFormat="1" ht="16.8" customHeight="1">
      <c r="A489" s="39"/>
      <c r="B489" s="45"/>
      <c r="C489" s="315" t="s">
        <v>1</v>
      </c>
      <c r="D489" s="315" t="s">
        <v>1440</v>
      </c>
      <c r="E489" s="18" t="s">
        <v>1</v>
      </c>
      <c r="F489" s="316">
        <v>0</v>
      </c>
      <c r="G489" s="39"/>
      <c r="H489" s="45"/>
    </row>
    <row r="490" s="2" customFormat="1" ht="16.8" customHeight="1">
      <c r="A490" s="39"/>
      <c r="B490" s="45"/>
      <c r="C490" s="315" t="s">
        <v>1</v>
      </c>
      <c r="D490" s="315" t="s">
        <v>1995</v>
      </c>
      <c r="E490" s="18" t="s">
        <v>1</v>
      </c>
      <c r="F490" s="316">
        <v>0.5</v>
      </c>
      <c r="G490" s="39"/>
      <c r="H490" s="45"/>
    </row>
    <row r="491" s="2" customFormat="1" ht="16.8" customHeight="1">
      <c r="A491" s="39"/>
      <c r="B491" s="45"/>
      <c r="C491" s="315" t="s">
        <v>117</v>
      </c>
      <c r="D491" s="315" t="s">
        <v>160</v>
      </c>
      <c r="E491" s="18" t="s">
        <v>1</v>
      </c>
      <c r="F491" s="316">
        <v>0.5</v>
      </c>
      <c r="G491" s="39"/>
      <c r="H491" s="45"/>
    </row>
    <row r="492" s="2" customFormat="1" ht="16.8" customHeight="1">
      <c r="A492" s="39"/>
      <c r="B492" s="45"/>
      <c r="C492" s="317" t="s">
        <v>2195</v>
      </c>
      <c r="D492" s="39"/>
      <c r="E492" s="39"/>
      <c r="F492" s="39"/>
      <c r="G492" s="39"/>
      <c r="H492" s="45"/>
    </row>
    <row r="493" s="2" customFormat="1" ht="16.8" customHeight="1">
      <c r="A493" s="39"/>
      <c r="B493" s="45"/>
      <c r="C493" s="315" t="s">
        <v>1437</v>
      </c>
      <c r="D493" s="315" t="s">
        <v>1438</v>
      </c>
      <c r="E493" s="18" t="s">
        <v>209</v>
      </c>
      <c r="F493" s="316">
        <v>0.5</v>
      </c>
      <c r="G493" s="39"/>
      <c r="H493" s="45"/>
    </row>
    <row r="494" s="2" customFormat="1" ht="16.8" customHeight="1">
      <c r="A494" s="39"/>
      <c r="B494" s="45"/>
      <c r="C494" s="315" t="s">
        <v>1443</v>
      </c>
      <c r="D494" s="315" t="s">
        <v>1444</v>
      </c>
      <c r="E494" s="18" t="s">
        <v>209</v>
      </c>
      <c r="F494" s="316">
        <v>0.57499999999999996</v>
      </c>
      <c r="G494" s="39"/>
      <c r="H494" s="45"/>
    </row>
    <row r="495" s="2" customFormat="1" ht="16.8" customHeight="1">
      <c r="A495" s="39"/>
      <c r="B495" s="45"/>
      <c r="C495" s="311" t="s">
        <v>1896</v>
      </c>
      <c r="D495" s="312" t="s">
        <v>1</v>
      </c>
      <c r="E495" s="313" t="s">
        <v>1</v>
      </c>
      <c r="F495" s="314">
        <v>75.859999999999999</v>
      </c>
      <c r="G495" s="39"/>
      <c r="H495" s="45"/>
    </row>
    <row r="496" s="2" customFormat="1" ht="16.8" customHeight="1">
      <c r="A496" s="39"/>
      <c r="B496" s="45"/>
      <c r="C496" s="315" t="s">
        <v>1</v>
      </c>
      <c r="D496" s="315" t="s">
        <v>524</v>
      </c>
      <c r="E496" s="18" t="s">
        <v>1</v>
      </c>
      <c r="F496" s="316">
        <v>0</v>
      </c>
      <c r="G496" s="39"/>
      <c r="H496" s="45"/>
    </row>
    <row r="497" s="2" customFormat="1" ht="16.8" customHeight="1">
      <c r="A497" s="39"/>
      <c r="B497" s="45"/>
      <c r="C497" s="315" t="s">
        <v>1896</v>
      </c>
      <c r="D497" s="315" t="s">
        <v>1915</v>
      </c>
      <c r="E497" s="18" t="s">
        <v>1</v>
      </c>
      <c r="F497" s="316">
        <v>75.859999999999999</v>
      </c>
      <c r="G497" s="39"/>
      <c r="H497" s="45"/>
    </row>
    <row r="498" s="2" customFormat="1" ht="16.8" customHeight="1">
      <c r="A498" s="39"/>
      <c r="B498" s="45"/>
      <c r="C498" s="317" t="s">
        <v>2195</v>
      </c>
      <c r="D498" s="39"/>
      <c r="E498" s="39"/>
      <c r="F498" s="39"/>
      <c r="G498" s="39"/>
      <c r="H498" s="45"/>
    </row>
    <row r="499" s="2" customFormat="1">
      <c r="A499" s="39"/>
      <c r="B499" s="45"/>
      <c r="C499" s="315" t="s">
        <v>1912</v>
      </c>
      <c r="D499" s="315" t="s">
        <v>1913</v>
      </c>
      <c r="E499" s="18" t="s">
        <v>209</v>
      </c>
      <c r="F499" s="316">
        <v>75.859999999999999</v>
      </c>
      <c r="G499" s="39"/>
      <c r="H499" s="45"/>
    </row>
    <row r="500" s="2" customFormat="1">
      <c r="A500" s="39"/>
      <c r="B500" s="45"/>
      <c r="C500" s="315" t="s">
        <v>532</v>
      </c>
      <c r="D500" s="315" t="s">
        <v>533</v>
      </c>
      <c r="E500" s="18" t="s">
        <v>209</v>
      </c>
      <c r="F500" s="316">
        <v>75.859999999999999</v>
      </c>
      <c r="G500" s="39"/>
      <c r="H500" s="45"/>
    </row>
    <row r="501" s="2" customFormat="1" ht="16.8" customHeight="1">
      <c r="A501" s="39"/>
      <c r="B501" s="45"/>
      <c r="C501" s="315" t="s">
        <v>1951</v>
      </c>
      <c r="D501" s="315" t="s">
        <v>1952</v>
      </c>
      <c r="E501" s="18" t="s">
        <v>209</v>
      </c>
      <c r="F501" s="316">
        <v>75.859999999999999</v>
      </c>
      <c r="G501" s="39"/>
      <c r="H501" s="45"/>
    </row>
    <row r="502" s="2" customFormat="1" ht="16.8" customHeight="1">
      <c r="A502" s="39"/>
      <c r="B502" s="45"/>
      <c r="C502" s="315" t="s">
        <v>1986</v>
      </c>
      <c r="D502" s="315" t="s">
        <v>1987</v>
      </c>
      <c r="E502" s="18" t="s">
        <v>209</v>
      </c>
      <c r="F502" s="316">
        <v>75.859999999999999</v>
      </c>
      <c r="G502" s="39"/>
      <c r="H502" s="45"/>
    </row>
    <row r="503" s="2" customFormat="1" ht="16.8" customHeight="1">
      <c r="A503" s="39"/>
      <c r="B503" s="45"/>
      <c r="C503" s="315" t="s">
        <v>1327</v>
      </c>
      <c r="D503" s="315" t="s">
        <v>1328</v>
      </c>
      <c r="E503" s="18" t="s">
        <v>209</v>
      </c>
      <c r="F503" s="316">
        <v>7.7380000000000004</v>
      </c>
      <c r="G503" s="39"/>
      <c r="H503" s="45"/>
    </row>
    <row r="504" s="2" customFormat="1" ht="16.8" customHeight="1">
      <c r="A504" s="39"/>
      <c r="B504" s="45"/>
      <c r="C504" s="311" t="s">
        <v>119</v>
      </c>
      <c r="D504" s="312" t="s">
        <v>110</v>
      </c>
      <c r="E504" s="313" t="s">
        <v>1</v>
      </c>
      <c r="F504" s="314">
        <v>5.7510000000000003</v>
      </c>
      <c r="G504" s="39"/>
      <c r="H504" s="45"/>
    </row>
    <row r="505" s="2" customFormat="1" ht="16.8" customHeight="1">
      <c r="A505" s="39"/>
      <c r="B505" s="45"/>
      <c r="C505" s="315" t="s">
        <v>1</v>
      </c>
      <c r="D505" s="315" t="s">
        <v>214</v>
      </c>
      <c r="E505" s="18" t="s">
        <v>1</v>
      </c>
      <c r="F505" s="316">
        <v>0</v>
      </c>
      <c r="G505" s="39"/>
      <c r="H505" s="45"/>
    </row>
    <row r="506" s="2" customFormat="1" ht="16.8" customHeight="1">
      <c r="A506" s="39"/>
      <c r="B506" s="45"/>
      <c r="C506" s="315" t="s">
        <v>1</v>
      </c>
      <c r="D506" s="315" t="s">
        <v>388</v>
      </c>
      <c r="E506" s="18" t="s">
        <v>1</v>
      </c>
      <c r="F506" s="316">
        <v>0</v>
      </c>
      <c r="G506" s="39"/>
      <c r="H506" s="45"/>
    </row>
    <row r="507" s="2" customFormat="1" ht="16.8" customHeight="1">
      <c r="A507" s="39"/>
      <c r="B507" s="45"/>
      <c r="C507" s="315" t="s">
        <v>1</v>
      </c>
      <c r="D507" s="315" t="s">
        <v>389</v>
      </c>
      <c r="E507" s="18" t="s">
        <v>1</v>
      </c>
      <c r="F507" s="316">
        <v>0</v>
      </c>
      <c r="G507" s="39"/>
      <c r="H507" s="45"/>
    </row>
    <row r="508" s="2" customFormat="1" ht="16.8" customHeight="1">
      <c r="A508" s="39"/>
      <c r="B508" s="45"/>
      <c r="C508" s="315" t="s">
        <v>1</v>
      </c>
      <c r="D508" s="315" t="s">
        <v>1937</v>
      </c>
      <c r="E508" s="18" t="s">
        <v>1</v>
      </c>
      <c r="F508" s="316">
        <v>5.7510000000000003</v>
      </c>
      <c r="G508" s="39"/>
      <c r="H508" s="45"/>
    </row>
    <row r="509" s="2" customFormat="1" ht="16.8" customHeight="1">
      <c r="A509" s="39"/>
      <c r="B509" s="45"/>
      <c r="C509" s="315" t="s">
        <v>119</v>
      </c>
      <c r="D509" s="315" t="s">
        <v>110</v>
      </c>
      <c r="E509" s="18" t="s">
        <v>1</v>
      </c>
      <c r="F509" s="316">
        <v>5.7510000000000003</v>
      </c>
      <c r="G509" s="39"/>
      <c r="H509" s="45"/>
    </row>
    <row r="510" s="2" customFormat="1" ht="16.8" customHeight="1">
      <c r="A510" s="39"/>
      <c r="B510" s="45"/>
      <c r="C510" s="317" t="s">
        <v>2195</v>
      </c>
      <c r="D510" s="39"/>
      <c r="E510" s="39"/>
      <c r="F510" s="39"/>
      <c r="G510" s="39"/>
      <c r="H510" s="45"/>
    </row>
    <row r="511" s="2" customFormat="1">
      <c r="A511" s="39"/>
      <c r="B511" s="45"/>
      <c r="C511" s="315" t="s">
        <v>385</v>
      </c>
      <c r="D511" s="315" t="s">
        <v>386</v>
      </c>
      <c r="E511" s="18" t="s">
        <v>311</v>
      </c>
      <c r="F511" s="316">
        <v>26.085999999999999</v>
      </c>
      <c r="G511" s="39"/>
      <c r="H511" s="45"/>
    </row>
    <row r="512" s="2" customFormat="1" ht="16.8" customHeight="1">
      <c r="A512" s="39"/>
      <c r="B512" s="45"/>
      <c r="C512" s="315" t="s">
        <v>423</v>
      </c>
      <c r="D512" s="315" t="s">
        <v>424</v>
      </c>
      <c r="E512" s="18" t="s">
        <v>311</v>
      </c>
      <c r="F512" s="316">
        <v>83.563000000000002</v>
      </c>
      <c r="G512" s="39"/>
      <c r="H512" s="45"/>
    </row>
    <row r="513" s="2" customFormat="1" ht="16.8" customHeight="1">
      <c r="A513" s="39"/>
      <c r="B513" s="45"/>
      <c r="C513" s="315" t="s">
        <v>528</v>
      </c>
      <c r="D513" s="315" t="s">
        <v>529</v>
      </c>
      <c r="E513" s="18" t="s">
        <v>448</v>
      </c>
      <c r="F513" s="316">
        <v>5.7510000000000003</v>
      </c>
      <c r="G513" s="39"/>
      <c r="H513" s="45"/>
    </row>
    <row r="514" s="2" customFormat="1" ht="16.8" customHeight="1">
      <c r="A514" s="39"/>
      <c r="B514" s="45"/>
      <c r="C514" s="311" t="s">
        <v>121</v>
      </c>
      <c r="D514" s="312" t="s">
        <v>110</v>
      </c>
      <c r="E514" s="313" t="s">
        <v>1</v>
      </c>
      <c r="F514" s="314">
        <v>23.004000000000001</v>
      </c>
      <c r="G514" s="39"/>
      <c r="H514" s="45"/>
    </row>
    <row r="515" s="2" customFormat="1" ht="16.8" customHeight="1">
      <c r="A515" s="39"/>
      <c r="B515" s="45"/>
      <c r="C515" s="315" t="s">
        <v>1</v>
      </c>
      <c r="D515" s="315" t="s">
        <v>393</v>
      </c>
      <c r="E515" s="18" t="s">
        <v>1</v>
      </c>
      <c r="F515" s="316">
        <v>0</v>
      </c>
      <c r="G515" s="39"/>
      <c r="H515" s="45"/>
    </row>
    <row r="516" s="2" customFormat="1" ht="16.8" customHeight="1">
      <c r="A516" s="39"/>
      <c r="B516" s="45"/>
      <c r="C516" s="315" t="s">
        <v>1</v>
      </c>
      <c r="D516" s="315" t="s">
        <v>1938</v>
      </c>
      <c r="E516" s="18" t="s">
        <v>1</v>
      </c>
      <c r="F516" s="316">
        <v>23.004000000000001</v>
      </c>
      <c r="G516" s="39"/>
      <c r="H516" s="45"/>
    </row>
    <row r="517" s="2" customFormat="1" ht="16.8" customHeight="1">
      <c r="A517" s="39"/>
      <c r="B517" s="45"/>
      <c r="C517" s="315" t="s">
        <v>121</v>
      </c>
      <c r="D517" s="315" t="s">
        <v>110</v>
      </c>
      <c r="E517" s="18" t="s">
        <v>1</v>
      </c>
      <c r="F517" s="316">
        <v>23.004000000000001</v>
      </c>
      <c r="G517" s="39"/>
      <c r="H517" s="45"/>
    </row>
    <row r="518" s="2" customFormat="1" ht="16.8" customHeight="1">
      <c r="A518" s="39"/>
      <c r="B518" s="45"/>
      <c r="C518" s="317" t="s">
        <v>2195</v>
      </c>
      <c r="D518" s="39"/>
      <c r="E518" s="39"/>
      <c r="F518" s="39"/>
      <c r="G518" s="39"/>
      <c r="H518" s="45"/>
    </row>
    <row r="519" s="2" customFormat="1">
      <c r="A519" s="39"/>
      <c r="B519" s="45"/>
      <c r="C519" s="315" t="s">
        <v>385</v>
      </c>
      <c r="D519" s="315" t="s">
        <v>386</v>
      </c>
      <c r="E519" s="18" t="s">
        <v>311</v>
      </c>
      <c r="F519" s="316">
        <v>26.085999999999999</v>
      </c>
      <c r="G519" s="39"/>
      <c r="H519" s="45"/>
    </row>
    <row r="520" s="2" customFormat="1" ht="16.8" customHeight="1">
      <c r="A520" s="39"/>
      <c r="B520" s="45"/>
      <c r="C520" s="315" t="s">
        <v>459</v>
      </c>
      <c r="D520" s="315" t="s">
        <v>460</v>
      </c>
      <c r="E520" s="18" t="s">
        <v>311</v>
      </c>
      <c r="F520" s="316">
        <v>22.553000000000001</v>
      </c>
      <c r="G520" s="39"/>
      <c r="H520" s="45"/>
    </row>
    <row r="521" s="2" customFormat="1" ht="16.8" customHeight="1">
      <c r="A521" s="39"/>
      <c r="B521" s="45"/>
      <c r="C521" s="311" t="s">
        <v>124</v>
      </c>
      <c r="D521" s="312" t="s">
        <v>1</v>
      </c>
      <c r="E521" s="313" t="s">
        <v>1</v>
      </c>
      <c r="F521" s="314">
        <v>67.195999999999998</v>
      </c>
      <c r="G521" s="39"/>
      <c r="H521" s="45"/>
    </row>
    <row r="522" s="2" customFormat="1" ht="16.8" customHeight="1">
      <c r="A522" s="39"/>
      <c r="B522" s="45"/>
      <c r="C522" s="315" t="s">
        <v>124</v>
      </c>
      <c r="D522" s="315" t="s">
        <v>1989</v>
      </c>
      <c r="E522" s="18" t="s">
        <v>1</v>
      </c>
      <c r="F522" s="316">
        <v>67.195999999999998</v>
      </c>
      <c r="G522" s="39"/>
      <c r="H522" s="45"/>
    </row>
    <row r="523" s="2" customFormat="1" ht="16.8" customHeight="1">
      <c r="A523" s="39"/>
      <c r="B523" s="45"/>
      <c r="C523" s="317" t="s">
        <v>2195</v>
      </c>
      <c r="D523" s="39"/>
      <c r="E523" s="39"/>
      <c r="F523" s="39"/>
      <c r="G523" s="39"/>
      <c r="H523" s="45"/>
    </row>
    <row r="524" s="2" customFormat="1" ht="16.8" customHeight="1">
      <c r="A524" s="39"/>
      <c r="B524" s="45"/>
      <c r="C524" s="315" t="s">
        <v>1391</v>
      </c>
      <c r="D524" s="315" t="s">
        <v>1392</v>
      </c>
      <c r="E524" s="18" t="s">
        <v>442</v>
      </c>
      <c r="F524" s="316">
        <v>134.392</v>
      </c>
      <c r="G524" s="39"/>
      <c r="H524" s="45"/>
    </row>
    <row r="525" s="2" customFormat="1" ht="16.8" customHeight="1">
      <c r="A525" s="39"/>
      <c r="B525" s="45"/>
      <c r="C525" s="315" t="s">
        <v>1397</v>
      </c>
      <c r="D525" s="315" t="s">
        <v>1398</v>
      </c>
      <c r="E525" s="18" t="s">
        <v>442</v>
      </c>
      <c r="F525" s="316">
        <v>671.96000000000004</v>
      </c>
      <c r="G525" s="39"/>
      <c r="H525" s="45"/>
    </row>
    <row r="526" s="2" customFormat="1" ht="16.8" customHeight="1">
      <c r="A526" s="39"/>
      <c r="B526" s="45"/>
      <c r="C526" s="315" t="s">
        <v>1403</v>
      </c>
      <c r="D526" s="315" t="s">
        <v>1404</v>
      </c>
      <c r="E526" s="18" t="s">
        <v>442</v>
      </c>
      <c r="F526" s="316">
        <v>134.392</v>
      </c>
      <c r="G526" s="39"/>
      <c r="H526" s="45"/>
    </row>
    <row r="527" s="2" customFormat="1">
      <c r="A527" s="39"/>
      <c r="B527" s="45"/>
      <c r="C527" s="315" t="s">
        <v>1419</v>
      </c>
      <c r="D527" s="315" t="s">
        <v>1420</v>
      </c>
      <c r="E527" s="18" t="s">
        <v>442</v>
      </c>
      <c r="F527" s="316">
        <v>55.133000000000003</v>
      </c>
      <c r="G527" s="39"/>
      <c r="H527" s="45"/>
    </row>
    <row r="528" s="2" customFormat="1" ht="16.8" customHeight="1">
      <c r="A528" s="39"/>
      <c r="B528" s="45"/>
      <c r="C528" s="311" t="s">
        <v>127</v>
      </c>
      <c r="D528" s="312" t="s">
        <v>1</v>
      </c>
      <c r="E528" s="313" t="s">
        <v>1</v>
      </c>
      <c r="F528" s="314">
        <v>252.30799999999999</v>
      </c>
      <c r="G528" s="39"/>
      <c r="H528" s="45"/>
    </row>
    <row r="529" s="2" customFormat="1" ht="16.8" customHeight="1">
      <c r="A529" s="39"/>
      <c r="B529" s="45"/>
      <c r="C529" s="315" t="s">
        <v>1</v>
      </c>
      <c r="D529" s="315" t="s">
        <v>214</v>
      </c>
      <c r="E529" s="18" t="s">
        <v>1</v>
      </c>
      <c r="F529" s="316">
        <v>0</v>
      </c>
      <c r="G529" s="39"/>
      <c r="H529" s="45"/>
    </row>
    <row r="530" s="2" customFormat="1" ht="16.8" customHeight="1">
      <c r="A530" s="39"/>
      <c r="B530" s="45"/>
      <c r="C530" s="315" t="s">
        <v>1</v>
      </c>
      <c r="D530" s="315" t="s">
        <v>1933</v>
      </c>
      <c r="E530" s="18" t="s">
        <v>1</v>
      </c>
      <c r="F530" s="316">
        <v>231.40000000000001</v>
      </c>
      <c r="G530" s="39"/>
      <c r="H530" s="45"/>
    </row>
    <row r="531" s="2" customFormat="1" ht="16.8" customHeight="1">
      <c r="A531" s="39"/>
      <c r="B531" s="45"/>
      <c r="C531" s="315" t="s">
        <v>1</v>
      </c>
      <c r="D531" s="315" t="s">
        <v>1934</v>
      </c>
      <c r="E531" s="18" t="s">
        <v>1</v>
      </c>
      <c r="F531" s="316">
        <v>13.6</v>
      </c>
      <c r="G531" s="39"/>
      <c r="H531" s="45"/>
    </row>
    <row r="532" s="2" customFormat="1" ht="16.8" customHeight="1">
      <c r="A532" s="39"/>
      <c r="B532" s="45"/>
      <c r="C532" s="315" t="s">
        <v>1</v>
      </c>
      <c r="D532" s="315" t="s">
        <v>1935</v>
      </c>
      <c r="E532" s="18" t="s">
        <v>1</v>
      </c>
      <c r="F532" s="316">
        <v>5.0999999999999996</v>
      </c>
      <c r="G532" s="39"/>
      <c r="H532" s="45"/>
    </row>
    <row r="533" s="2" customFormat="1" ht="16.8" customHeight="1">
      <c r="A533" s="39"/>
      <c r="B533" s="45"/>
      <c r="C533" s="315" t="s">
        <v>1</v>
      </c>
      <c r="D533" s="315" t="s">
        <v>1936</v>
      </c>
      <c r="E533" s="18" t="s">
        <v>1</v>
      </c>
      <c r="F533" s="316">
        <v>2.2080000000000002</v>
      </c>
      <c r="G533" s="39"/>
      <c r="H533" s="45"/>
    </row>
    <row r="534" s="2" customFormat="1" ht="16.8" customHeight="1">
      <c r="A534" s="39"/>
      <c r="B534" s="45"/>
      <c r="C534" s="315" t="s">
        <v>127</v>
      </c>
      <c r="D534" s="315" t="s">
        <v>160</v>
      </c>
      <c r="E534" s="18" t="s">
        <v>1</v>
      </c>
      <c r="F534" s="316">
        <v>252.30799999999999</v>
      </c>
      <c r="G534" s="39"/>
      <c r="H534" s="45"/>
    </row>
    <row r="535" s="2" customFormat="1" ht="16.8" customHeight="1">
      <c r="A535" s="39"/>
      <c r="B535" s="45"/>
      <c r="C535" s="317" t="s">
        <v>2195</v>
      </c>
      <c r="D535" s="39"/>
      <c r="E535" s="39"/>
      <c r="F535" s="39"/>
      <c r="G535" s="39"/>
      <c r="H535" s="45"/>
    </row>
    <row r="536" s="2" customFormat="1" ht="16.8" customHeight="1">
      <c r="A536" s="39"/>
      <c r="B536" s="45"/>
      <c r="C536" s="315" t="s">
        <v>361</v>
      </c>
      <c r="D536" s="315" t="s">
        <v>362</v>
      </c>
      <c r="E536" s="18" t="s">
        <v>209</v>
      </c>
      <c r="F536" s="316">
        <v>252.30799999999999</v>
      </c>
      <c r="G536" s="39"/>
      <c r="H536" s="45"/>
    </row>
    <row r="537" s="2" customFormat="1" ht="16.8" customHeight="1">
      <c r="A537" s="39"/>
      <c r="B537" s="45"/>
      <c r="C537" s="315" t="s">
        <v>371</v>
      </c>
      <c r="D537" s="315" t="s">
        <v>372</v>
      </c>
      <c r="E537" s="18" t="s">
        <v>209</v>
      </c>
      <c r="F537" s="316">
        <v>252.30799999999999</v>
      </c>
      <c r="G537" s="39"/>
      <c r="H537" s="45"/>
    </row>
    <row r="538" s="2" customFormat="1" ht="16.8" customHeight="1">
      <c r="A538" s="39"/>
      <c r="B538" s="45"/>
      <c r="C538" s="311" t="s">
        <v>138</v>
      </c>
      <c r="D538" s="312" t="s">
        <v>1</v>
      </c>
      <c r="E538" s="313" t="s">
        <v>1</v>
      </c>
      <c r="F538" s="314">
        <v>3</v>
      </c>
      <c r="G538" s="39"/>
      <c r="H538" s="45"/>
    </row>
    <row r="539" s="2" customFormat="1" ht="16.8" customHeight="1">
      <c r="A539" s="39"/>
      <c r="B539" s="45"/>
      <c r="C539" s="315" t="s">
        <v>1</v>
      </c>
      <c r="D539" s="315" t="s">
        <v>1954</v>
      </c>
      <c r="E539" s="18" t="s">
        <v>1</v>
      </c>
      <c r="F539" s="316">
        <v>0</v>
      </c>
      <c r="G539" s="39"/>
      <c r="H539" s="45"/>
    </row>
    <row r="540" s="2" customFormat="1" ht="16.8" customHeight="1">
      <c r="A540" s="39"/>
      <c r="B540" s="45"/>
      <c r="C540" s="315" t="s">
        <v>138</v>
      </c>
      <c r="D540" s="315" t="s">
        <v>1955</v>
      </c>
      <c r="E540" s="18" t="s">
        <v>1</v>
      </c>
      <c r="F540" s="316">
        <v>3</v>
      </c>
      <c r="G540" s="39"/>
      <c r="H540" s="45"/>
    </row>
    <row r="541" s="2" customFormat="1" ht="16.8" customHeight="1">
      <c r="A541" s="39"/>
      <c r="B541" s="45"/>
      <c r="C541" s="317" t="s">
        <v>2195</v>
      </c>
      <c r="D541" s="39"/>
      <c r="E541" s="39"/>
      <c r="F541" s="39"/>
      <c r="G541" s="39"/>
      <c r="H541" s="45"/>
    </row>
    <row r="542" s="2" customFormat="1" ht="16.8" customHeight="1">
      <c r="A542" s="39"/>
      <c r="B542" s="45"/>
      <c r="C542" s="315" t="s">
        <v>639</v>
      </c>
      <c r="D542" s="315" t="s">
        <v>640</v>
      </c>
      <c r="E542" s="18" t="s">
        <v>239</v>
      </c>
      <c r="F542" s="316">
        <v>3</v>
      </c>
      <c r="G542" s="39"/>
      <c r="H542" s="45"/>
    </row>
    <row r="543" s="2" customFormat="1" ht="16.8" customHeight="1">
      <c r="A543" s="39"/>
      <c r="B543" s="45"/>
      <c r="C543" s="315" t="s">
        <v>644</v>
      </c>
      <c r="D543" s="315" t="s">
        <v>645</v>
      </c>
      <c r="E543" s="18" t="s">
        <v>239</v>
      </c>
      <c r="F543" s="316">
        <v>3.0449999999999999</v>
      </c>
      <c r="G543" s="39"/>
      <c r="H543" s="45"/>
    </row>
    <row r="544" s="2" customFormat="1" ht="16.8" customHeight="1">
      <c r="A544" s="39"/>
      <c r="B544" s="45"/>
      <c r="C544" s="311" t="s">
        <v>142</v>
      </c>
      <c r="D544" s="312" t="s">
        <v>1</v>
      </c>
      <c r="E544" s="313" t="s">
        <v>1</v>
      </c>
      <c r="F544" s="314">
        <v>71</v>
      </c>
      <c r="G544" s="39"/>
      <c r="H544" s="45"/>
    </row>
    <row r="545" s="2" customFormat="1" ht="16.8" customHeight="1">
      <c r="A545" s="39"/>
      <c r="B545" s="45"/>
      <c r="C545" s="315" t="s">
        <v>1</v>
      </c>
      <c r="D545" s="315" t="s">
        <v>1954</v>
      </c>
      <c r="E545" s="18" t="s">
        <v>1</v>
      </c>
      <c r="F545" s="316">
        <v>0</v>
      </c>
      <c r="G545" s="39"/>
      <c r="H545" s="45"/>
    </row>
    <row r="546" s="2" customFormat="1" ht="16.8" customHeight="1">
      <c r="A546" s="39"/>
      <c r="B546" s="45"/>
      <c r="C546" s="315" t="s">
        <v>1</v>
      </c>
      <c r="D546" s="315" t="s">
        <v>1956</v>
      </c>
      <c r="E546" s="18" t="s">
        <v>1</v>
      </c>
      <c r="F546" s="316">
        <v>71</v>
      </c>
      <c r="G546" s="39"/>
      <c r="H546" s="45"/>
    </row>
    <row r="547" s="2" customFormat="1" ht="16.8" customHeight="1">
      <c r="A547" s="39"/>
      <c r="B547" s="45"/>
      <c r="C547" s="315" t="s">
        <v>142</v>
      </c>
      <c r="D547" s="315" t="s">
        <v>160</v>
      </c>
      <c r="E547" s="18" t="s">
        <v>1</v>
      </c>
      <c r="F547" s="316">
        <v>71</v>
      </c>
      <c r="G547" s="39"/>
      <c r="H547" s="45"/>
    </row>
    <row r="548" s="2" customFormat="1" ht="16.8" customHeight="1">
      <c r="A548" s="39"/>
      <c r="B548" s="45"/>
      <c r="C548" s="317" t="s">
        <v>2195</v>
      </c>
      <c r="D548" s="39"/>
      <c r="E548" s="39"/>
      <c r="F548" s="39"/>
      <c r="G548" s="39"/>
      <c r="H548" s="45"/>
    </row>
    <row r="549" s="2" customFormat="1">
      <c r="A549" s="39"/>
      <c r="B549" s="45"/>
      <c r="C549" s="315" t="s">
        <v>660</v>
      </c>
      <c r="D549" s="315" t="s">
        <v>661</v>
      </c>
      <c r="E549" s="18" t="s">
        <v>239</v>
      </c>
      <c r="F549" s="316">
        <v>71</v>
      </c>
      <c r="G549" s="39"/>
      <c r="H549" s="45"/>
    </row>
    <row r="550" s="2" customFormat="1" ht="16.8" customHeight="1">
      <c r="A550" s="39"/>
      <c r="B550" s="45"/>
      <c r="C550" s="315" t="s">
        <v>666</v>
      </c>
      <c r="D550" s="315" t="s">
        <v>667</v>
      </c>
      <c r="E550" s="18" t="s">
        <v>239</v>
      </c>
      <c r="F550" s="316">
        <v>72.064999999999998</v>
      </c>
      <c r="G550" s="39"/>
      <c r="H550" s="45"/>
    </row>
    <row r="551" s="2" customFormat="1" ht="16.8" customHeight="1">
      <c r="A551" s="39"/>
      <c r="B551" s="45"/>
      <c r="C551" s="311" t="s">
        <v>144</v>
      </c>
      <c r="D551" s="312" t="s">
        <v>1</v>
      </c>
      <c r="E551" s="313" t="s">
        <v>1</v>
      </c>
      <c r="F551" s="314">
        <v>82</v>
      </c>
      <c r="G551" s="39"/>
      <c r="H551" s="45"/>
    </row>
    <row r="552" s="2" customFormat="1" ht="16.8" customHeight="1">
      <c r="A552" s="39"/>
      <c r="B552" s="45"/>
      <c r="C552" s="315" t="s">
        <v>1</v>
      </c>
      <c r="D552" s="315" t="s">
        <v>557</v>
      </c>
      <c r="E552" s="18" t="s">
        <v>1</v>
      </c>
      <c r="F552" s="316">
        <v>0</v>
      </c>
      <c r="G552" s="39"/>
      <c r="H552" s="45"/>
    </row>
    <row r="553" s="2" customFormat="1" ht="16.8" customHeight="1">
      <c r="A553" s="39"/>
      <c r="B553" s="45"/>
      <c r="C553" s="315" t="s">
        <v>1</v>
      </c>
      <c r="D553" s="315" t="s">
        <v>1984</v>
      </c>
      <c r="E553" s="18" t="s">
        <v>1</v>
      </c>
      <c r="F553" s="316">
        <v>82</v>
      </c>
      <c r="G553" s="39"/>
      <c r="H553" s="45"/>
    </row>
    <row r="554" s="2" customFormat="1" ht="16.8" customHeight="1">
      <c r="A554" s="39"/>
      <c r="B554" s="45"/>
      <c r="C554" s="315" t="s">
        <v>144</v>
      </c>
      <c r="D554" s="315" t="s">
        <v>160</v>
      </c>
      <c r="E554" s="18" t="s">
        <v>1</v>
      </c>
      <c r="F554" s="316">
        <v>82</v>
      </c>
      <c r="G554" s="39"/>
      <c r="H554" s="45"/>
    </row>
    <row r="555" s="2" customFormat="1" ht="16.8" customHeight="1">
      <c r="A555" s="39"/>
      <c r="B555" s="45"/>
      <c r="C555" s="317" t="s">
        <v>2195</v>
      </c>
      <c r="D555" s="39"/>
      <c r="E555" s="39"/>
      <c r="F555" s="39"/>
      <c r="G555" s="39"/>
      <c r="H555" s="45"/>
    </row>
    <row r="556" s="2" customFormat="1" ht="16.8" customHeight="1">
      <c r="A556" s="39"/>
      <c r="B556" s="45"/>
      <c r="C556" s="315" t="s">
        <v>1340</v>
      </c>
      <c r="D556" s="315" t="s">
        <v>1341</v>
      </c>
      <c r="E556" s="18" t="s">
        <v>239</v>
      </c>
      <c r="F556" s="316">
        <v>82</v>
      </c>
      <c r="G556" s="39"/>
      <c r="H556" s="45"/>
    </row>
    <row r="557" s="2" customFormat="1" ht="16.8" customHeight="1">
      <c r="A557" s="39"/>
      <c r="B557" s="45"/>
      <c r="C557" s="315" t="s">
        <v>1346</v>
      </c>
      <c r="D557" s="315" t="s">
        <v>1347</v>
      </c>
      <c r="E557" s="18" t="s">
        <v>239</v>
      </c>
      <c r="F557" s="316">
        <v>82</v>
      </c>
      <c r="G557" s="39"/>
      <c r="H557" s="45"/>
    </row>
    <row r="558" s="2" customFormat="1" ht="16.8" customHeight="1">
      <c r="A558" s="39"/>
      <c r="B558" s="45"/>
      <c r="C558" s="311" t="s">
        <v>146</v>
      </c>
      <c r="D558" s="312" t="s">
        <v>1</v>
      </c>
      <c r="E558" s="313" t="s">
        <v>1</v>
      </c>
      <c r="F558" s="314">
        <v>83.563000000000002</v>
      </c>
      <c r="G558" s="39"/>
      <c r="H558" s="45"/>
    </row>
    <row r="559" s="2" customFormat="1" ht="16.8" customHeight="1">
      <c r="A559" s="39"/>
      <c r="B559" s="45"/>
      <c r="C559" s="315" t="s">
        <v>1</v>
      </c>
      <c r="D559" s="315" t="s">
        <v>214</v>
      </c>
      <c r="E559" s="18" t="s">
        <v>1</v>
      </c>
      <c r="F559" s="316">
        <v>0</v>
      </c>
      <c r="G559" s="39"/>
      <c r="H559" s="45"/>
    </row>
    <row r="560" s="2" customFormat="1" ht="16.8" customHeight="1">
      <c r="A560" s="39"/>
      <c r="B560" s="45"/>
      <c r="C560" s="315" t="s">
        <v>1</v>
      </c>
      <c r="D560" s="315" t="s">
        <v>484</v>
      </c>
      <c r="E560" s="18" t="s">
        <v>1</v>
      </c>
      <c r="F560" s="316">
        <v>0</v>
      </c>
      <c r="G560" s="39"/>
      <c r="H560" s="45"/>
    </row>
    <row r="561" s="2" customFormat="1" ht="16.8" customHeight="1">
      <c r="A561" s="39"/>
      <c r="B561" s="45"/>
      <c r="C561" s="315" t="s">
        <v>1</v>
      </c>
      <c r="D561" s="315" t="s">
        <v>1946</v>
      </c>
      <c r="E561" s="18" t="s">
        <v>1</v>
      </c>
      <c r="F561" s="316">
        <v>83.563000000000002</v>
      </c>
      <c r="G561" s="39"/>
      <c r="H561" s="45"/>
    </row>
    <row r="562" s="2" customFormat="1" ht="16.8" customHeight="1">
      <c r="A562" s="39"/>
      <c r="B562" s="45"/>
      <c r="C562" s="315" t="s">
        <v>146</v>
      </c>
      <c r="D562" s="315" t="s">
        <v>160</v>
      </c>
      <c r="E562" s="18" t="s">
        <v>1</v>
      </c>
      <c r="F562" s="316">
        <v>83.563000000000002</v>
      </c>
      <c r="G562" s="39"/>
      <c r="H562" s="45"/>
    </row>
    <row r="563" s="2" customFormat="1" ht="16.8" customHeight="1">
      <c r="A563" s="39"/>
      <c r="B563" s="45"/>
      <c r="C563" s="317" t="s">
        <v>2195</v>
      </c>
      <c r="D563" s="39"/>
      <c r="E563" s="39"/>
      <c r="F563" s="39"/>
      <c r="G563" s="39"/>
      <c r="H563" s="45"/>
    </row>
    <row r="564" s="2" customFormat="1" ht="16.8" customHeight="1">
      <c r="A564" s="39"/>
      <c r="B564" s="45"/>
      <c r="C564" s="315" t="s">
        <v>423</v>
      </c>
      <c r="D564" s="315" t="s">
        <v>424</v>
      </c>
      <c r="E564" s="18" t="s">
        <v>311</v>
      </c>
      <c r="F564" s="316">
        <v>83.563000000000002</v>
      </c>
      <c r="G564" s="39"/>
      <c r="H564" s="45"/>
    </row>
    <row r="565" s="2" customFormat="1">
      <c r="A565" s="39"/>
      <c r="B565" s="45"/>
      <c r="C565" s="315" t="s">
        <v>375</v>
      </c>
      <c r="D565" s="315" t="s">
        <v>376</v>
      </c>
      <c r="E565" s="18" t="s">
        <v>311</v>
      </c>
      <c r="F565" s="316">
        <v>83.563000000000002</v>
      </c>
      <c r="G565" s="39"/>
      <c r="H565" s="45"/>
    </row>
    <row r="566" s="2" customFormat="1" ht="16.8" customHeight="1">
      <c r="A566" s="39"/>
      <c r="B566" s="45"/>
      <c r="C566" s="311" t="s">
        <v>148</v>
      </c>
      <c r="D566" s="312" t="s">
        <v>149</v>
      </c>
      <c r="E566" s="313" t="s">
        <v>1</v>
      </c>
      <c r="F566" s="314">
        <v>22.553000000000001</v>
      </c>
      <c r="G566" s="39"/>
      <c r="H566" s="45"/>
    </row>
    <row r="567" s="2" customFormat="1" ht="16.8" customHeight="1">
      <c r="A567" s="39"/>
      <c r="B567" s="45"/>
      <c r="C567" s="315" t="s">
        <v>148</v>
      </c>
      <c r="D567" s="315" t="s">
        <v>1945</v>
      </c>
      <c r="E567" s="18" t="s">
        <v>1</v>
      </c>
      <c r="F567" s="316">
        <v>22.553000000000001</v>
      </c>
      <c r="G567" s="39"/>
      <c r="H567" s="45"/>
    </row>
    <row r="568" s="2" customFormat="1" ht="16.8" customHeight="1">
      <c r="A568" s="39"/>
      <c r="B568" s="45"/>
      <c r="C568" s="317" t="s">
        <v>2195</v>
      </c>
      <c r="D568" s="39"/>
      <c r="E568" s="39"/>
      <c r="F568" s="39"/>
      <c r="G568" s="39"/>
      <c r="H568" s="45"/>
    </row>
    <row r="569" s="2" customFormat="1" ht="16.8" customHeight="1">
      <c r="A569" s="39"/>
      <c r="B569" s="45"/>
      <c r="C569" s="315" t="s">
        <v>459</v>
      </c>
      <c r="D569" s="315" t="s">
        <v>460</v>
      </c>
      <c r="E569" s="18" t="s">
        <v>311</v>
      </c>
      <c r="F569" s="316">
        <v>22.553000000000001</v>
      </c>
      <c r="G569" s="39"/>
      <c r="H569" s="45"/>
    </row>
    <row r="570" s="2" customFormat="1" ht="16.8" customHeight="1">
      <c r="A570" s="39"/>
      <c r="B570" s="45"/>
      <c r="C570" s="315" t="s">
        <v>423</v>
      </c>
      <c r="D570" s="315" t="s">
        <v>424</v>
      </c>
      <c r="E570" s="18" t="s">
        <v>311</v>
      </c>
      <c r="F570" s="316">
        <v>83.563000000000002</v>
      </c>
      <c r="G570" s="39"/>
      <c r="H570" s="45"/>
    </row>
    <row r="571" s="2" customFormat="1" ht="16.8" customHeight="1">
      <c r="A571" s="39"/>
      <c r="B571" s="45"/>
      <c r="C571" s="315" t="s">
        <v>473</v>
      </c>
      <c r="D571" s="315" t="s">
        <v>474</v>
      </c>
      <c r="E571" s="18" t="s">
        <v>442</v>
      </c>
      <c r="F571" s="316">
        <v>40.594999999999999</v>
      </c>
      <c r="G571" s="39"/>
      <c r="H571" s="45"/>
    </row>
    <row r="572" s="2" customFormat="1" ht="16.8" customHeight="1">
      <c r="A572" s="39"/>
      <c r="B572" s="45"/>
      <c r="C572" s="311" t="s">
        <v>151</v>
      </c>
      <c r="D572" s="312" t="s">
        <v>1</v>
      </c>
      <c r="E572" s="313" t="s">
        <v>1</v>
      </c>
      <c r="F572" s="314">
        <v>55.009</v>
      </c>
      <c r="G572" s="39"/>
      <c r="H572" s="45"/>
    </row>
    <row r="573" s="2" customFormat="1" ht="16.8" customHeight="1">
      <c r="A573" s="39"/>
      <c r="B573" s="45"/>
      <c r="C573" s="315" t="s">
        <v>151</v>
      </c>
      <c r="D573" s="315" t="s">
        <v>1942</v>
      </c>
      <c r="E573" s="18" t="s">
        <v>1</v>
      </c>
      <c r="F573" s="316">
        <v>55.009</v>
      </c>
      <c r="G573" s="39"/>
      <c r="H573" s="45"/>
    </row>
    <row r="574" s="2" customFormat="1" ht="16.8" customHeight="1">
      <c r="A574" s="39"/>
      <c r="B574" s="45"/>
      <c r="C574" s="317" t="s">
        <v>2195</v>
      </c>
      <c r="D574" s="39"/>
      <c r="E574" s="39"/>
      <c r="F574" s="39"/>
      <c r="G574" s="39"/>
      <c r="H574" s="45"/>
    </row>
    <row r="575" s="2" customFormat="1">
      <c r="A575" s="39"/>
      <c r="B575" s="45"/>
      <c r="C575" s="315" t="s">
        <v>385</v>
      </c>
      <c r="D575" s="315" t="s">
        <v>386</v>
      </c>
      <c r="E575" s="18" t="s">
        <v>311</v>
      </c>
      <c r="F575" s="316">
        <v>26.085999999999999</v>
      </c>
      <c r="G575" s="39"/>
      <c r="H575" s="45"/>
    </row>
    <row r="576" s="2" customFormat="1" ht="16.8" customHeight="1">
      <c r="A576" s="39"/>
      <c r="B576" s="45"/>
      <c r="C576" s="315" t="s">
        <v>423</v>
      </c>
      <c r="D576" s="315" t="s">
        <v>424</v>
      </c>
      <c r="E576" s="18" t="s">
        <v>311</v>
      </c>
      <c r="F576" s="316">
        <v>83.563000000000002</v>
      </c>
      <c r="G576" s="39"/>
      <c r="H576" s="45"/>
    </row>
    <row r="577" s="2" customFormat="1" ht="16.8" customHeight="1">
      <c r="A577" s="39"/>
      <c r="B577" s="45"/>
      <c r="C577" s="315" t="s">
        <v>478</v>
      </c>
      <c r="D577" s="315" t="s">
        <v>479</v>
      </c>
      <c r="E577" s="18" t="s">
        <v>442</v>
      </c>
      <c r="F577" s="316">
        <v>99.016000000000005</v>
      </c>
      <c r="G577" s="39"/>
      <c r="H577" s="45"/>
    </row>
    <row r="578" s="2" customFormat="1" ht="16.8" customHeight="1">
      <c r="A578" s="39"/>
      <c r="B578" s="45"/>
      <c r="C578" s="311" t="s">
        <v>155</v>
      </c>
      <c r="D578" s="312" t="s">
        <v>1</v>
      </c>
      <c r="E578" s="313" t="s">
        <v>1</v>
      </c>
      <c r="F578" s="314">
        <v>86.953999999999994</v>
      </c>
      <c r="G578" s="39"/>
      <c r="H578" s="45"/>
    </row>
    <row r="579" s="2" customFormat="1" ht="16.8" customHeight="1">
      <c r="A579" s="39"/>
      <c r="B579" s="45"/>
      <c r="C579" s="315" t="s">
        <v>155</v>
      </c>
      <c r="D579" s="315" t="s">
        <v>1577</v>
      </c>
      <c r="E579" s="18" t="s">
        <v>1</v>
      </c>
      <c r="F579" s="316">
        <v>86.953999999999994</v>
      </c>
      <c r="G579" s="39"/>
      <c r="H579" s="45"/>
    </row>
    <row r="580" s="2" customFormat="1" ht="16.8" customHeight="1">
      <c r="A580" s="39"/>
      <c r="B580" s="45"/>
      <c r="C580" s="317" t="s">
        <v>2195</v>
      </c>
      <c r="D580" s="39"/>
      <c r="E580" s="39"/>
      <c r="F580" s="39"/>
      <c r="G580" s="39"/>
      <c r="H580" s="45"/>
    </row>
    <row r="581" s="2" customFormat="1">
      <c r="A581" s="39"/>
      <c r="B581" s="45"/>
      <c r="C581" s="315" t="s">
        <v>385</v>
      </c>
      <c r="D581" s="315" t="s">
        <v>386</v>
      </c>
      <c r="E581" s="18" t="s">
        <v>311</v>
      </c>
      <c r="F581" s="316">
        <v>26.085999999999999</v>
      </c>
      <c r="G581" s="39"/>
      <c r="H581" s="45"/>
    </row>
    <row r="582" s="2" customFormat="1">
      <c r="A582" s="39"/>
      <c r="B582" s="45"/>
      <c r="C582" s="315" t="s">
        <v>375</v>
      </c>
      <c r="D582" s="315" t="s">
        <v>376</v>
      </c>
      <c r="E582" s="18" t="s">
        <v>311</v>
      </c>
      <c r="F582" s="316">
        <v>26.085999999999999</v>
      </c>
      <c r="G582" s="39"/>
      <c r="H582" s="45"/>
    </row>
    <row r="583" s="2" customFormat="1">
      <c r="A583" s="39"/>
      <c r="B583" s="45"/>
      <c r="C583" s="315" t="s">
        <v>380</v>
      </c>
      <c r="D583" s="315" t="s">
        <v>381</v>
      </c>
      <c r="E583" s="18" t="s">
        <v>311</v>
      </c>
      <c r="F583" s="316">
        <v>60.868000000000002</v>
      </c>
      <c r="G583" s="39"/>
      <c r="H583" s="45"/>
    </row>
    <row r="584" s="2" customFormat="1">
      <c r="A584" s="39"/>
      <c r="B584" s="45"/>
      <c r="C584" s="315" t="s">
        <v>409</v>
      </c>
      <c r="D584" s="315" t="s">
        <v>410</v>
      </c>
      <c r="E584" s="18" t="s">
        <v>311</v>
      </c>
      <c r="F584" s="316">
        <v>26.085999999999999</v>
      </c>
      <c r="G584" s="39"/>
      <c r="H584" s="45"/>
    </row>
    <row r="585" s="2" customFormat="1">
      <c r="A585" s="39"/>
      <c r="B585" s="45"/>
      <c r="C585" s="315" t="s">
        <v>414</v>
      </c>
      <c r="D585" s="315" t="s">
        <v>415</v>
      </c>
      <c r="E585" s="18" t="s">
        <v>311</v>
      </c>
      <c r="F585" s="316">
        <v>60.868000000000002</v>
      </c>
      <c r="G585" s="39"/>
      <c r="H585" s="45"/>
    </row>
    <row r="586" s="2" customFormat="1">
      <c r="A586" s="39"/>
      <c r="B586" s="45"/>
      <c r="C586" s="315" t="s">
        <v>419</v>
      </c>
      <c r="D586" s="315" t="s">
        <v>420</v>
      </c>
      <c r="E586" s="18" t="s">
        <v>311</v>
      </c>
      <c r="F586" s="316">
        <v>60.868000000000002</v>
      </c>
      <c r="G586" s="39"/>
      <c r="H586" s="45"/>
    </row>
    <row r="587" s="2" customFormat="1" ht="16.8" customHeight="1">
      <c r="A587" s="39"/>
      <c r="B587" s="45"/>
      <c r="C587" s="315" t="s">
        <v>423</v>
      </c>
      <c r="D587" s="315" t="s">
        <v>424</v>
      </c>
      <c r="E587" s="18" t="s">
        <v>311</v>
      </c>
      <c r="F587" s="316">
        <v>52.171999999999997</v>
      </c>
      <c r="G587" s="39"/>
      <c r="H587" s="45"/>
    </row>
    <row r="588" s="2" customFormat="1" ht="16.8" customHeight="1">
      <c r="A588" s="39"/>
      <c r="B588" s="45"/>
      <c r="C588" s="315" t="s">
        <v>429</v>
      </c>
      <c r="D588" s="315" t="s">
        <v>430</v>
      </c>
      <c r="E588" s="18" t="s">
        <v>311</v>
      </c>
      <c r="F588" s="316">
        <v>121.736</v>
      </c>
      <c r="G588" s="39"/>
      <c r="H588" s="45"/>
    </row>
    <row r="589" s="2" customFormat="1">
      <c r="A589" s="39"/>
      <c r="B589" s="45"/>
      <c r="C589" s="315" t="s">
        <v>440</v>
      </c>
      <c r="D589" s="315" t="s">
        <v>441</v>
      </c>
      <c r="E589" s="18" t="s">
        <v>442</v>
      </c>
      <c r="F589" s="316">
        <v>156.517</v>
      </c>
      <c r="G589" s="39"/>
      <c r="H589" s="45"/>
    </row>
    <row r="590" s="2" customFormat="1" ht="16.8" customHeight="1">
      <c r="A590" s="39"/>
      <c r="B590" s="45"/>
      <c r="C590" s="315" t="s">
        <v>435</v>
      </c>
      <c r="D590" s="315" t="s">
        <v>436</v>
      </c>
      <c r="E590" s="18" t="s">
        <v>311</v>
      </c>
      <c r="F590" s="316">
        <v>86.953999999999994</v>
      </c>
      <c r="G590" s="39"/>
      <c r="H590" s="45"/>
    </row>
    <row r="591" s="2" customFormat="1" ht="16.8" customHeight="1">
      <c r="A591" s="39"/>
      <c r="B591" s="45"/>
      <c r="C591" s="311" t="s">
        <v>157</v>
      </c>
      <c r="D591" s="312" t="s">
        <v>1</v>
      </c>
      <c r="E591" s="313" t="s">
        <v>1</v>
      </c>
      <c r="F591" s="314">
        <v>0.25</v>
      </c>
      <c r="G591" s="39"/>
      <c r="H591" s="45"/>
    </row>
    <row r="592" s="2" customFormat="1" ht="16.8" customHeight="1">
      <c r="A592" s="39"/>
      <c r="B592" s="45"/>
      <c r="C592" s="315" t="s">
        <v>1</v>
      </c>
      <c r="D592" s="315" t="s">
        <v>214</v>
      </c>
      <c r="E592" s="18" t="s">
        <v>1</v>
      </c>
      <c r="F592" s="316">
        <v>0</v>
      </c>
      <c r="G592" s="39"/>
      <c r="H592" s="45"/>
    </row>
    <row r="593" s="2" customFormat="1" ht="16.8" customHeight="1">
      <c r="A593" s="39"/>
      <c r="B593" s="45"/>
      <c r="C593" s="315" t="s">
        <v>1</v>
      </c>
      <c r="D593" s="315" t="s">
        <v>456</v>
      </c>
      <c r="E593" s="18" t="s">
        <v>1</v>
      </c>
      <c r="F593" s="316">
        <v>0</v>
      </c>
      <c r="G593" s="39"/>
      <c r="H593" s="45"/>
    </row>
    <row r="594" s="2" customFormat="1" ht="16.8" customHeight="1">
      <c r="A594" s="39"/>
      <c r="B594" s="45"/>
      <c r="C594" s="315" t="s">
        <v>157</v>
      </c>
      <c r="D594" s="315" t="s">
        <v>1943</v>
      </c>
      <c r="E594" s="18" t="s">
        <v>1</v>
      </c>
      <c r="F594" s="316">
        <v>0.25</v>
      </c>
      <c r="G594" s="39"/>
      <c r="H594" s="45"/>
    </row>
    <row r="595" s="2" customFormat="1" ht="16.8" customHeight="1">
      <c r="A595" s="39"/>
      <c r="B595" s="45"/>
      <c r="C595" s="317" t="s">
        <v>2195</v>
      </c>
      <c r="D595" s="39"/>
      <c r="E595" s="39"/>
      <c r="F595" s="39"/>
      <c r="G595" s="39"/>
      <c r="H595" s="45"/>
    </row>
    <row r="596" s="2" customFormat="1" ht="16.8" customHeight="1">
      <c r="A596" s="39"/>
      <c r="B596" s="45"/>
      <c r="C596" s="315" t="s">
        <v>453</v>
      </c>
      <c r="D596" s="315" t="s">
        <v>454</v>
      </c>
      <c r="E596" s="18" t="s">
        <v>311</v>
      </c>
      <c r="F596" s="316">
        <v>0.25</v>
      </c>
      <c r="G596" s="39"/>
      <c r="H596" s="45"/>
    </row>
    <row r="597" s="2" customFormat="1" ht="16.8" customHeight="1">
      <c r="A597" s="39"/>
      <c r="B597" s="45"/>
      <c r="C597" s="315" t="s">
        <v>423</v>
      </c>
      <c r="D597" s="315" t="s">
        <v>424</v>
      </c>
      <c r="E597" s="18" t="s">
        <v>311</v>
      </c>
      <c r="F597" s="316">
        <v>83.563000000000002</v>
      </c>
      <c r="G597" s="39"/>
      <c r="H597" s="45"/>
    </row>
    <row r="598" s="2" customFormat="1" ht="16.8" customHeight="1">
      <c r="A598" s="39"/>
      <c r="B598" s="45"/>
      <c r="C598" s="315" t="s">
        <v>468</v>
      </c>
      <c r="D598" s="315" t="s">
        <v>469</v>
      </c>
      <c r="E598" s="18" t="s">
        <v>442</v>
      </c>
      <c r="F598" s="316">
        <v>0.45000000000000001</v>
      </c>
      <c r="G598" s="39"/>
      <c r="H598" s="45"/>
    </row>
    <row r="599" s="2" customFormat="1" ht="16.8" customHeight="1">
      <c r="A599" s="39"/>
      <c r="B599" s="45"/>
      <c r="C599" s="311" t="s">
        <v>159</v>
      </c>
      <c r="D599" s="312" t="s">
        <v>160</v>
      </c>
      <c r="E599" s="313" t="s">
        <v>1</v>
      </c>
      <c r="F599" s="314">
        <v>31.945</v>
      </c>
      <c r="G599" s="39"/>
      <c r="H599" s="45"/>
    </row>
    <row r="600" s="2" customFormat="1" ht="16.8" customHeight="1">
      <c r="A600" s="39"/>
      <c r="B600" s="45"/>
      <c r="C600" s="315" t="s">
        <v>1</v>
      </c>
      <c r="D600" s="315" t="s">
        <v>214</v>
      </c>
      <c r="E600" s="18" t="s">
        <v>1</v>
      </c>
      <c r="F600" s="316">
        <v>0</v>
      </c>
      <c r="G600" s="39"/>
      <c r="H600" s="45"/>
    </row>
    <row r="601" s="2" customFormat="1" ht="16.8" customHeight="1">
      <c r="A601" s="39"/>
      <c r="B601" s="45"/>
      <c r="C601" s="315" t="s">
        <v>1</v>
      </c>
      <c r="D601" s="315" t="s">
        <v>388</v>
      </c>
      <c r="E601" s="18" t="s">
        <v>1</v>
      </c>
      <c r="F601" s="316">
        <v>0</v>
      </c>
      <c r="G601" s="39"/>
      <c r="H601" s="45"/>
    </row>
    <row r="602" s="2" customFormat="1" ht="16.8" customHeight="1">
      <c r="A602" s="39"/>
      <c r="B602" s="45"/>
      <c r="C602" s="315" t="s">
        <v>1</v>
      </c>
      <c r="D602" s="315" t="s">
        <v>389</v>
      </c>
      <c r="E602" s="18" t="s">
        <v>1</v>
      </c>
      <c r="F602" s="316">
        <v>0</v>
      </c>
      <c r="G602" s="39"/>
      <c r="H602" s="45"/>
    </row>
    <row r="603" s="2" customFormat="1" ht="16.8" customHeight="1">
      <c r="A603" s="39"/>
      <c r="B603" s="45"/>
      <c r="C603" s="315" t="s">
        <v>1</v>
      </c>
      <c r="D603" s="315" t="s">
        <v>1937</v>
      </c>
      <c r="E603" s="18" t="s">
        <v>1</v>
      </c>
      <c r="F603" s="316">
        <v>5.7510000000000003</v>
      </c>
      <c r="G603" s="39"/>
      <c r="H603" s="45"/>
    </row>
    <row r="604" s="2" customFormat="1" ht="16.8" customHeight="1">
      <c r="A604" s="39"/>
      <c r="B604" s="45"/>
      <c r="C604" s="315" t="s">
        <v>1</v>
      </c>
      <c r="D604" s="315" t="s">
        <v>393</v>
      </c>
      <c r="E604" s="18" t="s">
        <v>1</v>
      </c>
      <c r="F604" s="316">
        <v>0</v>
      </c>
      <c r="G604" s="39"/>
      <c r="H604" s="45"/>
    </row>
    <row r="605" s="2" customFormat="1" ht="16.8" customHeight="1">
      <c r="A605" s="39"/>
      <c r="B605" s="45"/>
      <c r="C605" s="315" t="s">
        <v>1</v>
      </c>
      <c r="D605" s="315" t="s">
        <v>1938</v>
      </c>
      <c r="E605" s="18" t="s">
        <v>1</v>
      </c>
      <c r="F605" s="316">
        <v>23.004000000000001</v>
      </c>
      <c r="G605" s="39"/>
      <c r="H605" s="45"/>
    </row>
    <row r="606" s="2" customFormat="1" ht="16.8" customHeight="1">
      <c r="A606" s="39"/>
      <c r="B606" s="45"/>
      <c r="C606" s="315" t="s">
        <v>1</v>
      </c>
      <c r="D606" s="315" t="s">
        <v>397</v>
      </c>
      <c r="E606" s="18" t="s">
        <v>1</v>
      </c>
      <c r="F606" s="316">
        <v>0</v>
      </c>
      <c r="G606" s="39"/>
      <c r="H606" s="45"/>
    </row>
    <row r="607" s="2" customFormat="1" ht="16.8" customHeight="1">
      <c r="A607" s="39"/>
      <c r="B607" s="45"/>
      <c r="C607" s="315" t="s">
        <v>1</v>
      </c>
      <c r="D607" s="315" t="s">
        <v>1939</v>
      </c>
      <c r="E607" s="18" t="s">
        <v>1</v>
      </c>
      <c r="F607" s="316">
        <v>0.081000000000000003</v>
      </c>
      <c r="G607" s="39"/>
      <c r="H607" s="45"/>
    </row>
    <row r="608" s="2" customFormat="1" ht="16.8" customHeight="1">
      <c r="A608" s="39"/>
      <c r="B608" s="45"/>
      <c r="C608" s="315" t="s">
        <v>1</v>
      </c>
      <c r="D608" s="315" t="s">
        <v>1928</v>
      </c>
      <c r="E608" s="18" t="s">
        <v>1</v>
      </c>
      <c r="F608" s="316">
        <v>2.8399999999999999</v>
      </c>
      <c r="G608" s="39"/>
      <c r="H608" s="45"/>
    </row>
    <row r="609" s="2" customFormat="1" ht="16.8" customHeight="1">
      <c r="A609" s="39"/>
      <c r="B609" s="45"/>
      <c r="C609" s="315" t="s">
        <v>1</v>
      </c>
      <c r="D609" s="315" t="s">
        <v>1940</v>
      </c>
      <c r="E609" s="18" t="s">
        <v>1</v>
      </c>
      <c r="F609" s="316">
        <v>0.25</v>
      </c>
      <c r="G609" s="39"/>
      <c r="H609" s="45"/>
    </row>
    <row r="610" s="2" customFormat="1" ht="16.8" customHeight="1">
      <c r="A610" s="39"/>
      <c r="B610" s="45"/>
      <c r="C610" s="315" t="s">
        <v>1</v>
      </c>
      <c r="D610" s="315" t="s">
        <v>1941</v>
      </c>
      <c r="E610" s="18" t="s">
        <v>1</v>
      </c>
      <c r="F610" s="316">
        <v>0.019</v>
      </c>
      <c r="G610" s="39"/>
      <c r="H610" s="45"/>
    </row>
    <row r="611" s="2" customFormat="1" ht="16.8" customHeight="1">
      <c r="A611" s="39"/>
      <c r="B611" s="45"/>
      <c r="C611" s="315" t="s">
        <v>159</v>
      </c>
      <c r="D611" s="315" t="s">
        <v>160</v>
      </c>
      <c r="E611" s="18" t="s">
        <v>1</v>
      </c>
      <c r="F611" s="316">
        <v>31.945</v>
      </c>
      <c r="G611" s="39"/>
      <c r="H611" s="45"/>
    </row>
    <row r="612" s="2" customFormat="1" ht="16.8" customHeight="1">
      <c r="A612" s="39"/>
      <c r="B612" s="45"/>
      <c r="C612" s="317" t="s">
        <v>2195</v>
      </c>
      <c r="D612" s="39"/>
      <c r="E612" s="39"/>
      <c r="F612" s="39"/>
      <c r="G612" s="39"/>
      <c r="H612" s="45"/>
    </row>
    <row r="613" s="2" customFormat="1">
      <c r="A613" s="39"/>
      <c r="B613" s="45"/>
      <c r="C613" s="315" t="s">
        <v>385</v>
      </c>
      <c r="D613" s="315" t="s">
        <v>386</v>
      </c>
      <c r="E613" s="18" t="s">
        <v>311</v>
      </c>
      <c r="F613" s="316">
        <v>26.085999999999999</v>
      </c>
      <c r="G613" s="39"/>
      <c r="H613" s="45"/>
    </row>
    <row r="614" s="2" customFormat="1" ht="16.8" customHeight="1">
      <c r="A614" s="39"/>
      <c r="B614" s="45"/>
      <c r="C614" s="315" t="s">
        <v>446</v>
      </c>
      <c r="D614" s="315" t="s">
        <v>447</v>
      </c>
      <c r="E614" s="18" t="s">
        <v>448</v>
      </c>
      <c r="F614" s="316">
        <v>55.009</v>
      </c>
      <c r="G614" s="39"/>
      <c r="H614" s="45"/>
    </row>
    <row r="615" s="2" customFormat="1" ht="16.8" customHeight="1">
      <c r="A615" s="39"/>
      <c r="B615" s="45"/>
      <c r="C615" s="311" t="s">
        <v>166</v>
      </c>
      <c r="D615" s="312" t="s">
        <v>1</v>
      </c>
      <c r="E615" s="313" t="s">
        <v>1</v>
      </c>
      <c r="F615" s="314">
        <v>86.304000000000002</v>
      </c>
      <c r="G615" s="39"/>
      <c r="H615" s="45"/>
    </row>
    <row r="616" s="2" customFormat="1" ht="16.8" customHeight="1">
      <c r="A616" s="39"/>
      <c r="B616" s="45"/>
      <c r="C616" s="315" t="s">
        <v>1</v>
      </c>
      <c r="D616" s="315" t="s">
        <v>214</v>
      </c>
      <c r="E616" s="18" t="s">
        <v>1</v>
      </c>
      <c r="F616" s="316">
        <v>0</v>
      </c>
      <c r="G616" s="39"/>
      <c r="H616" s="45"/>
    </row>
    <row r="617" s="2" customFormat="1" ht="16.8" customHeight="1">
      <c r="A617" s="39"/>
      <c r="B617" s="45"/>
      <c r="C617" s="315" t="s">
        <v>1</v>
      </c>
      <c r="D617" s="315" t="s">
        <v>343</v>
      </c>
      <c r="E617" s="18" t="s">
        <v>1</v>
      </c>
      <c r="F617" s="316">
        <v>0</v>
      </c>
      <c r="G617" s="39"/>
      <c r="H617" s="45"/>
    </row>
    <row r="618" s="2" customFormat="1" ht="16.8" customHeight="1">
      <c r="A618" s="39"/>
      <c r="B618" s="45"/>
      <c r="C618" s="315" t="s">
        <v>1</v>
      </c>
      <c r="D618" s="315" t="s">
        <v>1927</v>
      </c>
      <c r="E618" s="18" t="s">
        <v>1</v>
      </c>
      <c r="F618" s="316">
        <v>93.739999999999995</v>
      </c>
      <c r="G618" s="39"/>
      <c r="H618" s="45"/>
    </row>
    <row r="619" s="2" customFormat="1" ht="16.8" customHeight="1">
      <c r="A619" s="39"/>
      <c r="B619" s="45"/>
      <c r="C619" s="315" t="s">
        <v>1</v>
      </c>
      <c r="D619" s="315" t="s">
        <v>1928</v>
      </c>
      <c r="E619" s="18" t="s">
        <v>1</v>
      </c>
      <c r="F619" s="316">
        <v>2.8399999999999999</v>
      </c>
      <c r="G619" s="39"/>
      <c r="H619" s="45"/>
    </row>
    <row r="620" s="2" customFormat="1" ht="16.8" customHeight="1">
      <c r="A620" s="39"/>
      <c r="B620" s="45"/>
      <c r="C620" s="315" t="s">
        <v>1</v>
      </c>
      <c r="D620" s="315" t="s">
        <v>1929</v>
      </c>
      <c r="E620" s="18" t="s">
        <v>1</v>
      </c>
      <c r="F620" s="316">
        <v>6.7999999999999998</v>
      </c>
      <c r="G620" s="39"/>
      <c r="H620" s="45"/>
    </row>
    <row r="621" s="2" customFormat="1" ht="16.8" customHeight="1">
      <c r="A621" s="39"/>
      <c r="B621" s="45"/>
      <c r="C621" s="315" t="s">
        <v>1</v>
      </c>
      <c r="D621" s="315" t="s">
        <v>1930</v>
      </c>
      <c r="E621" s="18" t="s">
        <v>1</v>
      </c>
      <c r="F621" s="316">
        <v>9.1080000000000005</v>
      </c>
      <c r="G621" s="39"/>
      <c r="H621" s="45"/>
    </row>
    <row r="622" s="2" customFormat="1" ht="16.8" customHeight="1">
      <c r="A622" s="39"/>
      <c r="B622" s="45"/>
      <c r="C622" s="315" t="s">
        <v>1</v>
      </c>
      <c r="D622" s="315" t="s">
        <v>1931</v>
      </c>
      <c r="E622" s="18" t="s">
        <v>1</v>
      </c>
      <c r="F622" s="316">
        <v>-14.063000000000001</v>
      </c>
      <c r="G622" s="39"/>
      <c r="H622" s="45"/>
    </row>
    <row r="623" s="2" customFormat="1" ht="16.8" customHeight="1">
      <c r="A623" s="39"/>
      <c r="B623" s="45"/>
      <c r="C623" s="315" t="s">
        <v>1</v>
      </c>
      <c r="D623" s="315" t="s">
        <v>1932</v>
      </c>
      <c r="E623" s="18" t="s">
        <v>1</v>
      </c>
      <c r="F623" s="316">
        <v>-12.121</v>
      </c>
      <c r="G623" s="39"/>
      <c r="H623" s="45"/>
    </row>
    <row r="624" s="2" customFormat="1" ht="16.8" customHeight="1">
      <c r="A624" s="39"/>
      <c r="B624" s="45"/>
      <c r="C624" s="315" t="s">
        <v>166</v>
      </c>
      <c r="D624" s="315" t="s">
        <v>160</v>
      </c>
      <c r="E624" s="18" t="s">
        <v>1</v>
      </c>
      <c r="F624" s="316">
        <v>86.304000000000002</v>
      </c>
      <c r="G624" s="39"/>
      <c r="H624" s="45"/>
    </row>
    <row r="625" s="2" customFormat="1" ht="16.8" customHeight="1">
      <c r="A625" s="39"/>
      <c r="B625" s="45"/>
      <c r="C625" s="317" t="s">
        <v>2195</v>
      </c>
      <c r="D625" s="39"/>
      <c r="E625" s="39"/>
      <c r="F625" s="39"/>
      <c r="G625" s="39"/>
      <c r="H625" s="45"/>
    </row>
    <row r="626" s="2" customFormat="1">
      <c r="A626" s="39"/>
      <c r="B626" s="45"/>
      <c r="C626" s="315" t="s">
        <v>340</v>
      </c>
      <c r="D626" s="315" t="s">
        <v>341</v>
      </c>
      <c r="E626" s="18" t="s">
        <v>311</v>
      </c>
      <c r="F626" s="316">
        <v>25.890999999999998</v>
      </c>
      <c r="G626" s="39"/>
      <c r="H626" s="45"/>
    </row>
    <row r="627" s="2" customFormat="1">
      <c r="A627" s="39"/>
      <c r="B627" s="45"/>
      <c r="C627" s="315" t="s">
        <v>356</v>
      </c>
      <c r="D627" s="315" t="s">
        <v>357</v>
      </c>
      <c r="E627" s="18" t="s">
        <v>311</v>
      </c>
      <c r="F627" s="316">
        <v>60.412999999999997</v>
      </c>
      <c r="G627" s="39"/>
      <c r="H627" s="45"/>
    </row>
    <row r="628" s="2" customFormat="1">
      <c r="A628" s="39"/>
      <c r="B628" s="45"/>
      <c r="C628" s="315" t="s">
        <v>385</v>
      </c>
      <c r="D628" s="315" t="s">
        <v>386</v>
      </c>
      <c r="E628" s="18" t="s">
        <v>311</v>
      </c>
      <c r="F628" s="316">
        <v>26.085999999999999</v>
      </c>
      <c r="G628" s="39"/>
      <c r="H628" s="45"/>
    </row>
    <row r="629" s="2" customFormat="1" ht="16.8" customHeight="1">
      <c r="A629" s="39"/>
      <c r="B629" s="45"/>
      <c r="C629" s="315" t="s">
        <v>446</v>
      </c>
      <c r="D629" s="315" t="s">
        <v>447</v>
      </c>
      <c r="E629" s="18" t="s">
        <v>448</v>
      </c>
      <c r="F629" s="316">
        <v>55.009</v>
      </c>
      <c r="G629" s="39"/>
      <c r="H629" s="45"/>
    </row>
    <row r="630" s="2" customFormat="1" ht="16.8" customHeight="1">
      <c r="A630" s="39"/>
      <c r="B630" s="45"/>
      <c r="C630" s="311" t="s">
        <v>170</v>
      </c>
      <c r="D630" s="312" t="s">
        <v>1</v>
      </c>
      <c r="E630" s="313" t="s">
        <v>1</v>
      </c>
      <c r="F630" s="314">
        <v>0.65000000000000002</v>
      </c>
      <c r="G630" s="39"/>
      <c r="H630" s="45"/>
    </row>
    <row r="631" s="2" customFormat="1" ht="16.8" customHeight="1">
      <c r="A631" s="39"/>
      <c r="B631" s="45"/>
      <c r="C631" s="315" t="s">
        <v>1</v>
      </c>
      <c r="D631" s="315" t="s">
        <v>214</v>
      </c>
      <c r="E631" s="18" t="s">
        <v>1</v>
      </c>
      <c r="F631" s="316">
        <v>0</v>
      </c>
      <c r="G631" s="39"/>
      <c r="H631" s="45"/>
    </row>
    <row r="632" s="2" customFormat="1" ht="16.8" customHeight="1">
      <c r="A632" s="39"/>
      <c r="B632" s="45"/>
      <c r="C632" s="315" t="s">
        <v>1</v>
      </c>
      <c r="D632" s="315" t="s">
        <v>1925</v>
      </c>
      <c r="E632" s="18" t="s">
        <v>1</v>
      </c>
      <c r="F632" s="316">
        <v>0.84999999999999998</v>
      </c>
      <c r="G632" s="39"/>
      <c r="H632" s="45"/>
    </row>
    <row r="633" s="2" customFormat="1" ht="16.8" customHeight="1">
      <c r="A633" s="39"/>
      <c r="B633" s="45"/>
      <c r="C633" s="315" t="s">
        <v>1</v>
      </c>
      <c r="D633" s="315" t="s">
        <v>1926</v>
      </c>
      <c r="E633" s="18" t="s">
        <v>1</v>
      </c>
      <c r="F633" s="316">
        <v>-0.20000000000000001</v>
      </c>
      <c r="G633" s="39"/>
      <c r="H633" s="45"/>
    </row>
    <row r="634" s="2" customFormat="1" ht="16.8" customHeight="1">
      <c r="A634" s="39"/>
      <c r="B634" s="45"/>
      <c r="C634" s="315" t="s">
        <v>170</v>
      </c>
      <c r="D634" s="315" t="s">
        <v>160</v>
      </c>
      <c r="E634" s="18" t="s">
        <v>1</v>
      </c>
      <c r="F634" s="316">
        <v>0.65000000000000002</v>
      </c>
      <c r="G634" s="39"/>
      <c r="H634" s="45"/>
    </row>
    <row r="635" s="2" customFormat="1" ht="16.8" customHeight="1">
      <c r="A635" s="39"/>
      <c r="B635" s="45"/>
      <c r="C635" s="317" t="s">
        <v>2195</v>
      </c>
      <c r="D635" s="39"/>
      <c r="E635" s="39"/>
      <c r="F635" s="39"/>
      <c r="G635" s="39"/>
      <c r="H635" s="45"/>
    </row>
    <row r="636" s="2" customFormat="1">
      <c r="A636" s="39"/>
      <c r="B636" s="45"/>
      <c r="C636" s="315" t="s">
        <v>328</v>
      </c>
      <c r="D636" s="315" t="s">
        <v>329</v>
      </c>
      <c r="E636" s="18" t="s">
        <v>311</v>
      </c>
      <c r="F636" s="316">
        <v>0.19500000000000001</v>
      </c>
      <c r="G636" s="39"/>
      <c r="H636" s="45"/>
    </row>
    <row r="637" s="2" customFormat="1">
      <c r="A637" s="39"/>
      <c r="B637" s="45"/>
      <c r="C637" s="315" t="s">
        <v>335</v>
      </c>
      <c r="D637" s="315" t="s">
        <v>336</v>
      </c>
      <c r="E637" s="18" t="s">
        <v>311</v>
      </c>
      <c r="F637" s="316">
        <v>0.45500000000000002</v>
      </c>
      <c r="G637" s="39"/>
      <c r="H637" s="45"/>
    </row>
    <row r="638" s="2" customFormat="1">
      <c r="A638" s="39"/>
      <c r="B638" s="45"/>
      <c r="C638" s="315" t="s">
        <v>385</v>
      </c>
      <c r="D638" s="315" t="s">
        <v>386</v>
      </c>
      <c r="E638" s="18" t="s">
        <v>311</v>
      </c>
      <c r="F638" s="316">
        <v>26.085999999999999</v>
      </c>
      <c r="G638" s="39"/>
      <c r="H638" s="45"/>
    </row>
    <row r="639" s="2" customFormat="1" ht="16.8" customHeight="1">
      <c r="A639" s="39"/>
      <c r="B639" s="45"/>
      <c r="C639" s="315" t="s">
        <v>446</v>
      </c>
      <c r="D639" s="315" t="s">
        <v>447</v>
      </c>
      <c r="E639" s="18" t="s">
        <v>448</v>
      </c>
      <c r="F639" s="316">
        <v>55.009</v>
      </c>
      <c r="G639" s="39"/>
      <c r="H639" s="45"/>
    </row>
    <row r="640" s="2" customFormat="1" ht="26.4" customHeight="1">
      <c r="A640" s="39"/>
      <c r="B640" s="45"/>
      <c r="C640" s="310" t="s">
        <v>2200</v>
      </c>
      <c r="D640" s="310" t="s">
        <v>103</v>
      </c>
      <c r="E640" s="39"/>
      <c r="F640" s="39"/>
      <c r="G640" s="39"/>
      <c r="H640" s="45"/>
    </row>
    <row r="641" s="2" customFormat="1" ht="16.8" customHeight="1">
      <c r="A641" s="39"/>
      <c r="B641" s="45"/>
      <c r="C641" s="311" t="s">
        <v>1451</v>
      </c>
      <c r="D641" s="312" t="s">
        <v>1</v>
      </c>
      <c r="E641" s="313" t="s">
        <v>1</v>
      </c>
      <c r="F641" s="314">
        <v>1.8</v>
      </c>
      <c r="G641" s="39"/>
      <c r="H641" s="45"/>
    </row>
    <row r="642" s="2" customFormat="1" ht="16.8" customHeight="1">
      <c r="A642" s="39"/>
      <c r="B642" s="45"/>
      <c r="C642" s="315" t="s">
        <v>1</v>
      </c>
      <c r="D642" s="315" t="s">
        <v>214</v>
      </c>
      <c r="E642" s="18" t="s">
        <v>1</v>
      </c>
      <c r="F642" s="316">
        <v>0</v>
      </c>
      <c r="G642" s="39"/>
      <c r="H642" s="45"/>
    </row>
    <row r="643" s="2" customFormat="1" ht="16.8" customHeight="1">
      <c r="A643" s="39"/>
      <c r="B643" s="45"/>
      <c r="C643" s="315" t="s">
        <v>1</v>
      </c>
      <c r="D643" s="315" t="s">
        <v>2050</v>
      </c>
      <c r="E643" s="18" t="s">
        <v>1</v>
      </c>
      <c r="F643" s="316">
        <v>1.8</v>
      </c>
      <c r="G643" s="39"/>
      <c r="H643" s="45"/>
    </row>
    <row r="644" s="2" customFormat="1" ht="16.8" customHeight="1">
      <c r="A644" s="39"/>
      <c r="B644" s="45"/>
      <c r="C644" s="315" t="s">
        <v>1451</v>
      </c>
      <c r="D644" s="315" t="s">
        <v>160</v>
      </c>
      <c r="E644" s="18" t="s">
        <v>1</v>
      </c>
      <c r="F644" s="316">
        <v>1.8</v>
      </c>
      <c r="G644" s="39"/>
      <c r="H644" s="45"/>
    </row>
    <row r="645" s="2" customFormat="1" ht="16.8" customHeight="1">
      <c r="A645" s="39"/>
      <c r="B645" s="45"/>
      <c r="C645" s="317" t="s">
        <v>2195</v>
      </c>
      <c r="D645" s="39"/>
      <c r="E645" s="39"/>
      <c r="F645" s="39"/>
      <c r="G645" s="39"/>
      <c r="H645" s="45"/>
    </row>
    <row r="646" s="2" customFormat="1">
      <c r="A646" s="39"/>
      <c r="B646" s="45"/>
      <c r="C646" s="315" t="s">
        <v>1637</v>
      </c>
      <c r="D646" s="315" t="s">
        <v>1638</v>
      </c>
      <c r="E646" s="18" t="s">
        <v>209</v>
      </c>
      <c r="F646" s="316">
        <v>1.8</v>
      </c>
      <c r="G646" s="39"/>
      <c r="H646" s="45"/>
    </row>
    <row r="647" s="2" customFormat="1">
      <c r="A647" s="39"/>
      <c r="B647" s="45"/>
      <c r="C647" s="315" t="s">
        <v>1642</v>
      </c>
      <c r="D647" s="315" t="s">
        <v>1643</v>
      </c>
      <c r="E647" s="18" t="s">
        <v>209</v>
      </c>
      <c r="F647" s="316">
        <v>1.8</v>
      </c>
      <c r="G647" s="39"/>
      <c r="H647" s="45"/>
    </row>
    <row r="648" s="2" customFormat="1" ht="16.8" customHeight="1">
      <c r="A648" s="39"/>
      <c r="B648" s="45"/>
      <c r="C648" s="311" t="s">
        <v>112</v>
      </c>
      <c r="D648" s="312" t="s">
        <v>1</v>
      </c>
      <c r="E648" s="313" t="s">
        <v>1</v>
      </c>
      <c r="F648" s="314">
        <v>35</v>
      </c>
      <c r="G648" s="39"/>
      <c r="H648" s="45"/>
    </row>
    <row r="649" s="2" customFormat="1" ht="16.8" customHeight="1">
      <c r="A649" s="39"/>
      <c r="B649" s="45"/>
      <c r="C649" s="315" t="s">
        <v>1</v>
      </c>
      <c r="D649" s="315" t="s">
        <v>492</v>
      </c>
      <c r="E649" s="18" t="s">
        <v>1</v>
      </c>
      <c r="F649" s="316">
        <v>0</v>
      </c>
      <c r="G649" s="39"/>
      <c r="H649" s="45"/>
    </row>
    <row r="650" s="2" customFormat="1" ht="16.8" customHeight="1">
      <c r="A650" s="39"/>
      <c r="B650" s="45"/>
      <c r="C650" s="315" t="s">
        <v>112</v>
      </c>
      <c r="D650" s="315" t="s">
        <v>2080</v>
      </c>
      <c r="E650" s="18" t="s">
        <v>1</v>
      </c>
      <c r="F650" s="316">
        <v>35</v>
      </c>
      <c r="G650" s="39"/>
      <c r="H650" s="45"/>
    </row>
    <row r="651" s="2" customFormat="1" ht="16.8" customHeight="1">
      <c r="A651" s="39"/>
      <c r="B651" s="45"/>
      <c r="C651" s="317" t="s">
        <v>2195</v>
      </c>
      <c r="D651" s="39"/>
      <c r="E651" s="39"/>
      <c r="F651" s="39"/>
      <c r="G651" s="39"/>
      <c r="H651" s="45"/>
    </row>
    <row r="652" s="2" customFormat="1" ht="16.8" customHeight="1">
      <c r="A652" s="39"/>
      <c r="B652" s="45"/>
      <c r="C652" s="315" t="s">
        <v>1228</v>
      </c>
      <c r="D652" s="315" t="s">
        <v>1736</v>
      </c>
      <c r="E652" s="18" t="s">
        <v>239</v>
      </c>
      <c r="F652" s="316">
        <v>35</v>
      </c>
      <c r="G652" s="39"/>
      <c r="H652" s="45"/>
    </row>
    <row r="653" s="2" customFormat="1" ht="16.8" customHeight="1">
      <c r="A653" s="39"/>
      <c r="B653" s="45"/>
      <c r="C653" s="315" t="s">
        <v>1307</v>
      </c>
      <c r="D653" s="315" t="s">
        <v>1308</v>
      </c>
      <c r="E653" s="18" t="s">
        <v>467</v>
      </c>
      <c r="F653" s="316">
        <v>35</v>
      </c>
      <c r="G653" s="39"/>
      <c r="H653" s="45"/>
    </row>
    <row r="654" s="2" customFormat="1" ht="16.8" customHeight="1">
      <c r="A654" s="39"/>
      <c r="B654" s="45"/>
      <c r="C654" s="315" t="s">
        <v>1242</v>
      </c>
      <c r="D654" s="315" t="s">
        <v>1243</v>
      </c>
      <c r="E654" s="18" t="s">
        <v>239</v>
      </c>
      <c r="F654" s="316">
        <v>35</v>
      </c>
      <c r="G654" s="39"/>
      <c r="H654" s="45"/>
    </row>
    <row r="655" s="2" customFormat="1" ht="16.8" customHeight="1">
      <c r="A655" s="39"/>
      <c r="B655" s="45"/>
      <c r="C655" s="315" t="s">
        <v>1317</v>
      </c>
      <c r="D655" s="315" t="s">
        <v>1318</v>
      </c>
      <c r="E655" s="18" t="s">
        <v>239</v>
      </c>
      <c r="F655" s="316">
        <v>36.75</v>
      </c>
      <c r="G655" s="39"/>
      <c r="H655" s="45"/>
    </row>
    <row r="656" s="2" customFormat="1" ht="16.8" customHeight="1">
      <c r="A656" s="39"/>
      <c r="B656" s="45"/>
      <c r="C656" s="315" t="s">
        <v>1312</v>
      </c>
      <c r="D656" s="315" t="s">
        <v>1313</v>
      </c>
      <c r="E656" s="18" t="s">
        <v>467</v>
      </c>
      <c r="F656" s="316">
        <v>39.549999999999997</v>
      </c>
      <c r="G656" s="39"/>
      <c r="H656" s="45"/>
    </row>
    <row r="657" s="2" customFormat="1" ht="16.8" customHeight="1">
      <c r="A657" s="39"/>
      <c r="B657" s="45"/>
      <c r="C657" s="311" t="s">
        <v>1457</v>
      </c>
      <c r="D657" s="312" t="s">
        <v>1</v>
      </c>
      <c r="E657" s="313" t="s">
        <v>1</v>
      </c>
      <c r="F657" s="314">
        <v>5.04</v>
      </c>
      <c r="G657" s="39"/>
      <c r="H657" s="45"/>
    </row>
    <row r="658" s="2" customFormat="1" ht="16.8" customHeight="1">
      <c r="A658" s="39"/>
      <c r="B658" s="45"/>
      <c r="C658" s="315" t="s">
        <v>1</v>
      </c>
      <c r="D658" s="315" t="s">
        <v>214</v>
      </c>
      <c r="E658" s="18" t="s">
        <v>1</v>
      </c>
      <c r="F658" s="316">
        <v>0</v>
      </c>
      <c r="G658" s="39"/>
      <c r="H658" s="45"/>
    </row>
    <row r="659" s="2" customFormat="1" ht="16.8" customHeight="1">
      <c r="A659" s="39"/>
      <c r="B659" s="45"/>
      <c r="C659" s="315" t="s">
        <v>1</v>
      </c>
      <c r="D659" s="315" t="s">
        <v>2053</v>
      </c>
      <c r="E659" s="18" t="s">
        <v>1</v>
      </c>
      <c r="F659" s="316">
        <v>5.04</v>
      </c>
      <c r="G659" s="39"/>
      <c r="H659" s="45"/>
    </row>
    <row r="660" s="2" customFormat="1" ht="16.8" customHeight="1">
      <c r="A660" s="39"/>
      <c r="B660" s="45"/>
      <c r="C660" s="315" t="s">
        <v>1457</v>
      </c>
      <c r="D660" s="315" t="s">
        <v>160</v>
      </c>
      <c r="E660" s="18" t="s">
        <v>1</v>
      </c>
      <c r="F660" s="316">
        <v>5.04</v>
      </c>
      <c r="G660" s="39"/>
      <c r="H660" s="45"/>
    </row>
    <row r="661" s="2" customFormat="1" ht="16.8" customHeight="1">
      <c r="A661" s="39"/>
      <c r="B661" s="45"/>
      <c r="C661" s="317" t="s">
        <v>2195</v>
      </c>
      <c r="D661" s="39"/>
      <c r="E661" s="39"/>
      <c r="F661" s="39"/>
      <c r="G661" s="39"/>
      <c r="H661" s="45"/>
    </row>
    <row r="662" s="2" customFormat="1" ht="16.8" customHeight="1">
      <c r="A662" s="39"/>
      <c r="B662" s="45"/>
      <c r="C662" s="315" t="s">
        <v>1645</v>
      </c>
      <c r="D662" s="315" t="s">
        <v>1646</v>
      </c>
      <c r="E662" s="18" t="s">
        <v>442</v>
      </c>
      <c r="F662" s="316">
        <v>0.014999999999999999</v>
      </c>
      <c r="G662" s="39"/>
      <c r="H662" s="45"/>
    </row>
    <row r="663" s="2" customFormat="1" ht="16.8" customHeight="1">
      <c r="A663" s="39"/>
      <c r="B663" s="45"/>
      <c r="C663" s="311" t="s">
        <v>1896</v>
      </c>
      <c r="D663" s="312" t="s">
        <v>1</v>
      </c>
      <c r="E663" s="313" t="s">
        <v>1</v>
      </c>
      <c r="F663" s="314">
        <v>4.2999999999999998</v>
      </c>
      <c r="G663" s="39"/>
      <c r="H663" s="45"/>
    </row>
    <row r="664" s="2" customFormat="1" ht="16.8" customHeight="1">
      <c r="A664" s="39"/>
      <c r="B664" s="45"/>
      <c r="C664" s="315" t="s">
        <v>1</v>
      </c>
      <c r="D664" s="315" t="s">
        <v>524</v>
      </c>
      <c r="E664" s="18" t="s">
        <v>1</v>
      </c>
      <c r="F664" s="316">
        <v>0</v>
      </c>
      <c r="G664" s="39"/>
      <c r="H664" s="45"/>
    </row>
    <row r="665" s="2" customFormat="1" ht="16.8" customHeight="1">
      <c r="A665" s="39"/>
      <c r="B665" s="45"/>
      <c r="C665" s="315" t="s">
        <v>1896</v>
      </c>
      <c r="D665" s="315" t="s">
        <v>2015</v>
      </c>
      <c r="E665" s="18" t="s">
        <v>1</v>
      </c>
      <c r="F665" s="316">
        <v>4.2999999999999998</v>
      </c>
      <c r="G665" s="39"/>
      <c r="H665" s="45"/>
    </row>
    <row r="666" s="2" customFormat="1" ht="16.8" customHeight="1">
      <c r="A666" s="39"/>
      <c r="B666" s="45"/>
      <c r="C666" s="317" t="s">
        <v>2195</v>
      </c>
      <c r="D666" s="39"/>
      <c r="E666" s="39"/>
      <c r="F666" s="39"/>
      <c r="G666" s="39"/>
      <c r="H666" s="45"/>
    </row>
    <row r="667" s="2" customFormat="1">
      <c r="A667" s="39"/>
      <c r="B667" s="45"/>
      <c r="C667" s="315" t="s">
        <v>1912</v>
      </c>
      <c r="D667" s="315" t="s">
        <v>1913</v>
      </c>
      <c r="E667" s="18" t="s">
        <v>209</v>
      </c>
      <c r="F667" s="316">
        <v>4.2999999999999998</v>
      </c>
      <c r="G667" s="39"/>
      <c r="H667" s="45"/>
    </row>
    <row r="668" s="2" customFormat="1">
      <c r="A668" s="39"/>
      <c r="B668" s="45"/>
      <c r="C668" s="315" t="s">
        <v>532</v>
      </c>
      <c r="D668" s="315" t="s">
        <v>533</v>
      </c>
      <c r="E668" s="18" t="s">
        <v>209</v>
      </c>
      <c r="F668" s="316">
        <v>4.2999999999999998</v>
      </c>
      <c r="G668" s="39"/>
      <c r="H668" s="45"/>
    </row>
    <row r="669" s="2" customFormat="1" ht="16.8" customHeight="1">
      <c r="A669" s="39"/>
      <c r="B669" s="45"/>
      <c r="C669" s="315" t="s">
        <v>1951</v>
      </c>
      <c r="D669" s="315" t="s">
        <v>1952</v>
      </c>
      <c r="E669" s="18" t="s">
        <v>209</v>
      </c>
      <c r="F669" s="316">
        <v>4.2999999999999998</v>
      </c>
      <c r="G669" s="39"/>
      <c r="H669" s="45"/>
    </row>
    <row r="670" s="2" customFormat="1" ht="16.8" customHeight="1">
      <c r="A670" s="39"/>
      <c r="B670" s="45"/>
      <c r="C670" s="315" t="s">
        <v>1986</v>
      </c>
      <c r="D670" s="315" t="s">
        <v>1987</v>
      </c>
      <c r="E670" s="18" t="s">
        <v>209</v>
      </c>
      <c r="F670" s="316">
        <v>4.2999999999999998</v>
      </c>
      <c r="G670" s="39"/>
      <c r="H670" s="45"/>
    </row>
    <row r="671" s="2" customFormat="1" ht="16.8" customHeight="1">
      <c r="A671" s="39"/>
      <c r="B671" s="45"/>
      <c r="C671" s="315" t="s">
        <v>1327</v>
      </c>
      <c r="D671" s="315" t="s">
        <v>1328</v>
      </c>
      <c r="E671" s="18" t="s">
        <v>209</v>
      </c>
      <c r="F671" s="316">
        <v>0.439</v>
      </c>
      <c r="G671" s="39"/>
      <c r="H671" s="45"/>
    </row>
    <row r="672" s="2" customFormat="1" ht="16.8" customHeight="1">
      <c r="A672" s="39"/>
      <c r="B672" s="45"/>
      <c r="C672" s="311" t="s">
        <v>119</v>
      </c>
      <c r="D672" s="312" t="s">
        <v>110</v>
      </c>
      <c r="E672" s="313" t="s">
        <v>1</v>
      </c>
      <c r="F672" s="314">
        <v>1.968</v>
      </c>
      <c r="G672" s="39"/>
      <c r="H672" s="45"/>
    </row>
    <row r="673" s="2" customFormat="1" ht="16.8" customHeight="1">
      <c r="A673" s="39"/>
      <c r="B673" s="45"/>
      <c r="C673" s="315" t="s">
        <v>1</v>
      </c>
      <c r="D673" s="315" t="s">
        <v>214</v>
      </c>
      <c r="E673" s="18" t="s">
        <v>1</v>
      </c>
      <c r="F673" s="316">
        <v>0</v>
      </c>
      <c r="G673" s="39"/>
      <c r="H673" s="45"/>
    </row>
    <row r="674" s="2" customFormat="1" ht="16.8" customHeight="1">
      <c r="A674" s="39"/>
      <c r="B674" s="45"/>
      <c r="C674" s="315" t="s">
        <v>1</v>
      </c>
      <c r="D674" s="315" t="s">
        <v>388</v>
      </c>
      <c r="E674" s="18" t="s">
        <v>1</v>
      </c>
      <c r="F674" s="316">
        <v>0</v>
      </c>
      <c r="G674" s="39"/>
      <c r="H674" s="45"/>
    </row>
    <row r="675" s="2" customFormat="1" ht="16.8" customHeight="1">
      <c r="A675" s="39"/>
      <c r="B675" s="45"/>
      <c r="C675" s="315" t="s">
        <v>1</v>
      </c>
      <c r="D675" s="315" t="s">
        <v>389</v>
      </c>
      <c r="E675" s="18" t="s">
        <v>1</v>
      </c>
      <c r="F675" s="316">
        <v>0</v>
      </c>
      <c r="G675" s="39"/>
      <c r="H675" s="45"/>
    </row>
    <row r="676" s="2" customFormat="1" ht="16.8" customHeight="1">
      <c r="A676" s="39"/>
      <c r="B676" s="45"/>
      <c r="C676" s="315" t="s">
        <v>1</v>
      </c>
      <c r="D676" s="315" t="s">
        <v>2037</v>
      </c>
      <c r="E676" s="18" t="s">
        <v>1</v>
      </c>
      <c r="F676" s="316">
        <v>2.1000000000000001</v>
      </c>
      <c r="G676" s="39"/>
      <c r="H676" s="45"/>
    </row>
    <row r="677" s="2" customFormat="1" ht="16.8" customHeight="1">
      <c r="A677" s="39"/>
      <c r="B677" s="45"/>
      <c r="C677" s="315" t="s">
        <v>1</v>
      </c>
      <c r="D677" s="315" t="s">
        <v>2038</v>
      </c>
      <c r="E677" s="18" t="s">
        <v>1</v>
      </c>
      <c r="F677" s="316">
        <v>-0.13200000000000001</v>
      </c>
      <c r="G677" s="39"/>
      <c r="H677" s="45"/>
    </row>
    <row r="678" s="2" customFormat="1" ht="16.8" customHeight="1">
      <c r="A678" s="39"/>
      <c r="B678" s="45"/>
      <c r="C678" s="315" t="s">
        <v>119</v>
      </c>
      <c r="D678" s="315" t="s">
        <v>110</v>
      </c>
      <c r="E678" s="18" t="s">
        <v>1</v>
      </c>
      <c r="F678" s="316">
        <v>1.968</v>
      </c>
      <c r="G678" s="39"/>
      <c r="H678" s="45"/>
    </row>
    <row r="679" s="2" customFormat="1" ht="16.8" customHeight="1">
      <c r="A679" s="39"/>
      <c r="B679" s="45"/>
      <c r="C679" s="317" t="s">
        <v>2195</v>
      </c>
      <c r="D679" s="39"/>
      <c r="E679" s="39"/>
      <c r="F679" s="39"/>
      <c r="G679" s="39"/>
      <c r="H679" s="45"/>
    </row>
    <row r="680" s="2" customFormat="1">
      <c r="A680" s="39"/>
      <c r="B680" s="45"/>
      <c r="C680" s="315" t="s">
        <v>385</v>
      </c>
      <c r="D680" s="315" t="s">
        <v>386</v>
      </c>
      <c r="E680" s="18" t="s">
        <v>311</v>
      </c>
      <c r="F680" s="316">
        <v>10.929</v>
      </c>
      <c r="G680" s="39"/>
      <c r="H680" s="45"/>
    </row>
    <row r="681" s="2" customFormat="1" ht="16.8" customHeight="1">
      <c r="A681" s="39"/>
      <c r="B681" s="45"/>
      <c r="C681" s="315" t="s">
        <v>423</v>
      </c>
      <c r="D681" s="315" t="s">
        <v>424</v>
      </c>
      <c r="E681" s="18" t="s">
        <v>311</v>
      </c>
      <c r="F681" s="316">
        <v>36.332999999999998</v>
      </c>
      <c r="G681" s="39"/>
      <c r="H681" s="45"/>
    </row>
    <row r="682" s="2" customFormat="1" ht="16.8" customHeight="1">
      <c r="A682" s="39"/>
      <c r="B682" s="45"/>
      <c r="C682" s="315" t="s">
        <v>528</v>
      </c>
      <c r="D682" s="315" t="s">
        <v>529</v>
      </c>
      <c r="E682" s="18" t="s">
        <v>448</v>
      </c>
      <c r="F682" s="316">
        <v>1.968</v>
      </c>
      <c r="G682" s="39"/>
      <c r="H682" s="45"/>
    </row>
    <row r="683" s="2" customFormat="1" ht="16.8" customHeight="1">
      <c r="A683" s="39"/>
      <c r="B683" s="45"/>
      <c r="C683" s="311" t="s">
        <v>121</v>
      </c>
      <c r="D683" s="312" t="s">
        <v>110</v>
      </c>
      <c r="E683" s="313" t="s">
        <v>1</v>
      </c>
      <c r="F683" s="314">
        <v>7.8179999999999996</v>
      </c>
      <c r="G683" s="39"/>
      <c r="H683" s="45"/>
    </row>
    <row r="684" s="2" customFormat="1" ht="16.8" customHeight="1">
      <c r="A684" s="39"/>
      <c r="B684" s="45"/>
      <c r="C684" s="315" t="s">
        <v>1</v>
      </c>
      <c r="D684" s="315" t="s">
        <v>393</v>
      </c>
      <c r="E684" s="18" t="s">
        <v>1</v>
      </c>
      <c r="F684" s="316">
        <v>0</v>
      </c>
      <c r="G684" s="39"/>
      <c r="H684" s="45"/>
    </row>
    <row r="685" s="2" customFormat="1" ht="16.8" customHeight="1">
      <c r="A685" s="39"/>
      <c r="B685" s="45"/>
      <c r="C685" s="315" t="s">
        <v>1</v>
      </c>
      <c r="D685" s="315" t="s">
        <v>2039</v>
      </c>
      <c r="E685" s="18" t="s">
        <v>1</v>
      </c>
      <c r="F685" s="316">
        <v>8.3100000000000005</v>
      </c>
      <c r="G685" s="39"/>
      <c r="H685" s="45"/>
    </row>
    <row r="686" s="2" customFormat="1" ht="16.8" customHeight="1">
      <c r="A686" s="39"/>
      <c r="B686" s="45"/>
      <c r="C686" s="315" t="s">
        <v>1</v>
      </c>
      <c r="D686" s="315" t="s">
        <v>2040</v>
      </c>
      <c r="E686" s="18" t="s">
        <v>1</v>
      </c>
      <c r="F686" s="316">
        <v>-0.49199999999999999</v>
      </c>
      <c r="G686" s="39"/>
      <c r="H686" s="45"/>
    </row>
    <row r="687" s="2" customFormat="1" ht="16.8" customHeight="1">
      <c r="A687" s="39"/>
      <c r="B687" s="45"/>
      <c r="C687" s="315" t="s">
        <v>121</v>
      </c>
      <c r="D687" s="315" t="s">
        <v>110</v>
      </c>
      <c r="E687" s="18" t="s">
        <v>1</v>
      </c>
      <c r="F687" s="316">
        <v>7.8179999999999996</v>
      </c>
      <c r="G687" s="39"/>
      <c r="H687" s="45"/>
    </row>
    <row r="688" s="2" customFormat="1" ht="16.8" customHeight="1">
      <c r="A688" s="39"/>
      <c r="B688" s="45"/>
      <c r="C688" s="317" t="s">
        <v>2195</v>
      </c>
      <c r="D688" s="39"/>
      <c r="E688" s="39"/>
      <c r="F688" s="39"/>
      <c r="G688" s="39"/>
      <c r="H688" s="45"/>
    </row>
    <row r="689" s="2" customFormat="1">
      <c r="A689" s="39"/>
      <c r="B689" s="45"/>
      <c r="C689" s="315" t="s">
        <v>385</v>
      </c>
      <c r="D689" s="315" t="s">
        <v>386</v>
      </c>
      <c r="E689" s="18" t="s">
        <v>311</v>
      </c>
      <c r="F689" s="316">
        <v>10.929</v>
      </c>
      <c r="G689" s="39"/>
      <c r="H689" s="45"/>
    </row>
    <row r="690" s="2" customFormat="1" ht="16.8" customHeight="1">
      <c r="A690" s="39"/>
      <c r="B690" s="45"/>
      <c r="C690" s="315" t="s">
        <v>459</v>
      </c>
      <c r="D690" s="315" t="s">
        <v>460</v>
      </c>
      <c r="E690" s="18" t="s">
        <v>311</v>
      </c>
      <c r="F690" s="316">
        <v>7.7199999999999998</v>
      </c>
      <c r="G690" s="39"/>
      <c r="H690" s="45"/>
    </row>
    <row r="691" s="2" customFormat="1" ht="16.8" customHeight="1">
      <c r="A691" s="39"/>
      <c r="B691" s="45"/>
      <c r="C691" s="311" t="s">
        <v>124</v>
      </c>
      <c r="D691" s="312" t="s">
        <v>1</v>
      </c>
      <c r="E691" s="313" t="s">
        <v>1</v>
      </c>
      <c r="F691" s="314">
        <v>18.140999999999998</v>
      </c>
      <c r="G691" s="39"/>
      <c r="H691" s="45"/>
    </row>
    <row r="692" s="2" customFormat="1" ht="16.8" customHeight="1">
      <c r="A692" s="39"/>
      <c r="B692" s="45"/>
      <c r="C692" s="315" t="s">
        <v>124</v>
      </c>
      <c r="D692" s="315" t="s">
        <v>2105</v>
      </c>
      <c r="E692" s="18" t="s">
        <v>1</v>
      </c>
      <c r="F692" s="316">
        <v>18.140999999999998</v>
      </c>
      <c r="G692" s="39"/>
      <c r="H692" s="45"/>
    </row>
    <row r="693" s="2" customFormat="1" ht="16.8" customHeight="1">
      <c r="A693" s="39"/>
      <c r="B693" s="45"/>
      <c r="C693" s="317" t="s">
        <v>2195</v>
      </c>
      <c r="D693" s="39"/>
      <c r="E693" s="39"/>
      <c r="F693" s="39"/>
      <c r="G693" s="39"/>
      <c r="H693" s="45"/>
    </row>
    <row r="694" s="2" customFormat="1" ht="16.8" customHeight="1">
      <c r="A694" s="39"/>
      <c r="B694" s="45"/>
      <c r="C694" s="315" t="s">
        <v>1391</v>
      </c>
      <c r="D694" s="315" t="s">
        <v>1392</v>
      </c>
      <c r="E694" s="18" t="s">
        <v>442</v>
      </c>
      <c r="F694" s="316">
        <v>36.281999999999996</v>
      </c>
      <c r="G694" s="39"/>
      <c r="H694" s="45"/>
    </row>
    <row r="695" s="2" customFormat="1" ht="16.8" customHeight="1">
      <c r="A695" s="39"/>
      <c r="B695" s="45"/>
      <c r="C695" s="315" t="s">
        <v>1397</v>
      </c>
      <c r="D695" s="315" t="s">
        <v>1398</v>
      </c>
      <c r="E695" s="18" t="s">
        <v>442</v>
      </c>
      <c r="F695" s="316">
        <v>181.41</v>
      </c>
      <c r="G695" s="39"/>
      <c r="H695" s="45"/>
    </row>
    <row r="696" s="2" customFormat="1" ht="16.8" customHeight="1">
      <c r="A696" s="39"/>
      <c r="B696" s="45"/>
      <c r="C696" s="315" t="s">
        <v>1403</v>
      </c>
      <c r="D696" s="315" t="s">
        <v>1404</v>
      </c>
      <c r="E696" s="18" t="s">
        <v>442</v>
      </c>
      <c r="F696" s="316">
        <v>36.281999999999996</v>
      </c>
      <c r="G696" s="39"/>
      <c r="H696" s="45"/>
    </row>
    <row r="697" s="2" customFormat="1">
      <c r="A697" s="39"/>
      <c r="B697" s="45"/>
      <c r="C697" s="315" t="s">
        <v>1419</v>
      </c>
      <c r="D697" s="315" t="s">
        <v>1420</v>
      </c>
      <c r="E697" s="18" t="s">
        <v>442</v>
      </c>
      <c r="F697" s="316">
        <v>10.359999999999999</v>
      </c>
      <c r="G697" s="39"/>
      <c r="H697" s="45"/>
    </row>
    <row r="698" s="2" customFormat="1" ht="16.8" customHeight="1">
      <c r="A698" s="39"/>
      <c r="B698" s="45"/>
      <c r="C698" s="311" t="s">
        <v>127</v>
      </c>
      <c r="D698" s="312" t="s">
        <v>1</v>
      </c>
      <c r="E698" s="313" t="s">
        <v>1</v>
      </c>
      <c r="F698" s="314">
        <v>106.883</v>
      </c>
      <c r="G698" s="39"/>
      <c r="H698" s="45"/>
    </row>
    <row r="699" s="2" customFormat="1" ht="16.8" customHeight="1">
      <c r="A699" s="39"/>
      <c r="B699" s="45"/>
      <c r="C699" s="315" t="s">
        <v>1</v>
      </c>
      <c r="D699" s="315" t="s">
        <v>214</v>
      </c>
      <c r="E699" s="18" t="s">
        <v>1</v>
      </c>
      <c r="F699" s="316">
        <v>0</v>
      </c>
      <c r="G699" s="39"/>
      <c r="H699" s="45"/>
    </row>
    <row r="700" s="2" customFormat="1" ht="16.8" customHeight="1">
      <c r="A700" s="39"/>
      <c r="B700" s="45"/>
      <c r="C700" s="315" t="s">
        <v>1</v>
      </c>
      <c r="D700" s="315" t="s">
        <v>2035</v>
      </c>
      <c r="E700" s="18" t="s">
        <v>1</v>
      </c>
      <c r="F700" s="316">
        <v>105.51000000000001</v>
      </c>
      <c r="G700" s="39"/>
      <c r="H700" s="45"/>
    </row>
    <row r="701" s="2" customFormat="1" ht="16.8" customHeight="1">
      <c r="A701" s="39"/>
      <c r="B701" s="45"/>
      <c r="C701" s="315" t="s">
        <v>1</v>
      </c>
      <c r="D701" s="315" t="s">
        <v>2036</v>
      </c>
      <c r="E701" s="18" t="s">
        <v>1</v>
      </c>
      <c r="F701" s="316">
        <v>1.373</v>
      </c>
      <c r="G701" s="39"/>
      <c r="H701" s="45"/>
    </row>
    <row r="702" s="2" customFormat="1" ht="16.8" customHeight="1">
      <c r="A702" s="39"/>
      <c r="B702" s="45"/>
      <c r="C702" s="315" t="s">
        <v>127</v>
      </c>
      <c r="D702" s="315" t="s">
        <v>160</v>
      </c>
      <c r="E702" s="18" t="s">
        <v>1</v>
      </c>
      <c r="F702" s="316">
        <v>106.883</v>
      </c>
      <c r="G702" s="39"/>
      <c r="H702" s="45"/>
    </row>
    <row r="703" s="2" customFormat="1" ht="16.8" customHeight="1">
      <c r="A703" s="39"/>
      <c r="B703" s="45"/>
      <c r="C703" s="317" t="s">
        <v>2195</v>
      </c>
      <c r="D703" s="39"/>
      <c r="E703" s="39"/>
      <c r="F703" s="39"/>
      <c r="G703" s="39"/>
      <c r="H703" s="45"/>
    </row>
    <row r="704" s="2" customFormat="1" ht="16.8" customHeight="1">
      <c r="A704" s="39"/>
      <c r="B704" s="45"/>
      <c r="C704" s="315" t="s">
        <v>361</v>
      </c>
      <c r="D704" s="315" t="s">
        <v>362</v>
      </c>
      <c r="E704" s="18" t="s">
        <v>209</v>
      </c>
      <c r="F704" s="316">
        <v>106.883</v>
      </c>
      <c r="G704" s="39"/>
      <c r="H704" s="45"/>
    </row>
    <row r="705" s="2" customFormat="1" ht="16.8" customHeight="1">
      <c r="A705" s="39"/>
      <c r="B705" s="45"/>
      <c r="C705" s="315" t="s">
        <v>371</v>
      </c>
      <c r="D705" s="315" t="s">
        <v>372</v>
      </c>
      <c r="E705" s="18" t="s">
        <v>209</v>
      </c>
      <c r="F705" s="316">
        <v>106.883</v>
      </c>
      <c r="G705" s="39"/>
      <c r="H705" s="45"/>
    </row>
    <row r="706" s="2" customFormat="1" ht="16.8" customHeight="1">
      <c r="A706" s="39"/>
      <c r="B706" s="45"/>
      <c r="C706" s="311" t="s">
        <v>138</v>
      </c>
      <c r="D706" s="312" t="s">
        <v>1</v>
      </c>
      <c r="E706" s="313" t="s">
        <v>1</v>
      </c>
      <c r="F706" s="314">
        <v>3</v>
      </c>
      <c r="G706" s="39"/>
      <c r="H706" s="45"/>
    </row>
    <row r="707" s="2" customFormat="1">
      <c r="A707" s="39"/>
      <c r="B707" s="45"/>
      <c r="C707" s="315" t="s">
        <v>1</v>
      </c>
      <c r="D707" s="315" t="s">
        <v>2063</v>
      </c>
      <c r="E707" s="18" t="s">
        <v>1</v>
      </c>
      <c r="F707" s="316">
        <v>0</v>
      </c>
      <c r="G707" s="39"/>
      <c r="H707" s="45"/>
    </row>
    <row r="708" s="2" customFormat="1" ht="16.8" customHeight="1">
      <c r="A708" s="39"/>
      <c r="B708" s="45"/>
      <c r="C708" s="315" t="s">
        <v>1</v>
      </c>
      <c r="D708" s="315" t="s">
        <v>2064</v>
      </c>
      <c r="E708" s="18" t="s">
        <v>1</v>
      </c>
      <c r="F708" s="316">
        <v>3</v>
      </c>
      <c r="G708" s="39"/>
      <c r="H708" s="45"/>
    </row>
    <row r="709" s="2" customFormat="1" ht="16.8" customHeight="1">
      <c r="A709" s="39"/>
      <c r="B709" s="45"/>
      <c r="C709" s="315" t="s">
        <v>138</v>
      </c>
      <c r="D709" s="315" t="s">
        <v>160</v>
      </c>
      <c r="E709" s="18" t="s">
        <v>1</v>
      </c>
      <c r="F709" s="316">
        <v>3</v>
      </c>
      <c r="G709" s="39"/>
      <c r="H709" s="45"/>
    </row>
    <row r="710" s="2" customFormat="1" ht="16.8" customHeight="1">
      <c r="A710" s="39"/>
      <c r="B710" s="45"/>
      <c r="C710" s="317" t="s">
        <v>2195</v>
      </c>
      <c r="D710" s="39"/>
      <c r="E710" s="39"/>
      <c r="F710" s="39"/>
      <c r="G710" s="39"/>
      <c r="H710" s="45"/>
    </row>
    <row r="711" s="2" customFormat="1" ht="16.8" customHeight="1">
      <c r="A711" s="39"/>
      <c r="B711" s="45"/>
      <c r="C711" s="315" t="s">
        <v>639</v>
      </c>
      <c r="D711" s="315" t="s">
        <v>640</v>
      </c>
      <c r="E711" s="18" t="s">
        <v>239</v>
      </c>
      <c r="F711" s="316">
        <v>3</v>
      </c>
      <c r="G711" s="39"/>
      <c r="H711" s="45"/>
    </row>
    <row r="712" s="2" customFormat="1" ht="16.8" customHeight="1">
      <c r="A712" s="39"/>
      <c r="B712" s="45"/>
      <c r="C712" s="315" t="s">
        <v>1698</v>
      </c>
      <c r="D712" s="315" t="s">
        <v>645</v>
      </c>
      <c r="E712" s="18" t="s">
        <v>239</v>
      </c>
      <c r="F712" s="316">
        <v>3.0449999999999999</v>
      </c>
      <c r="G712" s="39"/>
      <c r="H712" s="45"/>
    </row>
    <row r="713" s="2" customFormat="1" ht="16.8" customHeight="1">
      <c r="A713" s="39"/>
      <c r="B713" s="45"/>
      <c r="C713" s="311" t="s">
        <v>140</v>
      </c>
      <c r="D713" s="312" t="s">
        <v>1</v>
      </c>
      <c r="E713" s="313" t="s">
        <v>1</v>
      </c>
      <c r="F713" s="314">
        <v>32</v>
      </c>
      <c r="G713" s="39"/>
      <c r="H713" s="45"/>
    </row>
    <row r="714" s="2" customFormat="1" ht="16.8" customHeight="1">
      <c r="A714" s="39"/>
      <c r="B714" s="45"/>
      <c r="C714" s="317" t="s">
        <v>2195</v>
      </c>
      <c r="D714" s="39"/>
      <c r="E714" s="39"/>
      <c r="F714" s="39"/>
      <c r="G714" s="39"/>
      <c r="H714" s="45"/>
    </row>
    <row r="715" s="2" customFormat="1" ht="16.8" customHeight="1">
      <c r="A715" s="39"/>
      <c r="B715" s="45"/>
      <c r="C715" s="315" t="s">
        <v>2069</v>
      </c>
      <c r="D715" s="315" t="s">
        <v>2070</v>
      </c>
      <c r="E715" s="18" t="s">
        <v>239</v>
      </c>
      <c r="F715" s="316">
        <v>32.966999999999999</v>
      </c>
      <c r="G715" s="39"/>
      <c r="H715" s="45"/>
    </row>
    <row r="716" s="2" customFormat="1" ht="16.8" customHeight="1">
      <c r="A716" s="39"/>
      <c r="B716" s="45"/>
      <c r="C716" s="311" t="s">
        <v>144</v>
      </c>
      <c r="D716" s="312" t="s">
        <v>1</v>
      </c>
      <c r="E716" s="313" t="s">
        <v>1</v>
      </c>
      <c r="F716" s="314">
        <v>50.600000000000001</v>
      </c>
      <c r="G716" s="39"/>
      <c r="H716" s="45"/>
    </row>
    <row r="717" s="2" customFormat="1" ht="16.8" customHeight="1">
      <c r="A717" s="39"/>
      <c r="B717" s="45"/>
      <c r="C717" s="315" t="s">
        <v>1</v>
      </c>
      <c r="D717" s="315" t="s">
        <v>557</v>
      </c>
      <c r="E717" s="18" t="s">
        <v>1</v>
      </c>
      <c r="F717" s="316">
        <v>0</v>
      </c>
      <c r="G717" s="39"/>
      <c r="H717" s="45"/>
    </row>
    <row r="718" s="2" customFormat="1" ht="16.8" customHeight="1">
      <c r="A718" s="39"/>
      <c r="B718" s="45"/>
      <c r="C718" s="315" t="s">
        <v>1</v>
      </c>
      <c r="D718" s="315" t="s">
        <v>2092</v>
      </c>
      <c r="E718" s="18" t="s">
        <v>1</v>
      </c>
      <c r="F718" s="316">
        <v>50.600000000000001</v>
      </c>
      <c r="G718" s="39"/>
      <c r="H718" s="45"/>
    </row>
    <row r="719" s="2" customFormat="1" ht="16.8" customHeight="1">
      <c r="A719" s="39"/>
      <c r="B719" s="45"/>
      <c r="C719" s="315" t="s">
        <v>144</v>
      </c>
      <c r="D719" s="315" t="s">
        <v>160</v>
      </c>
      <c r="E719" s="18" t="s">
        <v>1</v>
      </c>
      <c r="F719" s="316">
        <v>50.600000000000001</v>
      </c>
      <c r="G719" s="39"/>
      <c r="H719" s="45"/>
    </row>
    <row r="720" s="2" customFormat="1" ht="16.8" customHeight="1">
      <c r="A720" s="39"/>
      <c r="B720" s="45"/>
      <c r="C720" s="317" t="s">
        <v>2195</v>
      </c>
      <c r="D720" s="39"/>
      <c r="E720" s="39"/>
      <c r="F720" s="39"/>
      <c r="G720" s="39"/>
      <c r="H720" s="45"/>
    </row>
    <row r="721" s="2" customFormat="1" ht="16.8" customHeight="1">
      <c r="A721" s="39"/>
      <c r="B721" s="45"/>
      <c r="C721" s="315" t="s">
        <v>1340</v>
      </c>
      <c r="D721" s="315" t="s">
        <v>1341</v>
      </c>
      <c r="E721" s="18" t="s">
        <v>239</v>
      </c>
      <c r="F721" s="316">
        <v>50.600000000000001</v>
      </c>
      <c r="G721" s="39"/>
      <c r="H721" s="45"/>
    </row>
    <row r="722" s="2" customFormat="1" ht="16.8" customHeight="1">
      <c r="A722" s="39"/>
      <c r="B722" s="45"/>
      <c r="C722" s="315" t="s">
        <v>1346</v>
      </c>
      <c r="D722" s="315" t="s">
        <v>1347</v>
      </c>
      <c r="E722" s="18" t="s">
        <v>239</v>
      </c>
      <c r="F722" s="316">
        <v>50.600000000000001</v>
      </c>
      <c r="G722" s="39"/>
      <c r="H722" s="45"/>
    </row>
    <row r="723" s="2" customFormat="1" ht="16.8" customHeight="1">
      <c r="A723" s="39"/>
      <c r="B723" s="45"/>
      <c r="C723" s="311" t="s">
        <v>146</v>
      </c>
      <c r="D723" s="312" t="s">
        <v>1</v>
      </c>
      <c r="E723" s="313" t="s">
        <v>1</v>
      </c>
      <c r="F723" s="314">
        <v>36.332999999999998</v>
      </c>
      <c r="G723" s="39"/>
      <c r="H723" s="45"/>
    </row>
    <row r="724" s="2" customFormat="1" ht="16.8" customHeight="1">
      <c r="A724" s="39"/>
      <c r="B724" s="45"/>
      <c r="C724" s="315" t="s">
        <v>1</v>
      </c>
      <c r="D724" s="315" t="s">
        <v>214</v>
      </c>
      <c r="E724" s="18" t="s">
        <v>1</v>
      </c>
      <c r="F724" s="316">
        <v>0</v>
      </c>
      <c r="G724" s="39"/>
      <c r="H724" s="45"/>
    </row>
    <row r="725" s="2" customFormat="1" ht="16.8" customHeight="1">
      <c r="A725" s="39"/>
      <c r="B725" s="45"/>
      <c r="C725" s="315" t="s">
        <v>1</v>
      </c>
      <c r="D725" s="315" t="s">
        <v>484</v>
      </c>
      <c r="E725" s="18" t="s">
        <v>1</v>
      </c>
      <c r="F725" s="316">
        <v>0</v>
      </c>
      <c r="G725" s="39"/>
      <c r="H725" s="45"/>
    </row>
    <row r="726" s="2" customFormat="1" ht="16.8" customHeight="1">
      <c r="A726" s="39"/>
      <c r="B726" s="45"/>
      <c r="C726" s="315" t="s">
        <v>1</v>
      </c>
      <c r="D726" s="315" t="s">
        <v>1593</v>
      </c>
      <c r="E726" s="18" t="s">
        <v>1</v>
      </c>
      <c r="F726" s="316">
        <v>36.332999999999998</v>
      </c>
      <c r="G726" s="39"/>
      <c r="H726" s="45"/>
    </row>
    <row r="727" s="2" customFormat="1" ht="16.8" customHeight="1">
      <c r="A727" s="39"/>
      <c r="B727" s="45"/>
      <c r="C727" s="315" t="s">
        <v>146</v>
      </c>
      <c r="D727" s="315" t="s">
        <v>160</v>
      </c>
      <c r="E727" s="18" t="s">
        <v>1</v>
      </c>
      <c r="F727" s="316">
        <v>36.332999999999998</v>
      </c>
      <c r="G727" s="39"/>
      <c r="H727" s="45"/>
    </row>
    <row r="728" s="2" customFormat="1" ht="16.8" customHeight="1">
      <c r="A728" s="39"/>
      <c r="B728" s="45"/>
      <c r="C728" s="317" t="s">
        <v>2195</v>
      </c>
      <c r="D728" s="39"/>
      <c r="E728" s="39"/>
      <c r="F728" s="39"/>
      <c r="G728" s="39"/>
      <c r="H728" s="45"/>
    </row>
    <row r="729" s="2" customFormat="1" ht="16.8" customHeight="1">
      <c r="A729" s="39"/>
      <c r="B729" s="45"/>
      <c r="C729" s="315" t="s">
        <v>423</v>
      </c>
      <c r="D729" s="315" t="s">
        <v>424</v>
      </c>
      <c r="E729" s="18" t="s">
        <v>311</v>
      </c>
      <c r="F729" s="316">
        <v>36.332999999999998</v>
      </c>
      <c r="G729" s="39"/>
      <c r="H729" s="45"/>
    </row>
    <row r="730" s="2" customFormat="1">
      <c r="A730" s="39"/>
      <c r="B730" s="45"/>
      <c r="C730" s="315" t="s">
        <v>375</v>
      </c>
      <c r="D730" s="315" t="s">
        <v>376</v>
      </c>
      <c r="E730" s="18" t="s">
        <v>311</v>
      </c>
      <c r="F730" s="316">
        <v>36.332999999999998</v>
      </c>
      <c r="G730" s="39"/>
      <c r="H730" s="45"/>
    </row>
    <row r="731" s="2" customFormat="1" ht="16.8" customHeight="1">
      <c r="A731" s="39"/>
      <c r="B731" s="45"/>
      <c r="C731" s="311" t="s">
        <v>148</v>
      </c>
      <c r="D731" s="312" t="s">
        <v>149</v>
      </c>
      <c r="E731" s="313" t="s">
        <v>1</v>
      </c>
      <c r="F731" s="314">
        <v>7.7199999999999998</v>
      </c>
      <c r="G731" s="39"/>
      <c r="H731" s="45"/>
    </row>
    <row r="732" s="2" customFormat="1" ht="16.8" customHeight="1">
      <c r="A732" s="39"/>
      <c r="B732" s="45"/>
      <c r="C732" s="315" t="s">
        <v>148</v>
      </c>
      <c r="D732" s="315" t="s">
        <v>2045</v>
      </c>
      <c r="E732" s="18" t="s">
        <v>1</v>
      </c>
      <c r="F732" s="316">
        <v>7.7199999999999998</v>
      </c>
      <c r="G732" s="39"/>
      <c r="H732" s="45"/>
    </row>
    <row r="733" s="2" customFormat="1" ht="16.8" customHeight="1">
      <c r="A733" s="39"/>
      <c r="B733" s="45"/>
      <c r="C733" s="317" t="s">
        <v>2195</v>
      </c>
      <c r="D733" s="39"/>
      <c r="E733" s="39"/>
      <c r="F733" s="39"/>
      <c r="G733" s="39"/>
      <c r="H733" s="45"/>
    </row>
    <row r="734" s="2" customFormat="1" ht="16.8" customHeight="1">
      <c r="A734" s="39"/>
      <c r="B734" s="45"/>
      <c r="C734" s="315" t="s">
        <v>459</v>
      </c>
      <c r="D734" s="315" t="s">
        <v>460</v>
      </c>
      <c r="E734" s="18" t="s">
        <v>311</v>
      </c>
      <c r="F734" s="316">
        <v>7.7199999999999998</v>
      </c>
      <c r="G734" s="39"/>
      <c r="H734" s="45"/>
    </row>
    <row r="735" s="2" customFormat="1" ht="16.8" customHeight="1">
      <c r="A735" s="39"/>
      <c r="B735" s="45"/>
      <c r="C735" s="315" t="s">
        <v>423</v>
      </c>
      <c r="D735" s="315" t="s">
        <v>424</v>
      </c>
      <c r="E735" s="18" t="s">
        <v>311</v>
      </c>
      <c r="F735" s="316">
        <v>36.332999999999998</v>
      </c>
      <c r="G735" s="39"/>
      <c r="H735" s="45"/>
    </row>
    <row r="736" s="2" customFormat="1" ht="16.8" customHeight="1">
      <c r="A736" s="39"/>
      <c r="B736" s="45"/>
      <c r="C736" s="315" t="s">
        <v>473</v>
      </c>
      <c r="D736" s="315" t="s">
        <v>474</v>
      </c>
      <c r="E736" s="18" t="s">
        <v>442</v>
      </c>
      <c r="F736" s="316">
        <v>13.896000000000001</v>
      </c>
      <c r="G736" s="39"/>
      <c r="H736" s="45"/>
    </row>
    <row r="737" s="2" customFormat="1" ht="16.8" customHeight="1">
      <c r="A737" s="39"/>
      <c r="B737" s="45"/>
      <c r="C737" s="311" t="s">
        <v>151</v>
      </c>
      <c r="D737" s="312" t="s">
        <v>1</v>
      </c>
      <c r="E737" s="313" t="s">
        <v>1</v>
      </c>
      <c r="F737" s="314">
        <v>26.645</v>
      </c>
      <c r="G737" s="39"/>
      <c r="H737" s="45"/>
    </row>
    <row r="738" s="2" customFormat="1" ht="16.8" customHeight="1">
      <c r="A738" s="39"/>
      <c r="B738" s="45"/>
      <c r="C738" s="315" t="s">
        <v>151</v>
      </c>
      <c r="D738" s="315" t="s">
        <v>2041</v>
      </c>
      <c r="E738" s="18" t="s">
        <v>1</v>
      </c>
      <c r="F738" s="316">
        <v>26.645</v>
      </c>
      <c r="G738" s="39"/>
      <c r="H738" s="45"/>
    </row>
    <row r="739" s="2" customFormat="1" ht="16.8" customHeight="1">
      <c r="A739" s="39"/>
      <c r="B739" s="45"/>
      <c r="C739" s="317" t="s">
        <v>2195</v>
      </c>
      <c r="D739" s="39"/>
      <c r="E739" s="39"/>
      <c r="F739" s="39"/>
      <c r="G739" s="39"/>
      <c r="H739" s="45"/>
    </row>
    <row r="740" s="2" customFormat="1">
      <c r="A740" s="39"/>
      <c r="B740" s="45"/>
      <c r="C740" s="315" t="s">
        <v>385</v>
      </c>
      <c r="D740" s="315" t="s">
        <v>386</v>
      </c>
      <c r="E740" s="18" t="s">
        <v>311</v>
      </c>
      <c r="F740" s="316">
        <v>10.929</v>
      </c>
      <c r="G740" s="39"/>
      <c r="H740" s="45"/>
    </row>
    <row r="741" s="2" customFormat="1" ht="16.8" customHeight="1">
      <c r="A741" s="39"/>
      <c r="B741" s="45"/>
      <c r="C741" s="315" t="s">
        <v>423</v>
      </c>
      <c r="D741" s="315" t="s">
        <v>424</v>
      </c>
      <c r="E741" s="18" t="s">
        <v>311</v>
      </c>
      <c r="F741" s="316">
        <v>36.332999999999998</v>
      </c>
      <c r="G741" s="39"/>
      <c r="H741" s="45"/>
    </row>
    <row r="742" s="2" customFormat="1" ht="16.8" customHeight="1">
      <c r="A742" s="39"/>
      <c r="B742" s="45"/>
      <c r="C742" s="315" t="s">
        <v>478</v>
      </c>
      <c r="D742" s="315" t="s">
        <v>479</v>
      </c>
      <c r="E742" s="18" t="s">
        <v>442</v>
      </c>
      <c r="F742" s="316">
        <v>47.960999999999999</v>
      </c>
      <c r="G742" s="39"/>
      <c r="H742" s="45"/>
    </row>
    <row r="743" s="2" customFormat="1" ht="16.8" customHeight="1">
      <c r="A743" s="39"/>
      <c r="B743" s="45"/>
      <c r="C743" s="311" t="s">
        <v>155</v>
      </c>
      <c r="D743" s="312" t="s">
        <v>1</v>
      </c>
      <c r="E743" s="313" t="s">
        <v>1</v>
      </c>
      <c r="F743" s="314">
        <v>36.430999999999997</v>
      </c>
      <c r="G743" s="39"/>
      <c r="H743" s="45"/>
    </row>
    <row r="744" s="2" customFormat="1" ht="16.8" customHeight="1">
      <c r="A744" s="39"/>
      <c r="B744" s="45"/>
      <c r="C744" s="315" t="s">
        <v>155</v>
      </c>
      <c r="D744" s="315" t="s">
        <v>1577</v>
      </c>
      <c r="E744" s="18" t="s">
        <v>1</v>
      </c>
      <c r="F744" s="316">
        <v>36.430999999999997</v>
      </c>
      <c r="G744" s="39"/>
      <c r="H744" s="45"/>
    </row>
    <row r="745" s="2" customFormat="1" ht="16.8" customHeight="1">
      <c r="A745" s="39"/>
      <c r="B745" s="45"/>
      <c r="C745" s="317" t="s">
        <v>2195</v>
      </c>
      <c r="D745" s="39"/>
      <c r="E745" s="39"/>
      <c r="F745" s="39"/>
      <c r="G745" s="39"/>
      <c r="H745" s="45"/>
    </row>
    <row r="746" s="2" customFormat="1">
      <c r="A746" s="39"/>
      <c r="B746" s="45"/>
      <c r="C746" s="315" t="s">
        <v>385</v>
      </c>
      <c r="D746" s="315" t="s">
        <v>386</v>
      </c>
      <c r="E746" s="18" t="s">
        <v>311</v>
      </c>
      <c r="F746" s="316">
        <v>10.929</v>
      </c>
      <c r="G746" s="39"/>
      <c r="H746" s="45"/>
    </row>
    <row r="747" s="2" customFormat="1">
      <c r="A747" s="39"/>
      <c r="B747" s="45"/>
      <c r="C747" s="315" t="s">
        <v>375</v>
      </c>
      <c r="D747" s="315" t="s">
        <v>376</v>
      </c>
      <c r="E747" s="18" t="s">
        <v>311</v>
      </c>
      <c r="F747" s="316">
        <v>10.929</v>
      </c>
      <c r="G747" s="39"/>
      <c r="H747" s="45"/>
    </row>
    <row r="748" s="2" customFormat="1">
      <c r="A748" s="39"/>
      <c r="B748" s="45"/>
      <c r="C748" s="315" t="s">
        <v>380</v>
      </c>
      <c r="D748" s="315" t="s">
        <v>381</v>
      </c>
      <c r="E748" s="18" t="s">
        <v>311</v>
      </c>
      <c r="F748" s="316">
        <v>25.501999999999999</v>
      </c>
      <c r="G748" s="39"/>
      <c r="H748" s="45"/>
    </row>
    <row r="749" s="2" customFormat="1">
      <c r="A749" s="39"/>
      <c r="B749" s="45"/>
      <c r="C749" s="315" t="s">
        <v>409</v>
      </c>
      <c r="D749" s="315" t="s">
        <v>410</v>
      </c>
      <c r="E749" s="18" t="s">
        <v>311</v>
      </c>
      <c r="F749" s="316">
        <v>10.929</v>
      </c>
      <c r="G749" s="39"/>
      <c r="H749" s="45"/>
    </row>
    <row r="750" s="2" customFormat="1">
      <c r="A750" s="39"/>
      <c r="B750" s="45"/>
      <c r="C750" s="315" t="s">
        <v>414</v>
      </c>
      <c r="D750" s="315" t="s">
        <v>415</v>
      </c>
      <c r="E750" s="18" t="s">
        <v>311</v>
      </c>
      <c r="F750" s="316">
        <v>25.501999999999999</v>
      </c>
      <c r="G750" s="39"/>
      <c r="H750" s="45"/>
    </row>
    <row r="751" s="2" customFormat="1">
      <c r="A751" s="39"/>
      <c r="B751" s="45"/>
      <c r="C751" s="315" t="s">
        <v>419</v>
      </c>
      <c r="D751" s="315" t="s">
        <v>420</v>
      </c>
      <c r="E751" s="18" t="s">
        <v>311</v>
      </c>
      <c r="F751" s="316">
        <v>25.501999999999999</v>
      </c>
      <c r="G751" s="39"/>
      <c r="H751" s="45"/>
    </row>
    <row r="752" s="2" customFormat="1" ht="16.8" customHeight="1">
      <c r="A752" s="39"/>
      <c r="B752" s="45"/>
      <c r="C752" s="315" t="s">
        <v>423</v>
      </c>
      <c r="D752" s="315" t="s">
        <v>424</v>
      </c>
      <c r="E752" s="18" t="s">
        <v>311</v>
      </c>
      <c r="F752" s="316">
        <v>21.858000000000001</v>
      </c>
      <c r="G752" s="39"/>
      <c r="H752" s="45"/>
    </row>
    <row r="753" s="2" customFormat="1" ht="16.8" customHeight="1">
      <c r="A753" s="39"/>
      <c r="B753" s="45"/>
      <c r="C753" s="315" t="s">
        <v>429</v>
      </c>
      <c r="D753" s="315" t="s">
        <v>430</v>
      </c>
      <c r="E753" s="18" t="s">
        <v>311</v>
      </c>
      <c r="F753" s="316">
        <v>51.003999999999998</v>
      </c>
      <c r="G753" s="39"/>
      <c r="H753" s="45"/>
    </row>
    <row r="754" s="2" customFormat="1">
      <c r="A754" s="39"/>
      <c r="B754" s="45"/>
      <c r="C754" s="315" t="s">
        <v>440</v>
      </c>
      <c r="D754" s="315" t="s">
        <v>441</v>
      </c>
      <c r="E754" s="18" t="s">
        <v>442</v>
      </c>
      <c r="F754" s="316">
        <v>65.575999999999993</v>
      </c>
      <c r="G754" s="39"/>
      <c r="H754" s="45"/>
    </row>
    <row r="755" s="2" customFormat="1" ht="16.8" customHeight="1">
      <c r="A755" s="39"/>
      <c r="B755" s="45"/>
      <c r="C755" s="315" t="s">
        <v>435</v>
      </c>
      <c r="D755" s="315" t="s">
        <v>436</v>
      </c>
      <c r="E755" s="18" t="s">
        <v>311</v>
      </c>
      <c r="F755" s="316">
        <v>36.430999999999997</v>
      </c>
      <c r="G755" s="39"/>
      <c r="H755" s="45"/>
    </row>
    <row r="756" s="2" customFormat="1" ht="16.8" customHeight="1">
      <c r="A756" s="39"/>
      <c r="B756" s="45"/>
      <c r="C756" s="311" t="s">
        <v>159</v>
      </c>
      <c r="D756" s="312" t="s">
        <v>160</v>
      </c>
      <c r="E756" s="313" t="s">
        <v>1</v>
      </c>
      <c r="F756" s="314">
        <v>9.7859999999999996</v>
      </c>
      <c r="G756" s="39"/>
      <c r="H756" s="45"/>
    </row>
    <row r="757" s="2" customFormat="1" ht="16.8" customHeight="1">
      <c r="A757" s="39"/>
      <c r="B757" s="45"/>
      <c r="C757" s="315" t="s">
        <v>1</v>
      </c>
      <c r="D757" s="315" t="s">
        <v>214</v>
      </c>
      <c r="E757" s="18" t="s">
        <v>1</v>
      </c>
      <c r="F757" s="316">
        <v>0</v>
      </c>
      <c r="G757" s="39"/>
      <c r="H757" s="45"/>
    </row>
    <row r="758" s="2" customFormat="1" ht="16.8" customHeight="1">
      <c r="A758" s="39"/>
      <c r="B758" s="45"/>
      <c r="C758" s="315" t="s">
        <v>1</v>
      </c>
      <c r="D758" s="315" t="s">
        <v>388</v>
      </c>
      <c r="E758" s="18" t="s">
        <v>1</v>
      </c>
      <c r="F758" s="316">
        <v>0</v>
      </c>
      <c r="G758" s="39"/>
      <c r="H758" s="45"/>
    </row>
    <row r="759" s="2" customFormat="1" ht="16.8" customHeight="1">
      <c r="A759" s="39"/>
      <c r="B759" s="45"/>
      <c r="C759" s="315" t="s">
        <v>1</v>
      </c>
      <c r="D759" s="315" t="s">
        <v>389</v>
      </c>
      <c r="E759" s="18" t="s">
        <v>1</v>
      </c>
      <c r="F759" s="316">
        <v>0</v>
      </c>
      <c r="G759" s="39"/>
      <c r="H759" s="45"/>
    </row>
    <row r="760" s="2" customFormat="1" ht="16.8" customHeight="1">
      <c r="A760" s="39"/>
      <c r="B760" s="45"/>
      <c r="C760" s="315" t="s">
        <v>1</v>
      </c>
      <c r="D760" s="315" t="s">
        <v>2037</v>
      </c>
      <c r="E760" s="18" t="s">
        <v>1</v>
      </c>
      <c r="F760" s="316">
        <v>2.1000000000000001</v>
      </c>
      <c r="G760" s="39"/>
      <c r="H760" s="45"/>
    </row>
    <row r="761" s="2" customFormat="1" ht="16.8" customHeight="1">
      <c r="A761" s="39"/>
      <c r="B761" s="45"/>
      <c r="C761" s="315" t="s">
        <v>1</v>
      </c>
      <c r="D761" s="315" t="s">
        <v>2038</v>
      </c>
      <c r="E761" s="18" t="s">
        <v>1</v>
      </c>
      <c r="F761" s="316">
        <v>-0.13200000000000001</v>
      </c>
      <c r="G761" s="39"/>
      <c r="H761" s="45"/>
    </row>
    <row r="762" s="2" customFormat="1" ht="16.8" customHeight="1">
      <c r="A762" s="39"/>
      <c r="B762" s="45"/>
      <c r="C762" s="315" t="s">
        <v>1</v>
      </c>
      <c r="D762" s="315" t="s">
        <v>393</v>
      </c>
      <c r="E762" s="18" t="s">
        <v>1</v>
      </c>
      <c r="F762" s="316">
        <v>0</v>
      </c>
      <c r="G762" s="39"/>
      <c r="H762" s="45"/>
    </row>
    <row r="763" s="2" customFormat="1" ht="16.8" customHeight="1">
      <c r="A763" s="39"/>
      <c r="B763" s="45"/>
      <c r="C763" s="315" t="s">
        <v>1</v>
      </c>
      <c r="D763" s="315" t="s">
        <v>2039</v>
      </c>
      <c r="E763" s="18" t="s">
        <v>1</v>
      </c>
      <c r="F763" s="316">
        <v>8.3100000000000005</v>
      </c>
      <c r="G763" s="39"/>
      <c r="H763" s="45"/>
    </row>
    <row r="764" s="2" customFormat="1" ht="16.8" customHeight="1">
      <c r="A764" s="39"/>
      <c r="B764" s="45"/>
      <c r="C764" s="315" t="s">
        <v>1</v>
      </c>
      <c r="D764" s="315" t="s">
        <v>2040</v>
      </c>
      <c r="E764" s="18" t="s">
        <v>1</v>
      </c>
      <c r="F764" s="316">
        <v>-0.49199999999999999</v>
      </c>
      <c r="G764" s="39"/>
      <c r="H764" s="45"/>
    </row>
    <row r="765" s="2" customFormat="1" ht="16.8" customHeight="1">
      <c r="A765" s="39"/>
      <c r="B765" s="45"/>
      <c r="C765" s="315" t="s">
        <v>159</v>
      </c>
      <c r="D765" s="315" t="s">
        <v>160</v>
      </c>
      <c r="E765" s="18" t="s">
        <v>1</v>
      </c>
      <c r="F765" s="316">
        <v>9.7859999999999996</v>
      </c>
      <c r="G765" s="39"/>
      <c r="H765" s="45"/>
    </row>
    <row r="766" s="2" customFormat="1" ht="16.8" customHeight="1">
      <c r="A766" s="39"/>
      <c r="B766" s="45"/>
      <c r="C766" s="317" t="s">
        <v>2195</v>
      </c>
      <c r="D766" s="39"/>
      <c r="E766" s="39"/>
      <c r="F766" s="39"/>
      <c r="G766" s="39"/>
      <c r="H766" s="45"/>
    </row>
    <row r="767" s="2" customFormat="1">
      <c r="A767" s="39"/>
      <c r="B767" s="45"/>
      <c r="C767" s="315" t="s">
        <v>385</v>
      </c>
      <c r="D767" s="315" t="s">
        <v>386</v>
      </c>
      <c r="E767" s="18" t="s">
        <v>311</v>
      </c>
      <c r="F767" s="316">
        <v>10.929</v>
      </c>
      <c r="G767" s="39"/>
      <c r="H767" s="45"/>
    </row>
    <row r="768" s="2" customFormat="1" ht="16.8" customHeight="1">
      <c r="A768" s="39"/>
      <c r="B768" s="45"/>
      <c r="C768" s="315" t="s">
        <v>446</v>
      </c>
      <c r="D768" s="315" t="s">
        <v>447</v>
      </c>
      <c r="E768" s="18" t="s">
        <v>448</v>
      </c>
      <c r="F768" s="316">
        <v>26.645</v>
      </c>
      <c r="G768" s="39"/>
      <c r="H768" s="45"/>
    </row>
    <row r="769" s="2" customFormat="1" ht="16.8" customHeight="1">
      <c r="A769" s="39"/>
      <c r="B769" s="45"/>
      <c r="C769" s="311" t="s">
        <v>2010</v>
      </c>
      <c r="D769" s="312" t="s">
        <v>1</v>
      </c>
      <c r="E769" s="313" t="s">
        <v>1</v>
      </c>
      <c r="F769" s="314">
        <v>7.431</v>
      </c>
      <c r="G769" s="39"/>
      <c r="H769" s="45"/>
    </row>
    <row r="770" s="2" customFormat="1" ht="16.8" customHeight="1">
      <c r="A770" s="39"/>
      <c r="B770" s="45"/>
      <c r="C770" s="315" t="s">
        <v>2010</v>
      </c>
      <c r="D770" s="315" t="s">
        <v>2042</v>
      </c>
      <c r="E770" s="18" t="s">
        <v>1</v>
      </c>
      <c r="F770" s="316">
        <v>7.431</v>
      </c>
      <c r="G770" s="39"/>
      <c r="H770" s="45"/>
    </row>
    <row r="771" s="2" customFormat="1" ht="16.8" customHeight="1">
      <c r="A771" s="39"/>
      <c r="B771" s="45"/>
      <c r="C771" s="317" t="s">
        <v>2195</v>
      </c>
      <c r="D771" s="39"/>
      <c r="E771" s="39"/>
      <c r="F771" s="39"/>
      <c r="G771" s="39"/>
      <c r="H771" s="45"/>
    </row>
    <row r="772" s="2" customFormat="1" ht="16.8" customHeight="1">
      <c r="A772" s="39"/>
      <c r="B772" s="45"/>
      <c r="C772" s="315" t="s">
        <v>446</v>
      </c>
      <c r="D772" s="315" t="s">
        <v>447</v>
      </c>
      <c r="E772" s="18" t="s">
        <v>448</v>
      </c>
      <c r="F772" s="316">
        <v>26.645</v>
      </c>
      <c r="G772" s="39"/>
      <c r="H772" s="45"/>
    </row>
    <row r="773" s="2" customFormat="1">
      <c r="A773" s="39"/>
      <c r="B773" s="45"/>
      <c r="C773" s="315" t="s">
        <v>385</v>
      </c>
      <c r="D773" s="315" t="s">
        <v>386</v>
      </c>
      <c r="E773" s="18" t="s">
        <v>311</v>
      </c>
      <c r="F773" s="316">
        <v>10.929</v>
      </c>
      <c r="G773" s="39"/>
      <c r="H773" s="45"/>
    </row>
    <row r="774" s="2" customFormat="1" ht="16.8" customHeight="1">
      <c r="A774" s="39"/>
      <c r="B774" s="45"/>
      <c r="C774" s="311" t="s">
        <v>166</v>
      </c>
      <c r="D774" s="312" t="s">
        <v>1</v>
      </c>
      <c r="E774" s="313" t="s">
        <v>1</v>
      </c>
      <c r="F774" s="314">
        <v>4.4779999999999998</v>
      </c>
      <c r="G774" s="39"/>
      <c r="H774" s="45"/>
    </row>
    <row r="775" s="2" customFormat="1" ht="16.8" customHeight="1">
      <c r="A775" s="39"/>
      <c r="B775" s="45"/>
      <c r="C775" s="315" t="s">
        <v>1</v>
      </c>
      <c r="D775" s="315" t="s">
        <v>214</v>
      </c>
      <c r="E775" s="18" t="s">
        <v>1</v>
      </c>
      <c r="F775" s="316">
        <v>0</v>
      </c>
      <c r="G775" s="39"/>
      <c r="H775" s="45"/>
    </row>
    <row r="776" s="2" customFormat="1" ht="16.8" customHeight="1">
      <c r="A776" s="39"/>
      <c r="B776" s="45"/>
      <c r="C776" s="315" t="s">
        <v>1</v>
      </c>
      <c r="D776" s="315" t="s">
        <v>343</v>
      </c>
      <c r="E776" s="18" t="s">
        <v>1</v>
      </c>
      <c r="F776" s="316">
        <v>0</v>
      </c>
      <c r="G776" s="39"/>
      <c r="H776" s="45"/>
    </row>
    <row r="777" s="2" customFormat="1" ht="16.8" customHeight="1">
      <c r="A777" s="39"/>
      <c r="B777" s="45"/>
      <c r="C777" s="315" t="s">
        <v>1</v>
      </c>
      <c r="D777" s="315" t="s">
        <v>2032</v>
      </c>
      <c r="E777" s="18" t="s">
        <v>1</v>
      </c>
      <c r="F777" s="316">
        <v>4.9279999999999999</v>
      </c>
      <c r="G777" s="39"/>
      <c r="H777" s="45"/>
    </row>
    <row r="778" s="2" customFormat="1" ht="16.8" customHeight="1">
      <c r="A778" s="39"/>
      <c r="B778" s="45"/>
      <c r="C778" s="315" t="s">
        <v>1</v>
      </c>
      <c r="D778" s="315" t="s">
        <v>2033</v>
      </c>
      <c r="E778" s="18" t="s">
        <v>1</v>
      </c>
      <c r="F778" s="316">
        <v>-0.17999999999999999</v>
      </c>
      <c r="G778" s="39"/>
      <c r="H778" s="45"/>
    </row>
    <row r="779" s="2" customFormat="1" ht="16.8" customHeight="1">
      <c r="A779" s="39"/>
      <c r="B779" s="45"/>
      <c r="C779" s="315" t="s">
        <v>1</v>
      </c>
      <c r="D779" s="315" t="s">
        <v>2034</v>
      </c>
      <c r="E779" s="18" t="s">
        <v>1</v>
      </c>
      <c r="F779" s="316">
        <v>-0.27000000000000002</v>
      </c>
      <c r="G779" s="39"/>
      <c r="H779" s="45"/>
    </row>
    <row r="780" s="2" customFormat="1" ht="16.8" customHeight="1">
      <c r="A780" s="39"/>
      <c r="B780" s="45"/>
      <c r="C780" s="315" t="s">
        <v>166</v>
      </c>
      <c r="D780" s="315" t="s">
        <v>160</v>
      </c>
      <c r="E780" s="18" t="s">
        <v>1</v>
      </c>
      <c r="F780" s="316">
        <v>4.4779999999999998</v>
      </c>
      <c r="G780" s="39"/>
      <c r="H780" s="45"/>
    </row>
    <row r="781" s="2" customFormat="1" ht="16.8" customHeight="1">
      <c r="A781" s="39"/>
      <c r="B781" s="45"/>
      <c r="C781" s="317" t="s">
        <v>2195</v>
      </c>
      <c r="D781" s="39"/>
      <c r="E781" s="39"/>
      <c r="F781" s="39"/>
      <c r="G781" s="39"/>
      <c r="H781" s="45"/>
    </row>
    <row r="782" s="2" customFormat="1">
      <c r="A782" s="39"/>
      <c r="B782" s="45"/>
      <c r="C782" s="315" t="s">
        <v>1554</v>
      </c>
      <c r="D782" s="315" t="s">
        <v>1555</v>
      </c>
      <c r="E782" s="18" t="s">
        <v>311</v>
      </c>
      <c r="F782" s="316">
        <v>1.343</v>
      </c>
      <c r="G782" s="39"/>
      <c r="H782" s="45"/>
    </row>
    <row r="783" s="2" customFormat="1">
      <c r="A783" s="39"/>
      <c r="B783" s="45"/>
      <c r="C783" s="315" t="s">
        <v>1564</v>
      </c>
      <c r="D783" s="315" t="s">
        <v>1565</v>
      </c>
      <c r="E783" s="18" t="s">
        <v>311</v>
      </c>
      <c r="F783" s="316">
        <v>3.1349999999999998</v>
      </c>
      <c r="G783" s="39"/>
      <c r="H783" s="45"/>
    </row>
    <row r="784" s="2" customFormat="1">
      <c r="A784" s="39"/>
      <c r="B784" s="45"/>
      <c r="C784" s="315" t="s">
        <v>385</v>
      </c>
      <c r="D784" s="315" t="s">
        <v>386</v>
      </c>
      <c r="E784" s="18" t="s">
        <v>311</v>
      </c>
      <c r="F784" s="316">
        <v>10.929</v>
      </c>
      <c r="G784" s="39"/>
      <c r="H784" s="45"/>
    </row>
    <row r="785" s="2" customFormat="1" ht="16.8" customHeight="1">
      <c r="A785" s="39"/>
      <c r="B785" s="45"/>
      <c r="C785" s="315" t="s">
        <v>446</v>
      </c>
      <c r="D785" s="315" t="s">
        <v>447</v>
      </c>
      <c r="E785" s="18" t="s">
        <v>448</v>
      </c>
      <c r="F785" s="316">
        <v>26.645</v>
      </c>
      <c r="G785" s="39"/>
      <c r="H785" s="45"/>
    </row>
    <row r="786" s="2" customFormat="1" ht="16.8" customHeight="1">
      <c r="A786" s="39"/>
      <c r="B786" s="45"/>
      <c r="C786" s="311" t="s">
        <v>1478</v>
      </c>
      <c r="D786" s="312" t="s">
        <v>1</v>
      </c>
      <c r="E786" s="313" t="s">
        <v>1</v>
      </c>
      <c r="F786" s="314">
        <v>24.521999999999998</v>
      </c>
      <c r="G786" s="39"/>
      <c r="H786" s="45"/>
    </row>
    <row r="787" s="2" customFormat="1" ht="16.8" customHeight="1">
      <c r="A787" s="39"/>
      <c r="B787" s="45"/>
      <c r="C787" s="315" t="s">
        <v>1</v>
      </c>
      <c r="D787" s="315" t="s">
        <v>214</v>
      </c>
      <c r="E787" s="18" t="s">
        <v>1</v>
      </c>
      <c r="F787" s="316">
        <v>0</v>
      </c>
      <c r="G787" s="39"/>
      <c r="H787" s="45"/>
    </row>
    <row r="788" s="2" customFormat="1" ht="16.8" customHeight="1">
      <c r="A788" s="39"/>
      <c r="B788" s="45"/>
      <c r="C788" s="315" t="s">
        <v>1</v>
      </c>
      <c r="D788" s="315" t="s">
        <v>2028</v>
      </c>
      <c r="E788" s="18" t="s">
        <v>1</v>
      </c>
      <c r="F788" s="316">
        <v>31.652999999999999</v>
      </c>
      <c r="G788" s="39"/>
      <c r="H788" s="45"/>
    </row>
    <row r="789" s="2" customFormat="1" ht="16.8" customHeight="1">
      <c r="A789" s="39"/>
      <c r="B789" s="45"/>
      <c r="C789" s="315" t="s">
        <v>1</v>
      </c>
      <c r="D789" s="315" t="s">
        <v>2029</v>
      </c>
      <c r="E789" s="18" t="s">
        <v>1</v>
      </c>
      <c r="F789" s="316">
        <v>-5.976</v>
      </c>
      <c r="G789" s="39"/>
      <c r="H789" s="45"/>
    </row>
    <row r="790" s="2" customFormat="1" ht="16.8" customHeight="1">
      <c r="A790" s="39"/>
      <c r="B790" s="45"/>
      <c r="C790" s="315" t="s">
        <v>1</v>
      </c>
      <c r="D790" s="315" t="s">
        <v>2030</v>
      </c>
      <c r="E790" s="18" t="s">
        <v>1</v>
      </c>
      <c r="F790" s="316">
        <v>-0.252</v>
      </c>
      <c r="G790" s="39"/>
      <c r="H790" s="45"/>
    </row>
    <row r="791" s="2" customFormat="1" ht="16.8" customHeight="1">
      <c r="A791" s="39"/>
      <c r="B791" s="45"/>
      <c r="C791" s="315" t="s">
        <v>1</v>
      </c>
      <c r="D791" s="315" t="s">
        <v>2031</v>
      </c>
      <c r="E791" s="18" t="s">
        <v>1</v>
      </c>
      <c r="F791" s="316">
        <v>-0.90300000000000002</v>
      </c>
      <c r="G791" s="39"/>
      <c r="H791" s="45"/>
    </row>
    <row r="792" s="2" customFormat="1" ht="16.8" customHeight="1">
      <c r="A792" s="39"/>
      <c r="B792" s="45"/>
      <c r="C792" s="315" t="s">
        <v>1478</v>
      </c>
      <c r="D792" s="315" t="s">
        <v>160</v>
      </c>
      <c r="E792" s="18" t="s">
        <v>1</v>
      </c>
      <c r="F792" s="316">
        <v>24.521999999999998</v>
      </c>
      <c r="G792" s="39"/>
      <c r="H792" s="45"/>
    </row>
    <row r="793" s="2" customFormat="1" ht="16.8" customHeight="1">
      <c r="A793" s="39"/>
      <c r="B793" s="45"/>
      <c r="C793" s="317" t="s">
        <v>2195</v>
      </c>
      <c r="D793" s="39"/>
      <c r="E793" s="39"/>
      <c r="F793" s="39"/>
      <c r="G793" s="39"/>
      <c r="H793" s="45"/>
    </row>
    <row r="794" s="2" customFormat="1">
      <c r="A794" s="39"/>
      <c r="B794" s="45"/>
      <c r="C794" s="315" t="s">
        <v>328</v>
      </c>
      <c r="D794" s="315" t="s">
        <v>329</v>
      </c>
      <c r="E794" s="18" t="s">
        <v>311</v>
      </c>
      <c r="F794" s="316">
        <v>7.3570000000000002</v>
      </c>
      <c r="G794" s="39"/>
      <c r="H794" s="45"/>
    </row>
    <row r="795" s="2" customFormat="1">
      <c r="A795" s="39"/>
      <c r="B795" s="45"/>
      <c r="C795" s="315" t="s">
        <v>335</v>
      </c>
      <c r="D795" s="315" t="s">
        <v>336</v>
      </c>
      <c r="E795" s="18" t="s">
        <v>311</v>
      </c>
      <c r="F795" s="316">
        <v>17.164999999999999</v>
      </c>
      <c r="G795" s="39"/>
      <c r="H795" s="45"/>
    </row>
    <row r="796" s="2" customFormat="1">
      <c r="A796" s="39"/>
      <c r="B796" s="45"/>
      <c r="C796" s="315" t="s">
        <v>385</v>
      </c>
      <c r="D796" s="315" t="s">
        <v>386</v>
      </c>
      <c r="E796" s="18" t="s">
        <v>311</v>
      </c>
      <c r="F796" s="316">
        <v>10.929</v>
      </c>
      <c r="G796" s="39"/>
      <c r="H796" s="45"/>
    </row>
    <row r="797" s="2" customFormat="1" ht="16.8" customHeight="1">
      <c r="A797" s="39"/>
      <c r="B797" s="45"/>
      <c r="C797" s="315" t="s">
        <v>446</v>
      </c>
      <c r="D797" s="315" t="s">
        <v>447</v>
      </c>
      <c r="E797" s="18" t="s">
        <v>448</v>
      </c>
      <c r="F797" s="316">
        <v>26.645</v>
      </c>
      <c r="G797" s="39"/>
      <c r="H797" s="45"/>
    </row>
    <row r="798" s="2" customFormat="1" ht="7.44" customHeight="1">
      <c r="A798" s="39"/>
      <c r="B798" s="181"/>
      <c r="C798" s="182"/>
      <c r="D798" s="182"/>
      <c r="E798" s="182"/>
      <c r="F798" s="182"/>
      <c r="G798" s="182"/>
      <c r="H798" s="45"/>
    </row>
    <row r="799" s="2" customFormat="1">
      <c r="A799" s="39"/>
      <c r="B799" s="39"/>
      <c r="C799" s="39"/>
      <c r="D799" s="39"/>
      <c r="E799" s="39"/>
      <c r="F799" s="39"/>
      <c r="G799" s="39"/>
      <c r="H799" s="39"/>
    </row>
  </sheetData>
  <sheetProtection sheet="1" formatColumns="0" formatRows="0" objects="1" scenarios="1" spinCount="100000" saltValue="QYmFse6aeO8NVQKljrXUhyon6uvA5dv8dqm4Yhw1GZJK0yzSJ2ixPMPdif7aeENsp2QlE9n3btX5oVT1k7/dNg==" hashValue="bO/t03iDkpk56JXKkgLjtAD+c7eaTRb9XPiOGJ02mCmf066UZmJLcXxv7Ecv41QzUYucn6UJhSeVdTagJedn8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DESKTOPKASPAROV\Uživatel</dc:creator>
  <cp:lastModifiedBy>DESKTOPKASPAROV\Uživatel</cp:lastModifiedBy>
  <dcterms:created xsi:type="dcterms:W3CDTF">2024-07-03T07:00:46Z</dcterms:created>
  <dcterms:modified xsi:type="dcterms:W3CDTF">2024-07-03T07:01:06Z</dcterms:modified>
</cp:coreProperties>
</file>